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Irena Fajfrová\Documents\Zakázky\Náhodní 2025\"/>
    </mc:Choice>
  </mc:AlternateContent>
  <bookViews>
    <workbookView xWindow="0" yWindow="0" windowWidth="0" windowHeight="0"/>
  </bookViews>
  <sheets>
    <sheet name="Rekapitulace stavby" sheetId="1" r:id="rId1"/>
    <sheet name="101 - SO 01 Chodníkové tě..." sheetId="2" r:id="rId2"/>
    <sheet name="112 - Opěrná stěna stanič..." sheetId="3" r:id="rId3"/>
    <sheet name="113 - Zemní opěrná stěna ..." sheetId="4" r:id="rId4"/>
    <sheet name="114 - Zemní opěrná stěna ..." sheetId="5" r:id="rId5"/>
    <sheet name="103 - Vedlejší rozpočtové..." sheetId="6" r:id="rId6"/>
    <sheet name="321 - Úsek 1 DN400 - vyús..." sheetId="7" r:id="rId7"/>
    <sheet name="322 - Úsek 2 DN400 - Šk7 ..." sheetId="8" r:id="rId8"/>
    <sheet name="323 - Úsek 3 DN400 – Šk12..." sheetId="9" r:id="rId9"/>
    <sheet name="324 - Úsek 4 DN400 – Šk14..." sheetId="10" r:id="rId10"/>
    <sheet name="400 - Vedlejší rozpočtové..." sheetId="11" r:id="rId11"/>
    <sheet name="Seznam figur" sheetId="12" r:id="rId12"/>
  </sheets>
  <definedNames>
    <definedName name="_xlnm.Print_Area" localSheetId="0">'Rekapitulace stavby'!$D$4:$AO$76,'Rekapitulace stavby'!$C$82:$AQ$110</definedName>
    <definedName name="_xlnm.Print_Titles" localSheetId="0">'Rekapitulace stavby'!$92:$92</definedName>
    <definedName name="_xlnm._FilterDatabase" localSheetId="1" hidden="1">'101 - SO 01 Chodníkové tě...'!$C$133:$K$430</definedName>
    <definedName name="_xlnm.Print_Area" localSheetId="1">'101 - SO 01 Chodníkové tě...'!$C$4:$J$76,'101 - SO 01 Chodníkové tě...'!$C$82:$J$111,'101 - SO 01 Chodníkové tě...'!$C$117:$K$430</definedName>
    <definedName name="_xlnm.Print_Titles" localSheetId="1">'101 - SO 01 Chodníkové tě...'!$133:$133</definedName>
    <definedName name="_xlnm._FilterDatabase" localSheetId="2" hidden="1">'112 - Opěrná stěna stanič...'!$C$135:$K$274</definedName>
    <definedName name="_xlnm.Print_Area" localSheetId="2">'112 - Opěrná stěna stanič...'!$C$4:$J$76,'112 - Opěrná stěna stanič...'!$C$82:$J$113,'112 - Opěrná stěna stanič...'!$C$119:$K$274</definedName>
    <definedName name="_xlnm.Print_Titles" localSheetId="2">'112 - Opěrná stěna stanič...'!$135:$135</definedName>
    <definedName name="_xlnm._FilterDatabase" localSheetId="3" hidden="1">'113 - Zemní opěrná stěna ...'!$C$134:$K$251</definedName>
    <definedName name="_xlnm.Print_Area" localSheetId="3">'113 - Zemní opěrná stěna ...'!$C$4:$J$76,'113 - Zemní opěrná stěna ...'!$C$82:$J$112,'113 - Zemní opěrná stěna ...'!$C$118:$K$251</definedName>
    <definedName name="_xlnm.Print_Titles" localSheetId="3">'113 - Zemní opěrná stěna ...'!$134:$134</definedName>
    <definedName name="_xlnm._FilterDatabase" localSheetId="4" hidden="1">'114 - Zemní opěrná stěna ...'!$C$136:$K$268</definedName>
    <definedName name="_xlnm.Print_Area" localSheetId="4">'114 - Zemní opěrná stěna ...'!$C$4:$J$76,'114 - Zemní opěrná stěna ...'!$C$82:$J$114,'114 - Zemní opěrná stěna ...'!$C$120:$K$268</definedName>
    <definedName name="_xlnm.Print_Titles" localSheetId="4">'114 - Zemní opěrná stěna ...'!$136:$136</definedName>
    <definedName name="_xlnm._FilterDatabase" localSheetId="5" hidden="1">'103 - Vedlejší rozpočtové...'!$C$125:$K$132</definedName>
    <definedName name="_xlnm.Print_Area" localSheetId="5">'103 - Vedlejší rozpočtové...'!$C$4:$J$76,'103 - Vedlejší rozpočtové...'!$C$82:$J$103,'103 - Vedlejší rozpočtové...'!$C$109:$K$132</definedName>
    <definedName name="_xlnm.Print_Titles" localSheetId="5">'103 - Vedlejší rozpočtové...'!$125:$125</definedName>
    <definedName name="_xlnm._FilterDatabase" localSheetId="6" hidden="1">'321 - Úsek 1 DN400 - vyús...'!$C$137:$K$340</definedName>
    <definedName name="_xlnm.Print_Area" localSheetId="6">'321 - Úsek 1 DN400 - vyús...'!$C$4:$J$76,'321 - Úsek 1 DN400 - vyús...'!$C$82:$J$115,'321 - Úsek 1 DN400 - vyús...'!$C$121:$K$340</definedName>
    <definedName name="_xlnm.Print_Titles" localSheetId="6">'321 - Úsek 1 DN400 - vyús...'!$137:$137</definedName>
    <definedName name="_xlnm._FilterDatabase" localSheetId="7" hidden="1">'322 - Úsek 2 DN400 - Šk7 ...'!$C$137:$K$378</definedName>
    <definedName name="_xlnm.Print_Area" localSheetId="7">'322 - Úsek 2 DN400 - Šk7 ...'!$C$4:$J$76,'322 - Úsek 2 DN400 - Šk7 ...'!$C$82:$J$115,'322 - Úsek 2 DN400 - Šk7 ...'!$C$121:$K$378</definedName>
    <definedName name="_xlnm.Print_Titles" localSheetId="7">'322 - Úsek 2 DN400 - Šk7 ...'!$137:$137</definedName>
    <definedName name="_xlnm._FilterDatabase" localSheetId="8" hidden="1">'323 - Úsek 3 DN400 – Šk12...'!$C$137:$K$324</definedName>
    <definedName name="_xlnm.Print_Area" localSheetId="8">'323 - Úsek 3 DN400 – Šk12...'!$C$4:$J$76,'323 - Úsek 3 DN400 – Šk12...'!$C$82:$J$115,'323 - Úsek 3 DN400 – Šk12...'!$C$121:$K$324</definedName>
    <definedName name="_xlnm.Print_Titles" localSheetId="8">'323 - Úsek 3 DN400 – Šk12...'!$137:$137</definedName>
    <definedName name="_xlnm._FilterDatabase" localSheetId="9" hidden="1">'324 - Úsek 4 DN400 – Šk14...'!$C$137:$K$368</definedName>
    <definedName name="_xlnm.Print_Area" localSheetId="9">'324 - Úsek 4 DN400 – Šk14...'!$C$4:$J$76,'324 - Úsek 4 DN400 – Šk14...'!$C$82:$J$115,'324 - Úsek 4 DN400 – Šk14...'!$C$121:$K$368</definedName>
    <definedName name="_xlnm.Print_Titles" localSheetId="9">'324 - Úsek 4 DN400 – Šk14...'!$137:$137</definedName>
    <definedName name="_xlnm._FilterDatabase" localSheetId="10" hidden="1">'400 - Vedlejší rozpočtové...'!$C$128:$K$140</definedName>
    <definedName name="_xlnm.Print_Area" localSheetId="10">'400 - Vedlejší rozpočtové...'!$C$4:$J$76,'400 - Vedlejší rozpočtové...'!$C$82:$J$106,'400 - Vedlejší rozpočtové...'!$C$112:$K$140</definedName>
    <definedName name="_xlnm.Print_Titles" localSheetId="10">'400 - Vedlejší rozpočtové...'!$128:$128</definedName>
    <definedName name="_xlnm.Print_Area" localSheetId="11">'Seznam figur'!$C$4:$G$712</definedName>
    <definedName name="_xlnm.Print_Titles" localSheetId="11">'Seznam figur'!$9:$9</definedName>
  </definedNames>
  <calcPr/>
</workbook>
</file>

<file path=xl/calcChain.xml><?xml version="1.0" encoding="utf-8"?>
<calcChain xmlns="http://schemas.openxmlformats.org/spreadsheetml/2006/main">
  <c i="12" l="1" r="D7"/>
  <c i="11" r="J41"/>
  <c r="J40"/>
  <c i="1" r="AY109"/>
  <c i="11" r="J39"/>
  <c i="1" r="AX109"/>
  <c i="11" r="BI140"/>
  <c r="BH140"/>
  <c r="BG140"/>
  <c r="BF140"/>
  <c r="T140"/>
  <c r="T139"/>
  <c r="R140"/>
  <c r="R139"/>
  <c r="P140"/>
  <c r="P139"/>
  <c r="BI138"/>
  <c r="BH138"/>
  <c r="BG138"/>
  <c r="BF138"/>
  <c r="T138"/>
  <c r="T137"/>
  <c r="R138"/>
  <c r="R137"/>
  <c r="P138"/>
  <c r="P137"/>
  <c r="BI136"/>
  <c r="BH136"/>
  <c r="BG136"/>
  <c r="BF136"/>
  <c r="T136"/>
  <c r="T135"/>
  <c r="R136"/>
  <c r="R135"/>
  <c r="P136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J126"/>
  <c r="J125"/>
  <c r="F125"/>
  <c r="F123"/>
  <c r="E121"/>
  <c r="J96"/>
  <c r="J95"/>
  <c r="F95"/>
  <c r="F93"/>
  <c r="E91"/>
  <c r="J22"/>
  <c r="E22"/>
  <c r="F126"/>
  <c r="J21"/>
  <c r="J16"/>
  <c r="J123"/>
  <c r="E7"/>
  <c r="E115"/>
  <c i="10" r="J41"/>
  <c r="J40"/>
  <c i="1" r="AY108"/>
  <c i="10" r="J39"/>
  <c i="1" r="AX108"/>
  <c i="10" r="BI368"/>
  <c r="BH368"/>
  <c r="BG368"/>
  <c r="BF368"/>
  <c r="T368"/>
  <c r="T367"/>
  <c r="R368"/>
  <c r="R367"/>
  <c r="P368"/>
  <c r="P367"/>
  <c r="BI366"/>
  <c r="BH366"/>
  <c r="BG366"/>
  <c r="BF366"/>
  <c r="T366"/>
  <c r="T365"/>
  <c r="R366"/>
  <c r="R365"/>
  <c r="P366"/>
  <c r="P365"/>
  <c r="BI364"/>
  <c r="BH364"/>
  <c r="BG364"/>
  <c r="BF364"/>
  <c r="T364"/>
  <c r="T363"/>
  <c r="T362"/>
  <c r="R364"/>
  <c r="R363"/>
  <c r="R362"/>
  <c r="P364"/>
  <c r="P363"/>
  <c r="P362"/>
  <c r="BI361"/>
  <c r="BH361"/>
  <c r="BG361"/>
  <c r="BF361"/>
  <c r="T361"/>
  <c r="T360"/>
  <c r="R361"/>
  <c r="R360"/>
  <c r="P361"/>
  <c r="P360"/>
  <c r="BI358"/>
  <c r="BH358"/>
  <c r="BG358"/>
  <c r="BF358"/>
  <c r="T358"/>
  <c r="R358"/>
  <c r="P358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3"/>
  <c r="BH353"/>
  <c r="BG353"/>
  <c r="BF353"/>
  <c r="T353"/>
  <c r="R353"/>
  <c r="P353"/>
  <c r="BI352"/>
  <c r="BH352"/>
  <c r="BG352"/>
  <c r="BF352"/>
  <c r="T352"/>
  <c r="R352"/>
  <c r="P352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7"/>
  <c r="BH347"/>
  <c r="BG347"/>
  <c r="BF347"/>
  <c r="T347"/>
  <c r="R347"/>
  <c r="P347"/>
  <c r="BI346"/>
  <c r="BH346"/>
  <c r="BG346"/>
  <c r="BF346"/>
  <c r="T346"/>
  <c r="R346"/>
  <c r="P346"/>
  <c r="BI345"/>
  <c r="BH345"/>
  <c r="BG345"/>
  <c r="BF345"/>
  <c r="T345"/>
  <c r="R345"/>
  <c r="P345"/>
  <c r="BI342"/>
  <c r="BH342"/>
  <c r="BG342"/>
  <c r="BF342"/>
  <c r="T342"/>
  <c r="R342"/>
  <c r="P342"/>
  <c r="BI339"/>
  <c r="BH339"/>
  <c r="BG339"/>
  <c r="BF339"/>
  <c r="T339"/>
  <c r="R339"/>
  <c r="P339"/>
  <c r="BI337"/>
  <c r="BH337"/>
  <c r="BG337"/>
  <c r="BF337"/>
  <c r="T337"/>
  <c r="R337"/>
  <c r="P337"/>
  <c r="BI333"/>
  <c r="BH333"/>
  <c r="BG333"/>
  <c r="BF333"/>
  <c r="T333"/>
  <c r="R333"/>
  <c r="P333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2"/>
  <c r="BH312"/>
  <c r="BG312"/>
  <c r="BF312"/>
  <c r="T312"/>
  <c r="R312"/>
  <c r="P312"/>
  <c r="BI311"/>
  <c r="BH311"/>
  <c r="BG311"/>
  <c r="BF311"/>
  <c r="T311"/>
  <c r="R311"/>
  <c r="P311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3"/>
  <c r="BH303"/>
  <c r="BG303"/>
  <c r="BF303"/>
  <c r="T303"/>
  <c r="R303"/>
  <c r="P303"/>
  <c r="BI302"/>
  <c r="BH302"/>
  <c r="BG302"/>
  <c r="BF302"/>
  <c r="T302"/>
  <c r="R302"/>
  <c r="P302"/>
  <c r="BI300"/>
  <c r="BH300"/>
  <c r="BG300"/>
  <c r="BF300"/>
  <c r="T300"/>
  <c r="R300"/>
  <c r="P300"/>
  <c r="BI299"/>
  <c r="BH299"/>
  <c r="BG299"/>
  <c r="BF299"/>
  <c r="T299"/>
  <c r="R299"/>
  <c r="P299"/>
  <c r="BI297"/>
  <c r="BH297"/>
  <c r="BG297"/>
  <c r="BF297"/>
  <c r="T297"/>
  <c r="R297"/>
  <c r="P297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2"/>
  <c r="BH282"/>
  <c r="BG282"/>
  <c r="BF282"/>
  <c r="T282"/>
  <c r="R282"/>
  <c r="P282"/>
  <c r="BI281"/>
  <c r="BH281"/>
  <c r="BG281"/>
  <c r="BF281"/>
  <c r="T281"/>
  <c r="R281"/>
  <c r="P281"/>
  <c r="BI279"/>
  <c r="BH279"/>
  <c r="BG279"/>
  <c r="BF279"/>
  <c r="T279"/>
  <c r="R279"/>
  <c r="P279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0"/>
  <c r="BH270"/>
  <c r="BG270"/>
  <c r="BF270"/>
  <c r="T270"/>
  <c r="R270"/>
  <c r="P270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0"/>
  <c r="BH260"/>
  <c r="BG260"/>
  <c r="BF260"/>
  <c r="T260"/>
  <c r="R260"/>
  <c r="P260"/>
  <c r="BI254"/>
  <c r="BH254"/>
  <c r="BG254"/>
  <c r="BF254"/>
  <c r="T254"/>
  <c r="R254"/>
  <c r="P254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R231"/>
  <c r="P231"/>
  <c r="BI229"/>
  <c r="BH229"/>
  <c r="BG229"/>
  <c r="BF229"/>
  <c r="T229"/>
  <c r="R229"/>
  <c r="P229"/>
  <c r="BI225"/>
  <c r="BH225"/>
  <c r="BG225"/>
  <c r="BF225"/>
  <c r="T225"/>
  <c r="R225"/>
  <c r="P225"/>
  <c r="BI224"/>
  <c r="BH224"/>
  <c r="BG224"/>
  <c r="BF224"/>
  <c r="T224"/>
  <c r="R224"/>
  <c r="P224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4"/>
  <c r="BH204"/>
  <c r="BG204"/>
  <c r="BF204"/>
  <c r="T204"/>
  <c r="R204"/>
  <c r="P204"/>
  <c r="BI200"/>
  <c r="BH200"/>
  <c r="BG200"/>
  <c r="BF200"/>
  <c r="T200"/>
  <c r="R200"/>
  <c r="P200"/>
  <c r="BI197"/>
  <c r="BH197"/>
  <c r="BG197"/>
  <c r="BF197"/>
  <c r="T197"/>
  <c r="R197"/>
  <c r="P197"/>
  <c r="BI196"/>
  <c r="BH196"/>
  <c r="BG196"/>
  <c r="BF196"/>
  <c r="T196"/>
  <c r="R196"/>
  <c r="P196"/>
  <c r="BI188"/>
  <c r="BH188"/>
  <c r="BG188"/>
  <c r="BF188"/>
  <c r="T188"/>
  <c r="R188"/>
  <c r="P188"/>
  <c r="BI187"/>
  <c r="BH187"/>
  <c r="BG187"/>
  <c r="BF187"/>
  <c r="T187"/>
  <c r="R187"/>
  <c r="P187"/>
  <c r="BI183"/>
  <c r="BH183"/>
  <c r="BG183"/>
  <c r="BF183"/>
  <c r="T183"/>
  <c r="R183"/>
  <c r="P183"/>
  <c r="BI177"/>
  <c r="BH177"/>
  <c r="BG177"/>
  <c r="BF177"/>
  <c r="T177"/>
  <c r="R177"/>
  <c r="P177"/>
  <c r="BI173"/>
  <c r="BH173"/>
  <c r="BG173"/>
  <c r="BF173"/>
  <c r="T173"/>
  <c r="R173"/>
  <c r="P173"/>
  <c r="BI168"/>
  <c r="BH168"/>
  <c r="BG168"/>
  <c r="BF168"/>
  <c r="T168"/>
  <c r="R168"/>
  <c r="P168"/>
  <c r="BI164"/>
  <c r="BH164"/>
  <c r="BG164"/>
  <c r="BF164"/>
  <c r="T164"/>
  <c r="R164"/>
  <c r="P164"/>
  <c r="BI161"/>
  <c r="BH161"/>
  <c r="BG161"/>
  <c r="BF161"/>
  <c r="T161"/>
  <c r="R161"/>
  <c r="P161"/>
  <c r="BI157"/>
  <c r="BH157"/>
  <c r="BG157"/>
  <c r="BF157"/>
  <c r="T157"/>
  <c r="R157"/>
  <c r="P157"/>
  <c r="BI156"/>
  <c r="BH156"/>
  <c r="BG156"/>
  <c r="BF156"/>
  <c r="T156"/>
  <c r="R156"/>
  <c r="P156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3"/>
  <c r="BH143"/>
  <c r="BG143"/>
  <c r="BF143"/>
  <c r="T143"/>
  <c r="R143"/>
  <c r="P143"/>
  <c r="BI141"/>
  <c r="BH141"/>
  <c r="BG141"/>
  <c r="BF141"/>
  <c r="T141"/>
  <c r="R141"/>
  <c r="P141"/>
  <c r="J135"/>
  <c r="J134"/>
  <c r="F134"/>
  <c r="F132"/>
  <c r="E130"/>
  <c r="J96"/>
  <c r="J95"/>
  <c r="F95"/>
  <c r="F93"/>
  <c r="E91"/>
  <c r="J22"/>
  <c r="E22"/>
  <c r="F135"/>
  <c r="J21"/>
  <c r="J16"/>
  <c r="J132"/>
  <c r="E7"/>
  <c r="E85"/>
  <c i="9" r="J41"/>
  <c r="J40"/>
  <c i="1" r="AY107"/>
  <c i="9" r="J39"/>
  <c i="1" r="AX107"/>
  <c i="9" r="BI324"/>
  <c r="BH324"/>
  <c r="BG324"/>
  <c r="BF324"/>
  <c r="T324"/>
  <c r="T323"/>
  <c r="R324"/>
  <c r="R323"/>
  <c r="P324"/>
  <c r="P323"/>
  <c r="BI322"/>
  <c r="BH322"/>
  <c r="BG322"/>
  <c r="BF322"/>
  <c r="T322"/>
  <c r="T321"/>
  <c r="R322"/>
  <c r="R321"/>
  <c r="P322"/>
  <c r="P321"/>
  <c r="BI320"/>
  <c r="BH320"/>
  <c r="BG320"/>
  <c r="BF320"/>
  <c r="T320"/>
  <c r="T319"/>
  <c r="T318"/>
  <c r="R320"/>
  <c r="R319"/>
  <c r="R318"/>
  <c r="P320"/>
  <c r="P319"/>
  <c r="P318"/>
  <c r="BI317"/>
  <c r="BH317"/>
  <c r="BG317"/>
  <c r="BF317"/>
  <c r="T317"/>
  <c r="T316"/>
  <c r="R317"/>
  <c r="R316"/>
  <c r="P317"/>
  <c r="P316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09"/>
  <c r="BH309"/>
  <c r="BG309"/>
  <c r="BF309"/>
  <c r="T309"/>
  <c r="R309"/>
  <c r="P309"/>
  <c r="BI308"/>
  <c r="BH308"/>
  <c r="BG308"/>
  <c r="BF308"/>
  <c r="T308"/>
  <c r="R308"/>
  <c r="P308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298"/>
  <c r="BH298"/>
  <c r="BG298"/>
  <c r="BF298"/>
  <c r="T298"/>
  <c r="R298"/>
  <c r="P298"/>
  <c r="BI296"/>
  <c r="BH296"/>
  <c r="BG296"/>
  <c r="BF296"/>
  <c r="T296"/>
  <c r="R296"/>
  <c r="P296"/>
  <c r="BI292"/>
  <c r="BH292"/>
  <c r="BG292"/>
  <c r="BF292"/>
  <c r="T292"/>
  <c r="R292"/>
  <c r="P292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0"/>
  <c r="BH270"/>
  <c r="BG270"/>
  <c r="BF270"/>
  <c r="T270"/>
  <c r="R270"/>
  <c r="P270"/>
  <c r="BI269"/>
  <c r="BH269"/>
  <c r="BG269"/>
  <c r="BF269"/>
  <c r="T269"/>
  <c r="R269"/>
  <c r="P269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6"/>
  <c r="BH236"/>
  <c r="BG236"/>
  <c r="BF236"/>
  <c r="T236"/>
  <c r="T235"/>
  <c r="R236"/>
  <c r="R235"/>
  <c r="P236"/>
  <c r="P235"/>
  <c r="BI234"/>
  <c r="BH234"/>
  <c r="BG234"/>
  <c r="BF234"/>
  <c r="T234"/>
  <c r="R234"/>
  <c r="P234"/>
  <c r="BI232"/>
  <c r="BH232"/>
  <c r="BG232"/>
  <c r="BF232"/>
  <c r="T232"/>
  <c r="R232"/>
  <c r="P232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R219"/>
  <c r="P219"/>
  <c r="BI215"/>
  <c r="BH215"/>
  <c r="BG215"/>
  <c r="BF215"/>
  <c r="T215"/>
  <c r="R215"/>
  <c r="P215"/>
  <c r="BI214"/>
  <c r="BH214"/>
  <c r="BG214"/>
  <c r="BF214"/>
  <c r="T214"/>
  <c r="R214"/>
  <c r="P214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2"/>
  <c r="BH192"/>
  <c r="BG192"/>
  <c r="BF192"/>
  <c r="T192"/>
  <c r="R192"/>
  <c r="P192"/>
  <c r="BI189"/>
  <c r="BH189"/>
  <c r="BG189"/>
  <c r="BF189"/>
  <c r="T189"/>
  <c r="R189"/>
  <c r="P189"/>
  <c r="BI188"/>
  <c r="BH188"/>
  <c r="BG188"/>
  <c r="BF188"/>
  <c r="T188"/>
  <c r="R188"/>
  <c r="P188"/>
  <c r="BI183"/>
  <c r="BH183"/>
  <c r="BG183"/>
  <c r="BF183"/>
  <c r="T183"/>
  <c r="R183"/>
  <c r="P183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5"/>
  <c r="BH155"/>
  <c r="BG155"/>
  <c r="BF155"/>
  <c r="T155"/>
  <c r="R155"/>
  <c r="P155"/>
  <c r="BI154"/>
  <c r="BH154"/>
  <c r="BG154"/>
  <c r="BF154"/>
  <c r="T154"/>
  <c r="R154"/>
  <c r="P154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3"/>
  <c r="BH143"/>
  <c r="BG143"/>
  <c r="BF143"/>
  <c r="T143"/>
  <c r="R143"/>
  <c r="P143"/>
  <c r="BI141"/>
  <c r="BH141"/>
  <c r="BG141"/>
  <c r="BF141"/>
  <c r="T141"/>
  <c r="R141"/>
  <c r="P141"/>
  <c r="J135"/>
  <c r="J134"/>
  <c r="F134"/>
  <c r="F132"/>
  <c r="E130"/>
  <c r="J96"/>
  <c r="J95"/>
  <c r="F95"/>
  <c r="F93"/>
  <c r="E91"/>
  <c r="J22"/>
  <c r="E22"/>
  <c r="F135"/>
  <c r="J21"/>
  <c r="J16"/>
  <c r="J132"/>
  <c r="E7"/>
  <c r="E85"/>
  <c i="8" r="J41"/>
  <c r="J40"/>
  <c i="1" r="AY106"/>
  <c i="8" r="J39"/>
  <c i="1" r="AX106"/>
  <c i="8" r="BI378"/>
  <c r="BH378"/>
  <c r="BG378"/>
  <c r="BF378"/>
  <c r="T378"/>
  <c r="T377"/>
  <c r="R378"/>
  <c r="R377"/>
  <c r="P378"/>
  <c r="P377"/>
  <c r="BI376"/>
  <c r="BH376"/>
  <c r="BG376"/>
  <c r="BF376"/>
  <c r="T376"/>
  <c r="T375"/>
  <c r="R376"/>
  <c r="R375"/>
  <c r="P376"/>
  <c r="P375"/>
  <c r="BI374"/>
  <c r="BH374"/>
  <c r="BG374"/>
  <c r="BF374"/>
  <c r="T374"/>
  <c r="T373"/>
  <c r="T372"/>
  <c r="R374"/>
  <c r="R373"/>
  <c r="R372"/>
  <c r="P374"/>
  <c r="P373"/>
  <c r="P372"/>
  <c r="BI371"/>
  <c r="BH371"/>
  <c r="BG371"/>
  <c r="BF371"/>
  <c r="T371"/>
  <c r="T370"/>
  <c r="R371"/>
  <c r="R370"/>
  <c r="P371"/>
  <c r="P370"/>
  <c r="BI368"/>
  <c r="BH368"/>
  <c r="BG368"/>
  <c r="BF368"/>
  <c r="T368"/>
  <c r="R368"/>
  <c r="P368"/>
  <c r="BI365"/>
  <c r="BH365"/>
  <c r="BG365"/>
  <c r="BF365"/>
  <c r="T365"/>
  <c r="R365"/>
  <c r="P365"/>
  <c r="BI364"/>
  <c r="BH364"/>
  <c r="BG364"/>
  <c r="BF364"/>
  <c r="T364"/>
  <c r="R364"/>
  <c r="P364"/>
  <c r="BI363"/>
  <c r="BH363"/>
  <c r="BG363"/>
  <c r="BF363"/>
  <c r="T363"/>
  <c r="R363"/>
  <c r="P363"/>
  <c r="BI361"/>
  <c r="BH361"/>
  <c r="BG361"/>
  <c r="BF361"/>
  <c r="T361"/>
  <c r="R361"/>
  <c r="P361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5"/>
  <c r="BH355"/>
  <c r="BG355"/>
  <c r="BF355"/>
  <c r="T355"/>
  <c r="R355"/>
  <c r="P355"/>
  <c r="BI354"/>
  <c r="BH354"/>
  <c r="BG354"/>
  <c r="BF354"/>
  <c r="T354"/>
  <c r="R354"/>
  <c r="P354"/>
  <c r="BI353"/>
  <c r="BH353"/>
  <c r="BG353"/>
  <c r="BF353"/>
  <c r="T353"/>
  <c r="R353"/>
  <c r="P353"/>
  <c r="BI352"/>
  <c r="BH352"/>
  <c r="BG352"/>
  <c r="BF352"/>
  <c r="T352"/>
  <c r="R352"/>
  <c r="P352"/>
  <c r="BI349"/>
  <c r="BH349"/>
  <c r="BG349"/>
  <c r="BF349"/>
  <c r="T349"/>
  <c r="R349"/>
  <c r="P349"/>
  <c r="BI346"/>
  <c r="BH346"/>
  <c r="BG346"/>
  <c r="BF346"/>
  <c r="T346"/>
  <c r="R346"/>
  <c r="P346"/>
  <c r="BI344"/>
  <c r="BH344"/>
  <c r="BG344"/>
  <c r="BF344"/>
  <c r="T344"/>
  <c r="R344"/>
  <c r="P344"/>
  <c r="BI340"/>
  <c r="BH340"/>
  <c r="BG340"/>
  <c r="BF340"/>
  <c r="T340"/>
  <c r="R340"/>
  <c r="P340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19"/>
  <c r="BH319"/>
  <c r="BG319"/>
  <c r="BF319"/>
  <c r="T319"/>
  <c r="R319"/>
  <c r="P319"/>
  <c r="BI318"/>
  <c r="BH318"/>
  <c r="BG318"/>
  <c r="BF318"/>
  <c r="T318"/>
  <c r="R318"/>
  <c r="P318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2"/>
  <c r="BH302"/>
  <c r="BG302"/>
  <c r="BF302"/>
  <c r="T302"/>
  <c r="R302"/>
  <c r="P302"/>
  <c r="BI301"/>
  <c r="BH301"/>
  <c r="BG301"/>
  <c r="BF301"/>
  <c r="T301"/>
  <c r="R301"/>
  <c r="P301"/>
  <c r="BI299"/>
  <c r="BH299"/>
  <c r="BG299"/>
  <c r="BF299"/>
  <c r="T299"/>
  <c r="R299"/>
  <c r="P299"/>
  <c r="BI298"/>
  <c r="BH298"/>
  <c r="BG298"/>
  <c r="BF298"/>
  <c r="T298"/>
  <c r="R298"/>
  <c r="P298"/>
  <c r="BI296"/>
  <c r="BH296"/>
  <c r="BG296"/>
  <c r="BF296"/>
  <c r="T296"/>
  <c r="R296"/>
  <c r="P296"/>
  <c r="BI293"/>
  <c r="BH293"/>
  <c r="BG293"/>
  <c r="BF293"/>
  <c r="T293"/>
  <c r="R293"/>
  <c r="P293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0"/>
  <c r="BH280"/>
  <c r="BG280"/>
  <c r="BF280"/>
  <c r="T280"/>
  <c r="R280"/>
  <c r="P280"/>
  <c r="BI279"/>
  <c r="BH279"/>
  <c r="BG279"/>
  <c r="BF279"/>
  <c r="T279"/>
  <c r="R279"/>
  <c r="P279"/>
  <c r="BI277"/>
  <c r="BH277"/>
  <c r="BG277"/>
  <c r="BF277"/>
  <c r="T277"/>
  <c r="R277"/>
  <c r="P277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0"/>
  <c r="BH260"/>
  <c r="BG260"/>
  <c r="BF260"/>
  <c r="T260"/>
  <c r="R260"/>
  <c r="P260"/>
  <c r="BI256"/>
  <c r="BH256"/>
  <c r="BG256"/>
  <c r="BF256"/>
  <c r="T256"/>
  <c r="R256"/>
  <c r="P256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9"/>
  <c r="BH239"/>
  <c r="BG239"/>
  <c r="BF239"/>
  <c r="T239"/>
  <c r="R239"/>
  <c r="P239"/>
  <c r="BI237"/>
  <c r="BH237"/>
  <c r="BG237"/>
  <c r="BF237"/>
  <c r="T237"/>
  <c r="R237"/>
  <c r="P237"/>
  <c r="BI234"/>
  <c r="BH234"/>
  <c r="BG234"/>
  <c r="BF234"/>
  <c r="T234"/>
  <c r="R234"/>
  <c r="P234"/>
  <c r="BI232"/>
  <c r="BH232"/>
  <c r="BG232"/>
  <c r="BF232"/>
  <c r="T232"/>
  <c r="R232"/>
  <c r="P232"/>
  <c r="BI228"/>
  <c r="BH228"/>
  <c r="BG228"/>
  <c r="BF228"/>
  <c r="T228"/>
  <c r="R228"/>
  <c r="P228"/>
  <c r="BI227"/>
  <c r="BH227"/>
  <c r="BG227"/>
  <c r="BF227"/>
  <c r="T227"/>
  <c r="R227"/>
  <c r="P227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6"/>
  <c r="BH206"/>
  <c r="BG206"/>
  <c r="BF206"/>
  <c r="T206"/>
  <c r="R206"/>
  <c r="P206"/>
  <c r="BI202"/>
  <c r="BH202"/>
  <c r="BG202"/>
  <c r="BF202"/>
  <c r="T202"/>
  <c r="R202"/>
  <c r="P202"/>
  <c r="BI199"/>
  <c r="BH199"/>
  <c r="BG199"/>
  <c r="BF199"/>
  <c r="T199"/>
  <c r="R199"/>
  <c r="P199"/>
  <c r="BI198"/>
  <c r="BH198"/>
  <c r="BG198"/>
  <c r="BF198"/>
  <c r="T198"/>
  <c r="R198"/>
  <c r="P198"/>
  <c r="BI190"/>
  <c r="BH190"/>
  <c r="BG190"/>
  <c r="BF190"/>
  <c r="T190"/>
  <c r="R190"/>
  <c r="P190"/>
  <c r="BI189"/>
  <c r="BH189"/>
  <c r="BG189"/>
  <c r="BF189"/>
  <c r="T189"/>
  <c r="R189"/>
  <c r="P189"/>
  <c r="BI185"/>
  <c r="BH185"/>
  <c r="BG185"/>
  <c r="BF185"/>
  <c r="T185"/>
  <c r="R185"/>
  <c r="P185"/>
  <c r="BI179"/>
  <c r="BH179"/>
  <c r="BG179"/>
  <c r="BF179"/>
  <c r="T179"/>
  <c r="R179"/>
  <c r="P179"/>
  <c r="BI175"/>
  <c r="BH175"/>
  <c r="BG175"/>
  <c r="BF175"/>
  <c r="T175"/>
  <c r="R175"/>
  <c r="P175"/>
  <c r="BI168"/>
  <c r="BH168"/>
  <c r="BG168"/>
  <c r="BF168"/>
  <c r="T168"/>
  <c r="R168"/>
  <c r="P168"/>
  <c r="BI164"/>
  <c r="BH164"/>
  <c r="BG164"/>
  <c r="BF164"/>
  <c r="T164"/>
  <c r="R164"/>
  <c r="P164"/>
  <c r="BI161"/>
  <c r="BH161"/>
  <c r="BG161"/>
  <c r="BF161"/>
  <c r="T161"/>
  <c r="R161"/>
  <c r="P161"/>
  <c r="BI157"/>
  <c r="BH157"/>
  <c r="BG157"/>
  <c r="BF157"/>
  <c r="T157"/>
  <c r="R157"/>
  <c r="P157"/>
  <c r="BI156"/>
  <c r="BH156"/>
  <c r="BG156"/>
  <c r="BF156"/>
  <c r="T156"/>
  <c r="R156"/>
  <c r="P156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3"/>
  <c r="BH143"/>
  <c r="BG143"/>
  <c r="BF143"/>
  <c r="T143"/>
  <c r="R143"/>
  <c r="P143"/>
  <c r="BI141"/>
  <c r="BH141"/>
  <c r="BG141"/>
  <c r="BF141"/>
  <c r="T141"/>
  <c r="R141"/>
  <c r="P141"/>
  <c r="J135"/>
  <c r="J134"/>
  <c r="F134"/>
  <c r="F132"/>
  <c r="E130"/>
  <c r="J96"/>
  <c r="J95"/>
  <c r="F95"/>
  <c r="F93"/>
  <c r="E91"/>
  <c r="J22"/>
  <c r="E22"/>
  <c r="F96"/>
  <c r="J21"/>
  <c r="J16"/>
  <c r="J132"/>
  <c r="E7"/>
  <c r="E124"/>
  <c i="7" r="J41"/>
  <c r="J40"/>
  <c i="1" r="AY105"/>
  <c i="7" r="J39"/>
  <c i="1" r="AX105"/>
  <c i="7" r="BI340"/>
  <c r="BH340"/>
  <c r="BG340"/>
  <c r="BF340"/>
  <c r="T340"/>
  <c r="T339"/>
  <c r="R340"/>
  <c r="R339"/>
  <c r="P340"/>
  <c r="P339"/>
  <c r="BI338"/>
  <c r="BH338"/>
  <c r="BG338"/>
  <c r="BF338"/>
  <c r="T338"/>
  <c r="T337"/>
  <c r="R338"/>
  <c r="R337"/>
  <c r="P338"/>
  <c r="P337"/>
  <c r="BI336"/>
  <c r="BH336"/>
  <c r="BG336"/>
  <c r="BF336"/>
  <c r="T336"/>
  <c r="T335"/>
  <c r="T334"/>
  <c r="R336"/>
  <c r="R335"/>
  <c r="R334"/>
  <c r="P336"/>
  <c r="P335"/>
  <c r="P334"/>
  <c r="BI333"/>
  <c r="BH333"/>
  <c r="BG333"/>
  <c r="BF333"/>
  <c r="T333"/>
  <c r="T332"/>
  <c r="R333"/>
  <c r="R332"/>
  <c r="P333"/>
  <c r="P332"/>
  <c r="BI330"/>
  <c r="BH330"/>
  <c r="BG330"/>
  <c r="BF330"/>
  <c r="T330"/>
  <c r="R330"/>
  <c r="P330"/>
  <c r="BI329"/>
  <c r="BH329"/>
  <c r="BG329"/>
  <c r="BF329"/>
  <c r="T329"/>
  <c r="R329"/>
  <c r="P329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08"/>
  <c r="BH308"/>
  <c r="BG308"/>
  <c r="BF308"/>
  <c r="T308"/>
  <c r="R308"/>
  <c r="P308"/>
  <c r="BI305"/>
  <c r="BH305"/>
  <c r="BG305"/>
  <c r="BF305"/>
  <c r="T305"/>
  <c r="R305"/>
  <c r="P305"/>
  <c r="BI303"/>
  <c r="BH303"/>
  <c r="BG303"/>
  <c r="BF303"/>
  <c r="T303"/>
  <c r="R303"/>
  <c r="P303"/>
  <c r="BI299"/>
  <c r="BH299"/>
  <c r="BG299"/>
  <c r="BF299"/>
  <c r="T299"/>
  <c r="R299"/>
  <c r="P299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4"/>
  <c r="BH264"/>
  <c r="BG264"/>
  <c r="BF264"/>
  <c r="T264"/>
  <c r="R264"/>
  <c r="P264"/>
  <c r="BI263"/>
  <c r="BH263"/>
  <c r="BG263"/>
  <c r="BF263"/>
  <c r="T263"/>
  <c r="R263"/>
  <c r="P263"/>
  <c r="BI261"/>
  <c r="BH261"/>
  <c r="BG261"/>
  <c r="BF261"/>
  <c r="T261"/>
  <c r="R261"/>
  <c r="P261"/>
  <c r="BI258"/>
  <c r="BH258"/>
  <c r="BG258"/>
  <c r="BF258"/>
  <c r="T258"/>
  <c r="R258"/>
  <c r="P258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5"/>
  <c r="BH245"/>
  <c r="BG245"/>
  <c r="BF245"/>
  <c r="T245"/>
  <c r="R245"/>
  <c r="P245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1"/>
  <c r="BH231"/>
  <c r="BG231"/>
  <c r="BF231"/>
  <c r="T231"/>
  <c r="R231"/>
  <c r="P231"/>
  <c r="BI230"/>
  <c r="BH230"/>
  <c r="BG230"/>
  <c r="BF230"/>
  <c r="T230"/>
  <c r="R230"/>
  <c r="P230"/>
  <c r="BI227"/>
  <c r="BH227"/>
  <c r="BG227"/>
  <c r="BF227"/>
  <c r="T227"/>
  <c r="T226"/>
  <c r="R227"/>
  <c r="R226"/>
  <c r="P227"/>
  <c r="P226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19"/>
  <c r="BH219"/>
  <c r="BG219"/>
  <c r="BF219"/>
  <c r="T219"/>
  <c r="R219"/>
  <c r="P219"/>
  <c r="BI215"/>
  <c r="BH215"/>
  <c r="BG215"/>
  <c r="BF215"/>
  <c r="T215"/>
  <c r="R215"/>
  <c r="P215"/>
  <c r="BI214"/>
  <c r="BH214"/>
  <c r="BG214"/>
  <c r="BF214"/>
  <c r="T214"/>
  <c r="R214"/>
  <c r="P214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6"/>
  <c r="BH196"/>
  <c r="BG196"/>
  <c r="BF196"/>
  <c r="T196"/>
  <c r="R196"/>
  <c r="P196"/>
  <c r="BI195"/>
  <c r="BH195"/>
  <c r="BG195"/>
  <c r="BF195"/>
  <c r="T195"/>
  <c r="R195"/>
  <c r="P195"/>
  <c r="BI187"/>
  <c r="BH187"/>
  <c r="BG187"/>
  <c r="BF187"/>
  <c r="T187"/>
  <c r="R187"/>
  <c r="P187"/>
  <c r="BI186"/>
  <c r="BH186"/>
  <c r="BG186"/>
  <c r="BF186"/>
  <c r="T186"/>
  <c r="R186"/>
  <c r="P186"/>
  <c r="BI182"/>
  <c r="BH182"/>
  <c r="BG182"/>
  <c r="BF182"/>
  <c r="T182"/>
  <c r="R182"/>
  <c r="P182"/>
  <c r="BI176"/>
  <c r="BH176"/>
  <c r="BG176"/>
  <c r="BF176"/>
  <c r="T176"/>
  <c r="R176"/>
  <c r="P176"/>
  <c r="BI173"/>
  <c r="BH173"/>
  <c r="BG173"/>
  <c r="BF173"/>
  <c r="T173"/>
  <c r="R173"/>
  <c r="P173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6"/>
  <c r="BH156"/>
  <c r="BG156"/>
  <c r="BF156"/>
  <c r="T156"/>
  <c r="R156"/>
  <c r="P156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3"/>
  <c r="BH143"/>
  <c r="BG143"/>
  <c r="BF143"/>
  <c r="T143"/>
  <c r="R143"/>
  <c r="P143"/>
  <c r="BI141"/>
  <c r="BH141"/>
  <c r="BG141"/>
  <c r="BF141"/>
  <c r="T141"/>
  <c r="R141"/>
  <c r="P141"/>
  <c r="J135"/>
  <c r="J134"/>
  <c r="F134"/>
  <c r="F132"/>
  <c r="E130"/>
  <c r="J96"/>
  <c r="J95"/>
  <c r="F95"/>
  <c r="F93"/>
  <c r="E91"/>
  <c r="J22"/>
  <c r="E22"/>
  <c r="F135"/>
  <c r="J21"/>
  <c r="J16"/>
  <c r="J132"/>
  <c r="E7"/>
  <c r="E85"/>
  <c i="6" r="J41"/>
  <c r="J40"/>
  <c i="1" r="AY102"/>
  <c i="6" r="J39"/>
  <c i="1" r="AX102"/>
  <c i="6"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J123"/>
  <c r="J122"/>
  <c r="F122"/>
  <c r="F120"/>
  <c r="E118"/>
  <c r="J96"/>
  <c r="J95"/>
  <c r="F95"/>
  <c r="F93"/>
  <c r="E91"/>
  <c r="J22"/>
  <c r="E22"/>
  <c r="F96"/>
  <c r="J21"/>
  <c r="J16"/>
  <c r="J93"/>
  <c r="E7"/>
  <c r="E112"/>
  <c i="5" r="J41"/>
  <c r="J40"/>
  <c i="1" r="AY101"/>
  <c i="5" r="J39"/>
  <c i="1" r="AX101"/>
  <c i="5"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2"/>
  <c r="BH262"/>
  <c r="BG262"/>
  <c r="BF262"/>
  <c r="T262"/>
  <c r="R262"/>
  <c r="P262"/>
  <c r="BI260"/>
  <c r="BH260"/>
  <c r="BG260"/>
  <c r="BF260"/>
  <c r="T260"/>
  <c r="R260"/>
  <c r="P260"/>
  <c r="BI259"/>
  <c r="BH259"/>
  <c r="BG259"/>
  <c r="BF259"/>
  <c r="T259"/>
  <c r="R259"/>
  <c r="P259"/>
  <c r="BI257"/>
  <c r="BH257"/>
  <c r="BG257"/>
  <c r="BF257"/>
  <c r="T257"/>
  <c r="R257"/>
  <c r="P257"/>
  <c r="BI256"/>
  <c r="BH256"/>
  <c r="BG256"/>
  <c r="BF256"/>
  <c r="T256"/>
  <c r="R256"/>
  <c r="P256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3"/>
  <c r="BH233"/>
  <c r="BG233"/>
  <c r="BF233"/>
  <c r="T233"/>
  <c r="R233"/>
  <c r="P233"/>
  <c r="BI230"/>
  <c r="BH230"/>
  <c r="BG230"/>
  <c r="BF230"/>
  <c r="T230"/>
  <c r="T229"/>
  <c r="R230"/>
  <c r="R229"/>
  <c r="P230"/>
  <c r="P229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8"/>
  <c r="BH218"/>
  <c r="BG218"/>
  <c r="BF218"/>
  <c r="T218"/>
  <c r="T217"/>
  <c r="R218"/>
  <c r="R217"/>
  <c r="P218"/>
  <c r="P217"/>
  <c r="BI214"/>
  <c r="BH214"/>
  <c r="BG214"/>
  <c r="BF214"/>
  <c r="T214"/>
  <c r="R214"/>
  <c r="P214"/>
  <c r="BI212"/>
  <c r="BH212"/>
  <c r="BG212"/>
  <c r="BF212"/>
  <c r="T212"/>
  <c r="R212"/>
  <c r="P212"/>
  <c r="BI208"/>
  <c r="BH208"/>
  <c r="BG208"/>
  <c r="BF208"/>
  <c r="T208"/>
  <c r="R208"/>
  <c r="P208"/>
  <c r="BI204"/>
  <c r="BH204"/>
  <c r="BG204"/>
  <c r="BF204"/>
  <c r="T204"/>
  <c r="R204"/>
  <c r="P204"/>
  <c r="BI203"/>
  <c r="BH203"/>
  <c r="BG203"/>
  <c r="BF203"/>
  <c r="T203"/>
  <c r="R203"/>
  <c r="P203"/>
  <c r="BI198"/>
  <c r="BH198"/>
  <c r="BG198"/>
  <c r="BF198"/>
  <c r="T198"/>
  <c r="R198"/>
  <c r="P198"/>
  <c r="BI194"/>
  <c r="BH194"/>
  <c r="BG194"/>
  <c r="BF194"/>
  <c r="T194"/>
  <c r="R194"/>
  <c r="P194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J134"/>
  <c r="J133"/>
  <c r="F133"/>
  <c r="F131"/>
  <c r="E129"/>
  <c r="J96"/>
  <c r="J95"/>
  <c r="F95"/>
  <c r="F93"/>
  <c r="E91"/>
  <c r="J22"/>
  <c r="E22"/>
  <c r="F96"/>
  <c r="J21"/>
  <c r="J16"/>
  <c r="J131"/>
  <c r="E7"/>
  <c r="E123"/>
  <c i="4" r="J41"/>
  <c r="J40"/>
  <c i="1" r="AY100"/>
  <c i="4" r="J39"/>
  <c i="1" r="AX100"/>
  <c i="4"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40"/>
  <c r="BH240"/>
  <c r="BG240"/>
  <c r="BF240"/>
  <c r="T240"/>
  <c r="R240"/>
  <c r="P240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5"/>
  <c r="BH225"/>
  <c r="BG225"/>
  <c r="BF225"/>
  <c r="T225"/>
  <c r="R225"/>
  <c r="P225"/>
  <c r="BI222"/>
  <c r="BH222"/>
  <c r="BG222"/>
  <c r="BF222"/>
  <c r="T222"/>
  <c r="T221"/>
  <c r="R222"/>
  <c r="R221"/>
  <c r="P222"/>
  <c r="P221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T211"/>
  <c r="R212"/>
  <c r="R211"/>
  <c r="P212"/>
  <c r="P211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196"/>
  <c r="BH196"/>
  <c r="BG196"/>
  <c r="BF196"/>
  <c r="T196"/>
  <c r="R196"/>
  <c r="P196"/>
  <c r="BI192"/>
  <c r="BH192"/>
  <c r="BG192"/>
  <c r="BF192"/>
  <c r="T192"/>
  <c r="R192"/>
  <c r="P192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J132"/>
  <c r="J131"/>
  <c r="F131"/>
  <c r="F129"/>
  <c r="E127"/>
  <c r="J96"/>
  <c r="J95"/>
  <c r="F95"/>
  <c r="F93"/>
  <c r="E91"/>
  <c r="J22"/>
  <c r="E22"/>
  <c r="F96"/>
  <c r="J21"/>
  <c r="J16"/>
  <c r="J129"/>
  <c r="E7"/>
  <c r="E121"/>
  <c i="3" r="J229"/>
  <c r="J41"/>
  <c r="J40"/>
  <c i="1" r="AY99"/>
  <c i="3" r="J39"/>
  <c i="1" r="AX99"/>
  <c i="3"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48"/>
  <c r="BH248"/>
  <c r="BG248"/>
  <c r="BF248"/>
  <c r="T248"/>
  <c r="R248"/>
  <c r="P248"/>
  <c r="BI245"/>
  <c r="BH245"/>
  <c r="BG245"/>
  <c r="BF245"/>
  <c r="T245"/>
  <c r="T244"/>
  <c r="R245"/>
  <c r="R244"/>
  <c r="P245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7"/>
  <c r="BH237"/>
  <c r="BG237"/>
  <c r="BF237"/>
  <c r="T237"/>
  <c r="R237"/>
  <c r="P237"/>
  <c r="BI235"/>
  <c r="BH235"/>
  <c r="BG235"/>
  <c r="BF235"/>
  <c r="T235"/>
  <c r="R235"/>
  <c r="P235"/>
  <c r="BI231"/>
  <c r="BH231"/>
  <c r="BG231"/>
  <c r="BF231"/>
  <c r="T231"/>
  <c r="T230"/>
  <c r="R231"/>
  <c r="R230"/>
  <c r="P231"/>
  <c r="P230"/>
  <c r="J105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16"/>
  <c r="BH216"/>
  <c r="BG216"/>
  <c r="BF216"/>
  <c r="T216"/>
  <c r="R216"/>
  <c r="P216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J133"/>
  <c r="J132"/>
  <c r="F132"/>
  <c r="F130"/>
  <c r="E128"/>
  <c r="J96"/>
  <c r="J95"/>
  <c r="F95"/>
  <c r="F93"/>
  <c r="E91"/>
  <c r="J22"/>
  <c r="E22"/>
  <c r="F133"/>
  <c r="J21"/>
  <c r="J16"/>
  <c r="J130"/>
  <c r="E7"/>
  <c r="E122"/>
  <c i="2" r="J41"/>
  <c r="J40"/>
  <c i="1" r="AY97"/>
  <c i="2" r="J39"/>
  <c i="1" r="AX97"/>
  <c i="2" r="BI430"/>
  <c r="BH430"/>
  <c r="BG430"/>
  <c r="BF430"/>
  <c r="T430"/>
  <c r="R430"/>
  <c r="P430"/>
  <c r="BI429"/>
  <c r="BH429"/>
  <c r="BG429"/>
  <c r="BF429"/>
  <c r="T429"/>
  <c r="R429"/>
  <c r="P429"/>
  <c r="BI428"/>
  <c r="BH428"/>
  <c r="BG428"/>
  <c r="BF428"/>
  <c r="T428"/>
  <c r="R428"/>
  <c r="P428"/>
  <c r="BI427"/>
  <c r="BH427"/>
  <c r="BG427"/>
  <c r="BF427"/>
  <c r="T427"/>
  <c r="R427"/>
  <c r="P427"/>
  <c r="BI426"/>
  <c r="BH426"/>
  <c r="BG426"/>
  <c r="BF426"/>
  <c r="T426"/>
  <c r="R426"/>
  <c r="P426"/>
  <c r="BI423"/>
  <c r="BH423"/>
  <c r="BG423"/>
  <c r="BF423"/>
  <c r="T423"/>
  <c r="T422"/>
  <c r="R423"/>
  <c r="R422"/>
  <c r="P423"/>
  <c r="P422"/>
  <c r="BI420"/>
  <c r="BH420"/>
  <c r="BG420"/>
  <c r="BF420"/>
  <c r="T420"/>
  <c r="R420"/>
  <c r="P420"/>
  <c r="BI419"/>
  <c r="BH419"/>
  <c r="BG419"/>
  <c r="BF419"/>
  <c r="T419"/>
  <c r="R419"/>
  <c r="P419"/>
  <c r="BI417"/>
  <c r="BH417"/>
  <c r="BG417"/>
  <c r="BF417"/>
  <c r="T417"/>
  <c r="R417"/>
  <c r="P417"/>
  <c r="BI416"/>
  <c r="BH416"/>
  <c r="BG416"/>
  <c r="BF416"/>
  <c r="T416"/>
  <c r="R416"/>
  <c r="P416"/>
  <c r="BI414"/>
  <c r="BH414"/>
  <c r="BG414"/>
  <c r="BF414"/>
  <c r="T414"/>
  <c r="R414"/>
  <c r="P414"/>
  <c r="BI412"/>
  <c r="BH412"/>
  <c r="BG412"/>
  <c r="BF412"/>
  <c r="T412"/>
  <c r="R412"/>
  <c r="P412"/>
  <c r="BI410"/>
  <c r="BH410"/>
  <c r="BG410"/>
  <c r="BF410"/>
  <c r="T410"/>
  <c r="R410"/>
  <c r="P410"/>
  <c r="BI408"/>
  <c r="BH408"/>
  <c r="BG408"/>
  <c r="BF408"/>
  <c r="T408"/>
  <c r="R408"/>
  <c r="P408"/>
  <c r="BI400"/>
  <c r="BH400"/>
  <c r="BG400"/>
  <c r="BF400"/>
  <c r="T400"/>
  <c r="R400"/>
  <c r="P400"/>
  <c r="BI391"/>
  <c r="BH391"/>
  <c r="BG391"/>
  <c r="BF391"/>
  <c r="T391"/>
  <c r="R391"/>
  <c r="P391"/>
  <c r="BI388"/>
  <c r="BH388"/>
  <c r="BG388"/>
  <c r="BF388"/>
  <c r="T388"/>
  <c r="R388"/>
  <c r="P388"/>
  <c r="BI383"/>
  <c r="BH383"/>
  <c r="BG383"/>
  <c r="BF383"/>
  <c r="T383"/>
  <c r="R383"/>
  <c r="P383"/>
  <c r="BI378"/>
  <c r="BH378"/>
  <c r="BG378"/>
  <c r="BF378"/>
  <c r="T378"/>
  <c r="R378"/>
  <c r="P378"/>
  <c r="BI377"/>
  <c r="BH377"/>
  <c r="BG377"/>
  <c r="BF377"/>
  <c r="T377"/>
  <c r="R377"/>
  <c r="P377"/>
  <c r="BI375"/>
  <c r="BH375"/>
  <c r="BG375"/>
  <c r="BF375"/>
  <c r="T375"/>
  <c r="R375"/>
  <c r="P375"/>
  <c r="BI372"/>
  <c r="BH372"/>
  <c r="BG372"/>
  <c r="BF372"/>
  <c r="T372"/>
  <c r="R372"/>
  <c r="P372"/>
  <c r="BI369"/>
  <c r="BH369"/>
  <c r="BG369"/>
  <c r="BF369"/>
  <c r="T369"/>
  <c r="R369"/>
  <c r="P369"/>
  <c r="BI367"/>
  <c r="BH367"/>
  <c r="BG367"/>
  <c r="BF367"/>
  <c r="T367"/>
  <c r="R367"/>
  <c r="P367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3"/>
  <c r="BH353"/>
  <c r="BG353"/>
  <c r="BF353"/>
  <c r="T353"/>
  <c r="R353"/>
  <c r="P353"/>
  <c r="BI350"/>
  <c r="BH350"/>
  <c r="BG350"/>
  <c r="BF350"/>
  <c r="T350"/>
  <c r="R350"/>
  <c r="P350"/>
  <c r="BI347"/>
  <c r="BH347"/>
  <c r="BG347"/>
  <c r="BF347"/>
  <c r="T347"/>
  <c r="R347"/>
  <c r="P347"/>
  <c r="BI341"/>
  <c r="BH341"/>
  <c r="BG341"/>
  <c r="BF341"/>
  <c r="T341"/>
  <c r="R341"/>
  <c r="P341"/>
  <c r="BI340"/>
  <c r="BH340"/>
  <c r="BG340"/>
  <c r="BF340"/>
  <c r="T340"/>
  <c r="R340"/>
  <c r="P340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29"/>
  <c r="BH329"/>
  <c r="BG329"/>
  <c r="BF329"/>
  <c r="T329"/>
  <c r="R329"/>
  <c r="P329"/>
  <c r="BI326"/>
  <c r="BH326"/>
  <c r="BG326"/>
  <c r="BF326"/>
  <c r="T326"/>
  <c r="R326"/>
  <c r="P326"/>
  <c r="BI323"/>
  <c r="BH323"/>
  <c r="BG323"/>
  <c r="BF323"/>
  <c r="T323"/>
  <c r="R323"/>
  <c r="P323"/>
  <c r="BI317"/>
  <c r="BH317"/>
  <c r="BG317"/>
  <c r="BF317"/>
  <c r="T317"/>
  <c r="R317"/>
  <c r="P317"/>
  <c r="BI315"/>
  <c r="BH315"/>
  <c r="BG315"/>
  <c r="BF315"/>
  <c r="T315"/>
  <c r="R315"/>
  <c r="P315"/>
  <c r="BI312"/>
  <c r="BH312"/>
  <c r="BG312"/>
  <c r="BF312"/>
  <c r="T312"/>
  <c r="R312"/>
  <c r="P312"/>
  <c r="BI309"/>
  <c r="BH309"/>
  <c r="BG309"/>
  <c r="BF309"/>
  <c r="T309"/>
  <c r="R309"/>
  <c r="P309"/>
  <c r="BI306"/>
  <c r="BH306"/>
  <c r="BG306"/>
  <c r="BF306"/>
  <c r="T306"/>
  <c r="R306"/>
  <c r="P306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85"/>
  <c r="BH285"/>
  <c r="BG285"/>
  <c r="BF285"/>
  <c r="T285"/>
  <c r="R285"/>
  <c r="P285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3"/>
  <c r="BH243"/>
  <c r="BG243"/>
  <c r="BF243"/>
  <c r="T243"/>
  <c r="R243"/>
  <c r="P243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7"/>
  <c r="BH207"/>
  <c r="BG207"/>
  <c r="BF207"/>
  <c r="T207"/>
  <c r="R207"/>
  <c r="P207"/>
  <c r="BI202"/>
  <c r="BH202"/>
  <c r="BG202"/>
  <c r="BF202"/>
  <c r="T202"/>
  <c r="R202"/>
  <c r="P202"/>
  <c r="BI197"/>
  <c r="BH197"/>
  <c r="BG197"/>
  <c r="BF197"/>
  <c r="T197"/>
  <c r="R197"/>
  <c r="P197"/>
  <c r="BI191"/>
  <c r="BH191"/>
  <c r="BG191"/>
  <c r="BF191"/>
  <c r="T191"/>
  <c r="R191"/>
  <c r="P191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1"/>
  <c r="BH171"/>
  <c r="BG171"/>
  <c r="BF171"/>
  <c r="T171"/>
  <c r="R171"/>
  <c r="P171"/>
  <c r="BI167"/>
  <c r="BH167"/>
  <c r="BG167"/>
  <c r="BF167"/>
  <c r="T167"/>
  <c r="R167"/>
  <c r="P167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J131"/>
  <c r="J130"/>
  <c r="F130"/>
  <c r="F128"/>
  <c r="E126"/>
  <c r="J96"/>
  <c r="J95"/>
  <c r="F95"/>
  <c r="F93"/>
  <c r="E91"/>
  <c r="J22"/>
  <c r="E22"/>
  <c r="F96"/>
  <c r="J21"/>
  <c r="J16"/>
  <c r="J128"/>
  <c r="E7"/>
  <c r="E120"/>
  <c i="1" r="L90"/>
  <c r="AM90"/>
  <c r="AM89"/>
  <c r="L89"/>
  <c r="AM87"/>
  <c r="L87"/>
  <c r="L85"/>
  <c r="L84"/>
  <c i="2" r="J419"/>
  <c r="J412"/>
  <c r="J391"/>
  <c r="BK367"/>
  <c r="J338"/>
  <c r="J315"/>
  <c r="J278"/>
  <c r="BK243"/>
  <c r="BK227"/>
  <c r="J202"/>
  <c r="BK162"/>
  <c r="BK143"/>
  <c r="J426"/>
  <c r="BK388"/>
  <c r="J375"/>
  <c r="BK360"/>
  <c r="BK353"/>
  <c r="BK337"/>
  <c r="J323"/>
  <c r="J294"/>
  <c r="J259"/>
  <c r="J246"/>
  <c r="J238"/>
  <c r="BK225"/>
  <c r="BK185"/>
  <c r="BK150"/>
  <c r="J137"/>
  <c r="BK414"/>
  <c r="BK383"/>
  <c r="J347"/>
  <c r="J337"/>
  <c r="BK312"/>
  <c r="BK280"/>
  <c r="BK252"/>
  <c r="BK221"/>
  <c r="BK209"/>
  <c r="BK171"/>
  <c r="BK139"/>
  <c r="BK426"/>
  <c r="BK391"/>
  <c r="J334"/>
  <c r="BK315"/>
  <c r="J285"/>
  <c r="BK274"/>
  <c r="BK256"/>
  <c r="BK246"/>
  <c r="BK215"/>
  <c r="BK202"/>
  <c r="BK181"/>
  <c r="J161"/>
  <c r="J150"/>
  <c r="J138"/>
  <c i="3" r="J272"/>
  <c r="J263"/>
  <c r="J241"/>
  <c r="J235"/>
  <c r="BK216"/>
  <c r="BK192"/>
  <c r="J183"/>
  <c r="J167"/>
  <c r="BK273"/>
  <c r="BK258"/>
  <c r="BK222"/>
  <c r="BK196"/>
  <c r="BK178"/>
  <c r="BK157"/>
  <c r="BK142"/>
  <c r="J271"/>
  <c r="BK260"/>
  <c r="BK248"/>
  <c r="J242"/>
  <c r="BK183"/>
  <c r="BK167"/>
  <c r="BK154"/>
  <c r="J141"/>
  <c r="J256"/>
  <c r="J226"/>
  <c r="J210"/>
  <c r="J200"/>
  <c r="BK181"/>
  <c r="BK156"/>
  <c r="J139"/>
  <c i="4" r="BK249"/>
  <c r="J231"/>
  <c r="BK208"/>
  <c r="BK189"/>
  <c r="J179"/>
  <c r="J169"/>
  <c r="BK140"/>
  <c r="BK242"/>
  <c r="J215"/>
  <c r="BK201"/>
  <c r="BK185"/>
  <c r="BK161"/>
  <c r="BK148"/>
  <c r="BK240"/>
  <c r="J208"/>
  <c r="J181"/>
  <c r="BK165"/>
  <c r="BK154"/>
  <c r="J251"/>
  <c r="BK235"/>
  <c r="BK222"/>
  <c r="J204"/>
  <c r="BK174"/>
  <c r="J154"/>
  <c r="BK138"/>
  <c i="5" r="J248"/>
  <c r="J230"/>
  <c r="BK191"/>
  <c r="J185"/>
  <c r="BK165"/>
  <c r="J142"/>
  <c r="BK262"/>
  <c r="BK248"/>
  <c r="BK221"/>
  <c r="BK198"/>
  <c r="BK177"/>
  <c r="J144"/>
  <c r="BK266"/>
  <c r="BK241"/>
  <c r="J225"/>
  <c r="J204"/>
  <c r="J163"/>
  <c r="BK150"/>
  <c r="J262"/>
  <c r="BK253"/>
  <c r="J245"/>
  <c r="BK225"/>
  <c r="J212"/>
  <c r="BK187"/>
  <c r="J177"/>
  <c r="J165"/>
  <c r="BK153"/>
  <c r="BK142"/>
  <c i="6" r="BK130"/>
  <c r="J129"/>
  <c i="7" r="J340"/>
  <c r="J329"/>
  <c r="J319"/>
  <c r="J292"/>
  <c r="BK284"/>
  <c r="J268"/>
  <c r="J253"/>
  <c r="BK223"/>
  <c r="J196"/>
  <c r="BK173"/>
  <c r="BK156"/>
  <c r="J336"/>
  <c r="J323"/>
  <c r="BK314"/>
  <c r="BK295"/>
  <c r="BK289"/>
  <c r="BK282"/>
  <c r="BK275"/>
  <c r="BK270"/>
  <c r="BK264"/>
  <c r="BK253"/>
  <c r="BK219"/>
  <c r="BK195"/>
  <c r="J173"/>
  <c r="BK141"/>
  <c r="BK313"/>
  <c r="J305"/>
  <c r="BK296"/>
  <c r="BK286"/>
  <c r="BK280"/>
  <c r="J270"/>
  <c r="J263"/>
  <c r="J257"/>
  <c r="BK230"/>
  <c r="BK227"/>
  <c r="J225"/>
  <c r="J222"/>
  <c r="J214"/>
  <c r="J206"/>
  <c r="BK163"/>
  <c r="J152"/>
  <c r="BK336"/>
  <c r="J313"/>
  <c r="BK297"/>
  <c r="J287"/>
  <c r="BK273"/>
  <c r="BK245"/>
  <c r="J227"/>
  <c r="BK202"/>
  <c r="J186"/>
  <c r="J147"/>
  <c i="8" r="J374"/>
  <c r="BK360"/>
  <c r="J344"/>
  <c r="J331"/>
  <c r="BK326"/>
  <c r="J318"/>
  <c r="BK307"/>
  <c r="BK296"/>
  <c r="BK274"/>
  <c r="J262"/>
  <c r="J237"/>
  <c r="BK215"/>
  <c r="J157"/>
  <c r="BK368"/>
  <c r="J354"/>
  <c r="BK337"/>
  <c r="J332"/>
  <c r="J315"/>
  <c r="J312"/>
  <c r="BK293"/>
  <c r="BK262"/>
  <c r="BK242"/>
  <c r="BK228"/>
  <c r="BK206"/>
  <c r="J185"/>
  <c r="BK157"/>
  <c r="J147"/>
  <c r="BK371"/>
  <c r="J356"/>
  <c r="BK344"/>
  <c r="BK322"/>
  <c r="J313"/>
  <c r="BK308"/>
  <c r="BK302"/>
  <c r="J293"/>
  <c r="BK279"/>
  <c r="BK264"/>
  <c r="BK237"/>
  <c r="J211"/>
  <c r="BK179"/>
  <c r="J161"/>
  <c r="BK147"/>
  <c r="J363"/>
  <c r="J353"/>
  <c r="BK336"/>
  <c r="J330"/>
  <c r="J322"/>
  <c r="BK311"/>
  <c r="BK299"/>
  <c r="BK280"/>
  <c r="BK260"/>
  <c r="J247"/>
  <c r="BK240"/>
  <c r="BK211"/>
  <c r="BK190"/>
  <c r="BK150"/>
  <c i="9" r="J312"/>
  <c r="J292"/>
  <c r="J284"/>
  <c r="J279"/>
  <c r="BK273"/>
  <c r="BK259"/>
  <c r="BK239"/>
  <c r="J221"/>
  <c r="J207"/>
  <c r="BK196"/>
  <c r="J170"/>
  <c r="J324"/>
  <c r="BK311"/>
  <c r="J304"/>
  <c r="BK284"/>
  <c r="BK274"/>
  <c r="BK249"/>
  <c r="J236"/>
  <c r="BK229"/>
  <c r="BK219"/>
  <c r="J192"/>
  <c r="J162"/>
  <c r="J143"/>
  <c r="J308"/>
  <c r="J298"/>
  <c r="BK289"/>
  <c r="BK279"/>
  <c r="J265"/>
  <c r="BK241"/>
  <c r="J215"/>
  <c r="BK198"/>
  <c r="J174"/>
  <c r="BK149"/>
  <c r="BK317"/>
  <c r="J302"/>
  <c r="J288"/>
  <c r="J278"/>
  <c r="J273"/>
  <c r="J267"/>
  <c r="BK263"/>
  <c r="J253"/>
  <c r="BK236"/>
  <c r="BK227"/>
  <c r="BK183"/>
  <c r="J155"/>
  <c r="J141"/>
  <c i="10" r="BK356"/>
  <c r="J348"/>
  <c r="J337"/>
  <c r="BK324"/>
  <c r="J316"/>
  <c r="BK297"/>
  <c r="J281"/>
  <c r="BK254"/>
  <c r="BK236"/>
  <c r="BK200"/>
  <c r="BK173"/>
  <c r="BK366"/>
  <c r="J355"/>
  <c r="BK333"/>
  <c r="BK326"/>
  <c r="BK316"/>
  <c r="J300"/>
  <c r="BK279"/>
  <c r="J272"/>
  <c r="J248"/>
  <c r="J239"/>
  <c r="BK224"/>
  <c r="J197"/>
  <c r="J183"/>
  <c r="BK161"/>
  <c r="BK357"/>
  <c r="BK345"/>
  <c r="J327"/>
  <c r="J320"/>
  <c r="BK306"/>
  <c r="BK288"/>
  <c r="J275"/>
  <c r="J263"/>
  <c r="BK239"/>
  <c r="J229"/>
  <c r="J204"/>
  <c r="J164"/>
  <c r="J149"/>
  <c r="BK368"/>
  <c r="J361"/>
  <c r="J347"/>
  <c r="J333"/>
  <c r="BK327"/>
  <c r="BK315"/>
  <c r="BK309"/>
  <c r="BK282"/>
  <c r="BK263"/>
  <c r="BK241"/>
  <c r="BK209"/>
  <c r="BK183"/>
  <c r="BK147"/>
  <c i="11" r="J138"/>
  <c r="BK136"/>
  <c r="BK134"/>
  <c r="J136"/>
  <c i="2" r="J427"/>
  <c r="J414"/>
  <c r="J400"/>
  <c r="BK358"/>
  <c r="J341"/>
  <c r="BK309"/>
  <c r="BK267"/>
  <c r="J241"/>
  <c r="J225"/>
  <c r="J197"/>
  <c r="BK161"/>
  <c r="J429"/>
  <c r="J417"/>
  <c r="BK378"/>
  <c r="BK369"/>
  <c r="BK356"/>
  <c r="BK347"/>
  <c r="J329"/>
  <c r="J306"/>
  <c r="J263"/>
  <c r="J252"/>
  <c r="BK241"/>
  <c r="BK233"/>
  <c r="J219"/>
  <c r="J181"/>
  <c r="BK138"/>
  <c r="J423"/>
  <c r="BK410"/>
  <c r="J369"/>
  <c r="BK338"/>
  <c r="BK329"/>
  <c r="BK285"/>
  <c r="BK276"/>
  <c r="J244"/>
  <c r="J215"/>
  <c r="J185"/>
  <c r="BK146"/>
  <c r="J428"/>
  <c r="BK408"/>
  <c r="J336"/>
  <c r="BK323"/>
  <c r="J312"/>
  <c r="BK282"/>
  <c r="BK259"/>
  <c r="BK250"/>
  <c r="BK230"/>
  <c r="BK212"/>
  <c r="BK197"/>
  <c r="BK178"/>
  <c r="BK160"/>
  <c r="J143"/>
  <c i="1" r="AS104"/>
  <c i="3" r="BK231"/>
  <c r="J198"/>
  <c r="BK188"/>
  <c r="BK174"/>
  <c r="J156"/>
  <c r="J266"/>
  <c r="J243"/>
  <c r="J216"/>
  <c r="BK194"/>
  <c r="J174"/>
  <c r="J152"/>
  <c r="BK141"/>
  <c r="J265"/>
  <c r="BK256"/>
  <c r="BK243"/>
  <c r="J237"/>
  <c r="J181"/>
  <c r="J162"/>
  <c r="J142"/>
  <c r="BK265"/>
  <c r="BK235"/>
  <c r="BK224"/>
  <c r="BK209"/>
  <c r="J196"/>
  <c r="BK170"/>
  <c r="J150"/>
  <c i="4" r="BK248"/>
  <c r="J235"/>
  <c r="BK212"/>
  <c r="J201"/>
  <c r="J185"/>
  <c r="J174"/>
  <c r="BK142"/>
  <c r="BK245"/>
  <c r="BK220"/>
  <c r="BK206"/>
  <c r="BK196"/>
  <c r="J177"/>
  <c r="J156"/>
  <c r="J249"/>
  <c r="J237"/>
  <c r="J196"/>
  <c r="BK179"/>
  <c r="J159"/>
  <c r="J141"/>
  <c r="BK237"/>
  <c r="J225"/>
  <c r="J192"/>
  <c r="J172"/>
  <c r="J142"/>
  <c r="J140"/>
  <c i="5" r="J239"/>
  <c r="J198"/>
  <c r="J187"/>
  <c r="BK176"/>
  <c r="J153"/>
  <c r="J265"/>
  <c r="J250"/>
  <c r="J223"/>
  <c r="BK208"/>
  <c r="BK183"/>
  <c r="J174"/>
  <c r="BK140"/>
  <c r="J260"/>
  <c r="BK245"/>
  <c r="BK223"/>
  <c r="BK203"/>
  <c r="BK161"/>
  <c r="BK144"/>
  <c r="BK259"/>
  <c r="J251"/>
  <c r="BK230"/>
  <c r="BK218"/>
  <c r="J203"/>
  <c r="BK185"/>
  <c r="BK174"/>
  <c r="BK163"/>
  <c r="J150"/>
  <c i="6" r="BK132"/>
  <c i="7" r="J333"/>
  <c r="J325"/>
  <c r="J299"/>
  <c r="J289"/>
  <c r="BK274"/>
  <c r="BK263"/>
  <c r="BK242"/>
  <c r="BK206"/>
  <c r="BK182"/>
  <c r="BK160"/>
  <c r="BK340"/>
  <c r="J326"/>
  <c r="BK319"/>
  <c r="J296"/>
  <c r="BK290"/>
  <c r="J283"/>
  <c r="J276"/>
  <c r="J269"/>
  <c r="BK257"/>
  <c r="J223"/>
  <c r="J215"/>
  <c r="BK186"/>
  <c r="BK152"/>
  <c r="BK329"/>
  <c r="BK312"/>
  <c r="J303"/>
  <c r="BK292"/>
  <c r="BK283"/>
  <c r="J275"/>
  <c r="BK269"/>
  <c r="J261"/>
  <c r="BK251"/>
  <c r="BK241"/>
  <c r="BK187"/>
  <c r="J156"/>
  <c r="J143"/>
  <c r="J312"/>
  <c r="J295"/>
  <c r="J288"/>
  <c r="BK277"/>
  <c r="J249"/>
  <c r="BK231"/>
  <c r="BK215"/>
  <c r="BK196"/>
  <c r="J163"/>
  <c i="8" r="BK376"/>
  <c r="J361"/>
  <c r="BK346"/>
  <c r="BK332"/>
  <c r="BK327"/>
  <c r="BK323"/>
  <c r="J311"/>
  <c r="BK301"/>
  <c r="J292"/>
  <c r="BK272"/>
  <c r="BK249"/>
  <c r="J242"/>
  <c r="J232"/>
  <c r="J189"/>
  <c r="J143"/>
  <c r="J364"/>
  <c r="BK353"/>
  <c r="J334"/>
  <c r="J324"/>
  <c r="BK313"/>
  <c r="J296"/>
  <c r="BK286"/>
  <c r="BK239"/>
  <c r="J217"/>
  <c r="J190"/>
  <c r="BK175"/>
  <c r="BK161"/>
  <c r="BK143"/>
  <c r="J368"/>
  <c r="J352"/>
  <c r="BK338"/>
  <c r="J321"/>
  <c r="BK312"/>
  <c r="J305"/>
  <c r="J299"/>
  <c r="BK290"/>
  <c r="J273"/>
  <c r="J260"/>
  <c r="J215"/>
  <c r="J206"/>
  <c r="J164"/>
  <c r="BK149"/>
  <c r="BK364"/>
  <c r="BK354"/>
  <c r="BK340"/>
  <c r="J335"/>
  <c r="J329"/>
  <c r="BK318"/>
  <c r="J307"/>
  <c r="BK288"/>
  <c r="J274"/>
  <c r="BK251"/>
  <c r="J245"/>
  <c r="BK217"/>
  <c r="J199"/>
  <c r="BK164"/>
  <c i="9" r="BK324"/>
  <c r="J306"/>
  <c r="J289"/>
  <c r="BK283"/>
  <c r="J275"/>
  <c r="J261"/>
  <c r="BK253"/>
  <c r="J231"/>
  <c r="J219"/>
  <c r="J198"/>
  <c r="BK178"/>
  <c r="BK141"/>
  <c r="BK314"/>
  <c r="BK305"/>
  <c r="J301"/>
  <c r="BK280"/>
  <c r="J263"/>
  <c r="J239"/>
  <c r="BK232"/>
  <c r="BK226"/>
  <c r="BK214"/>
  <c r="J188"/>
  <c r="BK155"/>
  <c r="BK320"/>
  <c r="BK301"/>
  <c r="J290"/>
  <c r="J286"/>
  <c r="J269"/>
  <c r="BK261"/>
  <c r="BK240"/>
  <c r="BK203"/>
  <c r="BK188"/>
  <c r="BK150"/>
  <c r="J320"/>
  <c r="BK303"/>
  <c r="BK290"/>
  <c r="J281"/>
  <c r="BK272"/>
  <c r="BK266"/>
  <c r="J262"/>
  <c r="J249"/>
  <c r="BK234"/>
  <c r="BK205"/>
  <c r="BK174"/>
  <c r="J150"/>
  <c i="10" r="BK364"/>
  <c r="BK352"/>
  <c r="J346"/>
  <c r="BK328"/>
  <c r="J318"/>
  <c r="J306"/>
  <c r="BK300"/>
  <c r="BK292"/>
  <c r="J288"/>
  <c r="BK275"/>
  <c r="BK264"/>
  <c r="J231"/>
  <c r="BK204"/>
  <c r="BK164"/>
  <c r="BK141"/>
  <c r="J356"/>
  <c r="BK346"/>
  <c r="BK331"/>
  <c r="BK323"/>
  <c r="J312"/>
  <c r="J292"/>
  <c r="BK273"/>
  <c r="J254"/>
  <c r="J244"/>
  <c r="BK229"/>
  <c r="BK213"/>
  <c r="J188"/>
  <c r="J173"/>
  <c r="J152"/>
  <c r="J352"/>
  <c r="BK339"/>
  <c r="BK322"/>
  <c r="J308"/>
  <c r="J305"/>
  <c r="J286"/>
  <c r="J273"/>
  <c r="BK242"/>
  <c r="J225"/>
  <c r="BK206"/>
  <c r="BK157"/>
  <c r="J150"/>
  <c r="J147"/>
  <c r="J368"/>
  <c r="J339"/>
  <c r="J331"/>
  <c r="J323"/>
  <c r="BK311"/>
  <c r="BK299"/>
  <c r="J264"/>
  <c r="J246"/>
  <c r="BK225"/>
  <c r="J200"/>
  <c r="BK156"/>
  <c r="BK143"/>
  <c i="2" r="BK417"/>
  <c r="J410"/>
  <c r="J388"/>
  <c r="J372"/>
  <c r="BK350"/>
  <c r="BK306"/>
  <c r="BK263"/>
  <c r="BK238"/>
  <c r="BK223"/>
  <c r="BK184"/>
  <c r="BK156"/>
  <c r="BK137"/>
  <c r="BK423"/>
  <c r="J383"/>
  <c r="BK372"/>
  <c r="J358"/>
  <c r="BK340"/>
  <c r="BK326"/>
  <c r="BK297"/>
  <c r="J274"/>
  <c r="J253"/>
  <c r="J243"/>
  <c r="J230"/>
  <c r="J191"/>
  <c r="BK153"/>
  <c r="J141"/>
  <c r="BK420"/>
  <c r="BK400"/>
  <c r="J360"/>
  <c r="J340"/>
  <c r="BK332"/>
  <c r="J282"/>
  <c r="BK265"/>
  <c r="BK248"/>
  <c r="J212"/>
  <c r="J178"/>
  <c r="J162"/>
  <c r="BK430"/>
  <c r="BK416"/>
  <c r="BK377"/>
  <c r="J326"/>
  <c r="J309"/>
  <c r="J280"/>
  <c r="J267"/>
  <c r="BK253"/>
  <c r="J233"/>
  <c r="BK207"/>
  <c r="BK191"/>
  <c r="J171"/>
  <c r="J160"/>
  <c r="BK141"/>
  <c i="1" r="AS98"/>
  <c i="3" r="J224"/>
  <c r="BK207"/>
  <c r="BK186"/>
  <c r="J170"/>
  <c r="BK139"/>
  <c r="J260"/>
  <c r="BK237"/>
  <c r="J209"/>
  <c r="J188"/>
  <c r="BK165"/>
  <c r="J144"/>
  <c r="J273"/>
  <c r="J268"/>
  <c r="J258"/>
  <c r="BK245"/>
  <c r="J221"/>
  <c r="J212"/>
  <c r="BK210"/>
  <c r="J204"/>
  <c r="BK200"/>
  <c r="J194"/>
  <c r="J192"/>
  <c r="J186"/>
  <c r="BK184"/>
  <c r="J172"/>
  <c r="J159"/>
  <c r="BK150"/>
  <c r="BK271"/>
  <c r="J245"/>
  <c r="J222"/>
  <c r="J207"/>
  <c r="BK198"/>
  <c r="BK159"/>
  <c r="J143"/>
  <c i="4" r="BK250"/>
  <c r="J243"/>
  <c r="J222"/>
  <c r="BK202"/>
  <c r="BK181"/>
  <c r="J175"/>
  <c r="BK143"/>
  <c r="J248"/>
  <c r="J219"/>
  <c r="BK204"/>
  <c r="J189"/>
  <c r="BK172"/>
  <c r="BK159"/>
  <c r="J138"/>
  <c r="BK215"/>
  <c r="BK192"/>
  <c r="BK175"/>
  <c r="BK156"/>
  <c r="J148"/>
  <c r="BK243"/>
  <c r="J233"/>
  <c r="J220"/>
  <c r="J217"/>
  <c r="J161"/>
  <c r="BK141"/>
  <c i="5" r="BK260"/>
  <c r="BK243"/>
  <c r="J228"/>
  <c r="J189"/>
  <c r="J181"/>
  <c r="BK156"/>
  <c r="J268"/>
  <c r="BK251"/>
  <c r="BK227"/>
  <c r="BK212"/>
  <c r="J179"/>
  <c r="J161"/>
  <c r="BK267"/>
  <c r="J259"/>
  <c r="BK239"/>
  <c r="J218"/>
  <c r="BK189"/>
  <c r="BK158"/>
  <c r="BK268"/>
  <c r="J257"/>
  <c r="BK250"/>
  <c r="BK228"/>
  <c r="J221"/>
  <c r="BK204"/>
  <c r="BK181"/>
  <c r="J171"/>
  <c r="J158"/>
  <c r="J145"/>
  <c i="6" r="J131"/>
  <c r="J132"/>
  <c r="J130"/>
  <c i="7" r="BK330"/>
  <c r="BK326"/>
  <c r="J315"/>
  <c r="BK291"/>
  <c r="J277"/>
  <c r="BK266"/>
  <c r="J240"/>
  <c r="J202"/>
  <c r="BK176"/>
  <c r="J157"/>
  <c r="BK338"/>
  <c r="J330"/>
  <c r="J321"/>
  <c r="J311"/>
  <c r="J294"/>
  <c r="J286"/>
  <c r="J281"/>
  <c r="J274"/>
  <c r="J266"/>
  <c r="J258"/>
  <c r="BK249"/>
  <c r="J204"/>
  <c r="J187"/>
  <c r="BK147"/>
  <c r="BK321"/>
  <c r="J308"/>
  <c r="J297"/>
  <c r="BK287"/>
  <c r="BK281"/>
  <c r="J273"/>
  <c r="BK268"/>
  <c r="BK258"/>
  <c r="J242"/>
  <c r="BK204"/>
  <c r="J160"/>
  <c r="BK150"/>
  <c r="BK327"/>
  <c r="BK305"/>
  <c r="BK293"/>
  <c r="BK278"/>
  <c r="J255"/>
  <c r="BK240"/>
  <c r="BK225"/>
  <c r="J200"/>
  <c r="J149"/>
  <c i="8" r="BK378"/>
  <c r="BK363"/>
  <c r="J355"/>
  <c r="BK333"/>
  <c r="BK329"/>
  <c r="BK319"/>
  <c r="J308"/>
  <c r="J298"/>
  <c r="J280"/>
  <c r="J263"/>
  <c r="BK247"/>
  <c r="J234"/>
  <c r="BK199"/>
  <c r="J149"/>
  <c r="BK358"/>
  <c r="BK352"/>
  <c r="J333"/>
  <c r="BK325"/>
  <c r="J314"/>
  <c r="J302"/>
  <c r="J277"/>
  <c r="J244"/>
  <c r="BK232"/>
  <c r="J208"/>
  <c r="BK189"/>
  <c r="J168"/>
  <c r="BK152"/>
  <c r="J376"/>
  <c r="J360"/>
  <c r="J346"/>
  <c r="BK324"/>
  <c r="J319"/>
  <c r="BK306"/>
  <c r="J301"/>
  <c r="BK292"/>
  <c r="BK277"/>
  <c r="BK263"/>
  <c r="BK234"/>
  <c r="BK208"/>
  <c r="BK168"/>
  <c r="J150"/>
  <c r="J371"/>
  <c r="BK356"/>
  <c r="J338"/>
  <c r="BK334"/>
  <c r="J326"/>
  <c r="J316"/>
  <c r="J310"/>
  <c r="J290"/>
  <c r="J279"/>
  <c r="BK256"/>
  <c r="BK244"/>
  <c r="J213"/>
  <c r="J198"/>
  <c r="J141"/>
  <c i="9" r="J309"/>
  <c r="BK298"/>
  <c r="J285"/>
  <c r="BK276"/>
  <c r="J266"/>
  <c r="J255"/>
  <c r="J226"/>
  <c r="J214"/>
  <c r="J201"/>
  <c r="J182"/>
  <c r="J149"/>
  <c r="J317"/>
  <c r="BK309"/>
  <c r="BK302"/>
  <c r="BK281"/>
  <c r="BK270"/>
  <c r="J241"/>
  <c r="BK231"/>
  <c r="J224"/>
  <c r="BK201"/>
  <c r="BK170"/>
  <c r="J154"/>
  <c r="BK313"/>
  <c r="BK306"/>
  <c r="BK296"/>
  <c r="BK287"/>
  <c r="J276"/>
  <c r="J259"/>
  <c r="BK221"/>
  <c r="J189"/>
  <c r="BK162"/>
  <c r="BK147"/>
  <c r="J314"/>
  <c r="J296"/>
  <c r="BK285"/>
  <c r="BK275"/>
  <c r="J270"/>
  <c r="BK265"/>
  <c r="BK255"/>
  <c r="BK247"/>
  <c r="J229"/>
  <c r="BK189"/>
  <c r="J178"/>
  <c r="BK154"/>
  <c i="10" r="BK361"/>
  <c r="BK349"/>
  <c r="BK342"/>
  <c r="J325"/>
  <c r="J319"/>
  <c r="BK308"/>
  <c r="J299"/>
  <c r="BK286"/>
  <c r="J270"/>
  <c r="BK237"/>
  <c r="BK211"/>
  <c r="BK187"/>
  <c r="J364"/>
  <c r="BK353"/>
  <c r="J345"/>
  <c r="BK329"/>
  <c r="J317"/>
  <c r="BK302"/>
  <c r="J290"/>
  <c r="BK262"/>
  <c r="BK246"/>
  <c r="J237"/>
  <c r="J215"/>
  <c r="BK196"/>
  <c r="BK177"/>
  <c r="J157"/>
  <c r="BK355"/>
  <c r="BK350"/>
  <c r="J324"/>
  <c r="J309"/>
  <c r="J302"/>
  <c r="J276"/>
  <c r="BK270"/>
  <c r="J260"/>
  <c r="J234"/>
  <c r="BK215"/>
  <c r="J177"/>
  <c r="BK152"/>
  <c r="J143"/>
  <c r="J349"/>
  <c r="BK337"/>
  <c r="BK330"/>
  <c r="J326"/>
  <c r="BK318"/>
  <c r="BK307"/>
  <c r="BK281"/>
  <c r="BK248"/>
  <c r="BK234"/>
  <c r="J206"/>
  <c r="BK168"/>
  <c r="BK149"/>
  <c i="11" r="J132"/>
  <c r="BK132"/>
  <c r="BK138"/>
  <c r="J134"/>
  <c i="2" r="BK429"/>
  <c r="J416"/>
  <c r="J408"/>
  <c r="BK375"/>
  <c r="J356"/>
  <c r="J332"/>
  <c r="J297"/>
  <c r="BK235"/>
  <c r="J221"/>
  <c r="BK183"/>
  <c r="J153"/>
  <c r="BK427"/>
  <c r="BK412"/>
  <c r="J377"/>
  <c r="J367"/>
  <c r="J350"/>
  <c r="BK336"/>
  <c r="BK317"/>
  <c r="BK291"/>
  <c r="J256"/>
  <c r="BK244"/>
  <c r="J235"/>
  <c r="J223"/>
  <c r="J184"/>
  <c r="J146"/>
  <c r="BK428"/>
  <c r="BK419"/>
  <c r="J378"/>
  <c r="BK341"/>
  <c r="BK334"/>
  <c r="BK294"/>
  <c r="BK278"/>
  <c r="J250"/>
  <c r="BK219"/>
  <c r="J207"/>
  <c r="BK167"/>
  <c r="J430"/>
  <c r="J420"/>
  <c r="J353"/>
  <c r="J317"/>
  <c r="J291"/>
  <c r="J276"/>
  <c r="J265"/>
  <c r="J248"/>
  <c r="J227"/>
  <c r="J209"/>
  <c r="J183"/>
  <c r="J167"/>
  <c r="J156"/>
  <c r="J139"/>
  <c i="3" r="J274"/>
  <c r="BK266"/>
  <c r="BK242"/>
  <c r="BK226"/>
  <c r="J205"/>
  <c r="J190"/>
  <c r="BK172"/>
  <c r="J154"/>
  <c r="BK268"/>
  <c r="J248"/>
  <c r="BK221"/>
  <c r="BK205"/>
  <c r="J184"/>
  <c r="BK162"/>
  <c r="BK143"/>
  <c r="BK272"/>
  <c r="BK263"/>
  <c r="J254"/>
  <c r="BK241"/>
  <c r="J178"/>
  <c r="J165"/>
  <c r="BK152"/>
  <c r="BK274"/>
  <c r="BK254"/>
  <c r="J231"/>
  <c r="BK212"/>
  <c r="BK204"/>
  <c r="BK190"/>
  <c r="J157"/>
  <c r="BK144"/>
  <c i="4" r="BK251"/>
  <c r="J245"/>
  <c r="BK225"/>
  <c r="J206"/>
  <c r="BK187"/>
  <c r="BK177"/>
  <c r="BK163"/>
  <c r="J250"/>
  <c r="BK233"/>
  <c r="BK217"/>
  <c r="J202"/>
  <c r="J187"/>
  <c r="BK169"/>
  <c r="J151"/>
  <c r="J242"/>
  <c r="J212"/>
  <c r="BK183"/>
  <c r="J163"/>
  <c r="J143"/>
  <c r="J240"/>
  <c r="BK231"/>
  <c r="BK219"/>
  <c r="J183"/>
  <c r="J165"/>
  <c r="BK151"/>
  <c i="5" r="J266"/>
  <c r="BK257"/>
  <c r="J233"/>
  <c r="BK194"/>
  <c r="J183"/>
  <c r="J167"/>
  <c r="J140"/>
  <c r="J253"/>
  <c r="J243"/>
  <c r="J214"/>
  <c r="J191"/>
  <c r="J176"/>
  <c r="BK143"/>
  <c r="BK265"/>
  <c r="J256"/>
  <c r="BK233"/>
  <c r="J208"/>
  <c r="BK171"/>
  <c r="BK145"/>
  <c r="J267"/>
  <c r="BK256"/>
  <c r="J241"/>
  <c r="J227"/>
  <c r="BK214"/>
  <c r="J194"/>
  <c r="BK179"/>
  <c r="BK167"/>
  <c r="J156"/>
  <c r="J143"/>
  <c i="6" r="BK129"/>
  <c r="BK131"/>
  <c i="7" r="J338"/>
  <c r="J327"/>
  <c r="BK323"/>
  <c r="J293"/>
  <c r="BK288"/>
  <c r="BK267"/>
  <c r="J251"/>
  <c r="J219"/>
  <c r="J195"/>
  <c r="BK166"/>
  <c r="J150"/>
  <c r="BK333"/>
  <c r="BK325"/>
  <c r="BK315"/>
  <c r="BK303"/>
  <c r="J291"/>
  <c r="J284"/>
  <c r="J278"/>
  <c r="J272"/>
  <c r="BK261"/>
  <c r="BK255"/>
  <c r="BK222"/>
  <c r="BK200"/>
  <c r="J182"/>
  <c r="BK143"/>
  <c r="J314"/>
  <c r="BK311"/>
  <c r="BK299"/>
  <c r="J290"/>
  <c r="J282"/>
  <c r="BK276"/>
  <c r="BK272"/>
  <c r="J267"/>
  <c r="J245"/>
  <c r="J231"/>
  <c r="J166"/>
  <c r="BK157"/>
  <c r="BK149"/>
  <c r="BK308"/>
  <c r="BK294"/>
  <c r="J280"/>
  <c r="J264"/>
  <c r="J241"/>
  <c r="J230"/>
  <c r="BK214"/>
  <c r="J176"/>
  <c r="J141"/>
  <c i="8" r="J365"/>
  <c r="J358"/>
  <c r="J340"/>
  <c r="BK330"/>
  <c r="J325"/>
  <c r="BK316"/>
  <c r="J306"/>
  <c r="BK284"/>
  <c r="J264"/>
  <c r="J251"/>
  <c r="J239"/>
  <c r="J228"/>
  <c r="J175"/>
  <c r="J378"/>
  <c r="BK355"/>
  <c r="BK335"/>
  <c r="J327"/>
  <c r="BK321"/>
  <c r="J304"/>
  <c r="J288"/>
  <c r="J256"/>
  <c r="J240"/>
  <c r="BK227"/>
  <c r="BK198"/>
  <c r="J179"/>
  <c r="J156"/>
  <c r="BK141"/>
  <c r="BK365"/>
  <c r="BK349"/>
  <c r="J336"/>
  <c r="BK314"/>
  <c r="BK310"/>
  <c r="BK304"/>
  <c r="BK298"/>
  <c r="J286"/>
  <c r="J272"/>
  <c r="BK245"/>
  <c r="BK213"/>
  <c r="BK202"/>
  <c r="BK156"/>
  <c r="BK374"/>
  <c r="BK361"/>
  <c r="J349"/>
  <c r="J337"/>
  <c r="BK331"/>
  <c r="J323"/>
  <c r="BK315"/>
  <c r="BK305"/>
  <c r="J284"/>
  <c r="BK273"/>
  <c r="J249"/>
  <c r="J227"/>
  <c r="J202"/>
  <c r="BK185"/>
  <c r="J152"/>
  <c i="9" r="J313"/>
  <c r="BK304"/>
  <c r="BK286"/>
  <c r="J280"/>
  <c r="BK267"/>
  <c r="BK257"/>
  <c r="J240"/>
  <c r="BK224"/>
  <c r="J203"/>
  <c r="J183"/>
  <c r="J166"/>
  <c r="BK322"/>
  <c r="BK312"/>
  <c r="J303"/>
  <c r="J287"/>
  <c r="J272"/>
  <c r="BK248"/>
  <c r="J234"/>
  <c r="J227"/>
  <c r="BK215"/>
  <c r="J196"/>
  <c r="BK166"/>
  <c r="J147"/>
  <c r="J311"/>
  <c r="J305"/>
  <c r="BK288"/>
  <c r="BK278"/>
  <c r="BK262"/>
  <c r="J247"/>
  <c r="J205"/>
  <c r="BK192"/>
  <c r="BK158"/>
  <c r="J322"/>
  <c r="BK308"/>
  <c r="BK292"/>
  <c r="J283"/>
  <c r="J274"/>
  <c r="BK269"/>
  <c r="J257"/>
  <c r="J248"/>
  <c r="J232"/>
  <c r="BK207"/>
  <c r="BK182"/>
  <c r="J158"/>
  <c r="BK143"/>
  <c i="10" r="J357"/>
  <c r="BK347"/>
  <c r="J329"/>
  <c r="BK320"/>
  <c r="J311"/>
  <c r="J307"/>
  <c r="BK305"/>
  <c r="BK303"/>
  <c r="BK294"/>
  <c r="BK290"/>
  <c r="J282"/>
  <c r="BK272"/>
  <c r="J242"/>
  <c r="J213"/>
  <c r="BK188"/>
  <c r="J161"/>
  <c r="BK358"/>
  <c r="J350"/>
  <c r="J330"/>
  <c r="BK319"/>
  <c r="J315"/>
  <c r="J294"/>
  <c r="J274"/>
  <c r="BK260"/>
  <c r="J241"/>
  <c r="BK231"/>
  <c r="J209"/>
  <c r="J187"/>
  <c r="J168"/>
  <c r="J358"/>
  <c r="J353"/>
  <c r="J342"/>
  <c r="BK325"/>
  <c r="BK317"/>
  <c r="J297"/>
  <c r="J279"/>
  <c r="BK274"/>
  <c r="J262"/>
  <c r="J236"/>
  <c r="J224"/>
  <c r="J196"/>
  <c r="J156"/>
  <c r="J141"/>
  <c r="J366"/>
  <c r="BK348"/>
  <c r="J328"/>
  <c r="J322"/>
  <c r="BK312"/>
  <c r="J303"/>
  <c r="BK276"/>
  <c r="BK244"/>
  <c r="J211"/>
  <c r="BK197"/>
  <c r="BK150"/>
  <c i="11" r="J140"/>
  <c r="BK140"/>
  <c r="J133"/>
  <c r="BK133"/>
  <c i="2" l="1" r="T136"/>
  <c r="R251"/>
  <c r="R255"/>
  <c r="BK262"/>
  <c r="J262"/>
  <c r="J105"/>
  <c r="P335"/>
  <c r="T407"/>
  <c r="T425"/>
  <c r="T424"/>
  <c i="3" r="R138"/>
  <c r="R189"/>
  <c r="R197"/>
  <c r="T234"/>
  <c r="BK247"/>
  <c r="BK246"/>
  <c r="J246"/>
  <c r="J109"/>
  <c r="T270"/>
  <c r="T269"/>
  <c i="4" r="BK137"/>
  <c r="BK180"/>
  <c r="J180"/>
  <c r="J103"/>
  <c r="T188"/>
  <c r="R214"/>
  <c r="T224"/>
  <c r="T223"/>
  <c r="T247"/>
  <c r="T246"/>
  <c i="5" r="BK139"/>
  <c r="P182"/>
  <c r="R190"/>
  <c r="R220"/>
  <c r="T232"/>
  <c r="T231"/>
  <c r="BK255"/>
  <c r="BK254"/>
  <c r="J254"/>
  <c r="J110"/>
  <c r="R264"/>
  <c r="R263"/>
  <c i="6" r="T128"/>
  <c r="T127"/>
  <c r="T126"/>
  <c i="7" r="P140"/>
  <c r="T221"/>
  <c r="T229"/>
  <c r="R248"/>
  <c r="P256"/>
  <c r="R298"/>
  <c r="BK318"/>
  <c r="J318"/>
  <c r="J109"/>
  <c i="8" r="R140"/>
  <c r="T243"/>
  <c r="T248"/>
  <c r="P261"/>
  <c r="P283"/>
  <c r="R291"/>
  <c r="T339"/>
  <c r="BK359"/>
  <c r="J359"/>
  <c r="J109"/>
  <c i="9" r="P140"/>
  <c r="P230"/>
  <c r="T238"/>
  <c r="R252"/>
  <c r="BK260"/>
  <c r="J260"/>
  <c r="J107"/>
  <c r="P291"/>
  <c r="R307"/>
  <c i="10" r="P140"/>
  <c r="T240"/>
  <c r="R245"/>
  <c r="R261"/>
  <c r="BK285"/>
  <c r="J285"/>
  <c r="J106"/>
  <c r="R285"/>
  <c r="P293"/>
  <c r="BK332"/>
  <c r="J332"/>
  <c r="J108"/>
  <c r="R332"/>
  <c r="R351"/>
  <c i="2" r="R136"/>
  <c r="T251"/>
  <c r="T255"/>
  <c r="R262"/>
  <c r="BK335"/>
  <c r="J335"/>
  <c r="J106"/>
  <c r="R407"/>
  <c r="P425"/>
  <c r="P424"/>
  <c i="3" r="P138"/>
  <c r="BK189"/>
  <c r="J189"/>
  <c r="J103"/>
  <c r="P197"/>
  <c r="R234"/>
  <c r="R247"/>
  <c r="R246"/>
  <c r="R270"/>
  <c r="R269"/>
  <c i="4" r="R137"/>
  <c r="P180"/>
  <c r="BK188"/>
  <c r="J188"/>
  <c r="J104"/>
  <c r="T214"/>
  <c r="R224"/>
  <c r="R223"/>
  <c r="P247"/>
  <c r="P246"/>
  <c i="5" r="R139"/>
  <c r="R138"/>
  <c r="R182"/>
  <c r="T190"/>
  <c r="P220"/>
  <c r="P232"/>
  <c r="P231"/>
  <c r="T255"/>
  <c r="T254"/>
  <c r="T264"/>
  <c r="T263"/>
  <c i="6" r="BK128"/>
  <c r="BK127"/>
  <c r="BK126"/>
  <c r="J126"/>
  <c i="7" r="BK140"/>
  <c r="J140"/>
  <c r="J102"/>
  <c r="BK221"/>
  <c r="J221"/>
  <c r="J103"/>
  <c r="P229"/>
  <c r="P248"/>
  <c r="R256"/>
  <c r="T298"/>
  <c r="P318"/>
  <c i="8" r="BK140"/>
  <c r="J140"/>
  <c r="J102"/>
  <c r="BK243"/>
  <c r="J243"/>
  <c r="J103"/>
  <c r="BK248"/>
  <c r="J248"/>
  <c r="J104"/>
  <c r="T261"/>
  <c r="T283"/>
  <c r="P291"/>
  <c r="P339"/>
  <c r="R359"/>
  <c i="9" r="BK140"/>
  <c r="J140"/>
  <c r="J102"/>
  <c r="BK230"/>
  <c r="J230"/>
  <c r="J103"/>
  <c r="P238"/>
  <c r="P252"/>
  <c r="R260"/>
  <c r="R291"/>
  <c r="P307"/>
  <c i="10" r="BK140"/>
  <c r="J140"/>
  <c r="J102"/>
  <c r="BK240"/>
  <c r="J240"/>
  <c r="J103"/>
  <c r="BK245"/>
  <c r="J245"/>
  <c r="J104"/>
  <c r="BK261"/>
  <c r="J261"/>
  <c r="J105"/>
  <c i="11" r="P131"/>
  <c r="P130"/>
  <c r="P129"/>
  <c i="1" r="AU109"/>
  <c i="2" r="BK136"/>
  <c r="J136"/>
  <c r="J102"/>
  <c r="P251"/>
  <c r="P255"/>
  <c r="P262"/>
  <c r="R335"/>
  <c r="BK407"/>
  <c r="J407"/>
  <c r="J107"/>
  <c r="BK425"/>
  <c r="J425"/>
  <c r="J110"/>
  <c i="3" r="BK138"/>
  <c r="J138"/>
  <c r="J102"/>
  <c r="T189"/>
  <c r="BK197"/>
  <c r="J197"/>
  <c r="J104"/>
  <c r="P234"/>
  <c r="P247"/>
  <c r="P246"/>
  <c r="P270"/>
  <c r="P269"/>
  <c i="4" r="P137"/>
  <c r="R180"/>
  <c r="P188"/>
  <c r="P214"/>
  <c r="P224"/>
  <c r="P223"/>
  <c r="R247"/>
  <c r="R246"/>
  <c i="5" r="P139"/>
  <c r="P138"/>
  <c r="BK182"/>
  <c r="J182"/>
  <c r="J103"/>
  <c r="P190"/>
  <c r="T220"/>
  <c r="BK232"/>
  <c r="J232"/>
  <c r="J109"/>
  <c r="R255"/>
  <c r="R254"/>
  <c r="BK264"/>
  <c r="J264"/>
  <c r="J113"/>
  <c i="6" r="P128"/>
  <c r="P127"/>
  <c r="P126"/>
  <c i="1" r="AU102"/>
  <c i="7" r="R140"/>
  <c r="P221"/>
  <c r="BK229"/>
  <c r="J229"/>
  <c r="J105"/>
  <c r="BK248"/>
  <c r="J248"/>
  <c r="J106"/>
  <c r="T256"/>
  <c r="P298"/>
  <c r="R318"/>
  <c i="8" r="T140"/>
  <c r="T139"/>
  <c r="T138"/>
  <c r="R243"/>
  <c r="R248"/>
  <c r="R261"/>
  <c r="R283"/>
  <c r="T291"/>
  <c r="BK339"/>
  <c r="J339"/>
  <c r="J108"/>
  <c r="T359"/>
  <c i="9" r="T140"/>
  <c r="T230"/>
  <c r="R238"/>
  <c r="T252"/>
  <c r="T260"/>
  <c r="BK291"/>
  <c r="J291"/>
  <c r="J108"/>
  <c r="T307"/>
  <c i="10" r="R140"/>
  <c r="R240"/>
  <c r="T245"/>
  <c r="T261"/>
  <c r="P285"/>
  <c r="T285"/>
  <c r="T293"/>
  <c r="T332"/>
  <c r="P351"/>
  <c i="11" r="R131"/>
  <c r="R130"/>
  <c r="R129"/>
  <c i="2" r="P136"/>
  <c r="P135"/>
  <c r="P134"/>
  <c i="1" r="AU97"/>
  <c i="2" r="BK251"/>
  <c r="J251"/>
  <c r="J103"/>
  <c r="BK255"/>
  <c r="J255"/>
  <c r="J104"/>
  <c r="T262"/>
  <c r="T335"/>
  <c r="P407"/>
  <c r="R425"/>
  <c r="R424"/>
  <c i="3" r="T138"/>
  <c r="T137"/>
  <c r="P189"/>
  <c r="T197"/>
  <c r="BK234"/>
  <c r="J234"/>
  <c r="J107"/>
  <c r="T247"/>
  <c r="T246"/>
  <c r="BK270"/>
  <c r="J270"/>
  <c r="J112"/>
  <c i="4" r="T137"/>
  <c r="T136"/>
  <c r="T135"/>
  <c r="T180"/>
  <c r="R188"/>
  <c r="BK214"/>
  <c r="J214"/>
  <c r="J106"/>
  <c r="BK224"/>
  <c r="J224"/>
  <c r="J109"/>
  <c r="BK247"/>
  <c r="J247"/>
  <c r="J111"/>
  <c i="5" r="T139"/>
  <c r="T138"/>
  <c r="T137"/>
  <c r="T182"/>
  <c r="BK190"/>
  <c r="J190"/>
  <c r="J104"/>
  <c r="BK220"/>
  <c r="J220"/>
  <c r="J106"/>
  <c r="R232"/>
  <c r="R231"/>
  <c r="P255"/>
  <c r="P254"/>
  <c r="P264"/>
  <c r="P263"/>
  <c i="6" r="R128"/>
  <c r="R127"/>
  <c r="R126"/>
  <c i="7" r="T140"/>
  <c r="R221"/>
  <c r="R229"/>
  <c r="T248"/>
  <c r="BK256"/>
  <c r="J256"/>
  <c r="J107"/>
  <c r="BK298"/>
  <c r="J298"/>
  <c r="J108"/>
  <c r="T318"/>
  <c i="8" r="P140"/>
  <c r="P139"/>
  <c r="P138"/>
  <c i="1" r="AU106"/>
  <c i="8" r="P243"/>
  <c r="P248"/>
  <c r="BK261"/>
  <c r="J261"/>
  <c r="J105"/>
  <c r="BK283"/>
  <c r="J283"/>
  <c r="J106"/>
  <c r="BK291"/>
  <c r="J291"/>
  <c r="J107"/>
  <c r="R339"/>
  <c r="P359"/>
  <c i="9" r="R140"/>
  <c r="R139"/>
  <c r="R138"/>
  <c r="R230"/>
  <c r="BK238"/>
  <c r="J238"/>
  <c r="J105"/>
  <c r="BK252"/>
  <c r="J252"/>
  <c r="J106"/>
  <c r="P260"/>
  <c r="T291"/>
  <c r="BK307"/>
  <c r="J307"/>
  <c r="J109"/>
  <c i="10" r="T140"/>
  <c r="P240"/>
  <c r="P245"/>
  <c r="P261"/>
  <c r="BK293"/>
  <c r="J293"/>
  <c r="J107"/>
  <c r="R293"/>
  <c r="P332"/>
  <c r="BK351"/>
  <c r="J351"/>
  <c r="J109"/>
  <c r="T351"/>
  <c i="11" r="BK131"/>
  <c r="T131"/>
  <c r="T130"/>
  <c r="T129"/>
  <c i="7" r="BK337"/>
  <c r="J337"/>
  <c r="J113"/>
  <c i="8" r="BK375"/>
  <c r="J375"/>
  <c r="J113"/>
  <c i="9" r="BK319"/>
  <c r="J319"/>
  <c r="J112"/>
  <c i="10" r="BK360"/>
  <c r="J360"/>
  <c r="J110"/>
  <c r="BK363"/>
  <c r="J363"/>
  <c r="J112"/>
  <c r="BK367"/>
  <c r="J367"/>
  <c r="J114"/>
  <c i="7" r="BK226"/>
  <c r="J226"/>
  <c r="J104"/>
  <c r="BK332"/>
  <c r="J332"/>
  <c r="J110"/>
  <c i="8" r="BK373"/>
  <c r="J373"/>
  <c r="J112"/>
  <c i="9" r="BK235"/>
  <c r="J235"/>
  <c r="J104"/>
  <c i="2" r="BK422"/>
  <c r="J422"/>
  <c r="J108"/>
  <c i="4" r="BK211"/>
  <c r="J211"/>
  <c r="J105"/>
  <c i="7" r="BK335"/>
  <c r="J335"/>
  <c r="J112"/>
  <c i="9" r="BK321"/>
  <c r="J321"/>
  <c r="J113"/>
  <c i="11" r="BK135"/>
  <c r="J135"/>
  <c r="J103"/>
  <c i="3" r="BK230"/>
  <c r="J230"/>
  <c r="J106"/>
  <c r="BK244"/>
  <c r="J244"/>
  <c r="J108"/>
  <c i="4" r="BK221"/>
  <c r="J221"/>
  <c r="J107"/>
  <c i="5" r="BK217"/>
  <c r="J217"/>
  <c r="J105"/>
  <c r="BK229"/>
  <c r="J229"/>
  <c r="J107"/>
  <c i="7" r="BK339"/>
  <c r="J339"/>
  <c r="J114"/>
  <c i="8" r="BK370"/>
  <c r="J370"/>
  <c r="J110"/>
  <c r="BK377"/>
  <c r="J377"/>
  <c r="J114"/>
  <c i="9" r="BK316"/>
  <c r="J316"/>
  <c r="J110"/>
  <c r="BK323"/>
  <c r="J323"/>
  <c r="J114"/>
  <c i="10" r="BK365"/>
  <c r="J365"/>
  <c r="J113"/>
  <c i="11" r="BK137"/>
  <c r="J137"/>
  <c r="J104"/>
  <c r="BK139"/>
  <c r="J139"/>
  <c r="J105"/>
  <c i="10" r="BK139"/>
  <c i="11" r="E85"/>
  <c r="F96"/>
  <c r="BE140"/>
  <c r="J93"/>
  <c r="BE136"/>
  <c r="BE138"/>
  <c r="BE134"/>
  <c r="BE132"/>
  <c r="BE133"/>
  <c i="10" r="J93"/>
  <c r="E124"/>
  <c r="BE157"/>
  <c r="BE173"/>
  <c r="BE187"/>
  <c r="BE188"/>
  <c r="BE200"/>
  <c r="BE206"/>
  <c r="BE229"/>
  <c r="BE236"/>
  <c r="BE237"/>
  <c r="BE241"/>
  <c r="BE254"/>
  <c r="BE270"/>
  <c r="BE272"/>
  <c r="BE274"/>
  <c r="BE288"/>
  <c r="BE292"/>
  <c r="BE294"/>
  <c r="BE300"/>
  <c r="BE305"/>
  <c r="BE316"/>
  <c r="BE319"/>
  <c r="BE324"/>
  <c r="BE342"/>
  <c r="BE345"/>
  <c r="BE347"/>
  <c r="BE350"/>
  <c r="BE352"/>
  <c r="BE355"/>
  <c r="BE356"/>
  <c r="BE357"/>
  <c r="BE366"/>
  <c r="BE368"/>
  <c r="F96"/>
  <c r="BE168"/>
  <c r="BE183"/>
  <c r="BE197"/>
  <c r="BE209"/>
  <c r="BE211"/>
  <c r="BE231"/>
  <c r="BE244"/>
  <c r="BE248"/>
  <c r="BE279"/>
  <c r="BE282"/>
  <c r="BE290"/>
  <c r="BE299"/>
  <c r="BE302"/>
  <c r="BE311"/>
  <c r="BE312"/>
  <c r="BE315"/>
  <c r="BE318"/>
  <c r="BE323"/>
  <c r="BE328"/>
  <c r="BE329"/>
  <c r="BE331"/>
  <c r="BE333"/>
  <c r="BE346"/>
  <c r="BE348"/>
  <c r="BE361"/>
  <c r="BE364"/>
  <c i="9" r="BK139"/>
  <c i="10" r="BE141"/>
  <c r="BE164"/>
  <c r="BE204"/>
  <c r="BE234"/>
  <c r="BE263"/>
  <c r="BE264"/>
  <c r="BE275"/>
  <c r="BE281"/>
  <c r="BE286"/>
  <c r="BE297"/>
  <c r="BE303"/>
  <c r="BE306"/>
  <c r="BE307"/>
  <c r="BE308"/>
  <c r="BE317"/>
  <c r="BE320"/>
  <c r="BE327"/>
  <c r="BE337"/>
  <c r="BE339"/>
  <c r="BE349"/>
  <c r="BE143"/>
  <c r="BE147"/>
  <c r="BE149"/>
  <c r="BE150"/>
  <c r="BE152"/>
  <c r="BE156"/>
  <c r="BE161"/>
  <c r="BE177"/>
  <c r="BE196"/>
  <c r="BE213"/>
  <c r="BE215"/>
  <c r="BE224"/>
  <c r="BE225"/>
  <c r="BE239"/>
  <c r="BE242"/>
  <c r="BE246"/>
  <c r="BE260"/>
  <c r="BE262"/>
  <c r="BE273"/>
  <c r="BE276"/>
  <c r="BE309"/>
  <c r="BE322"/>
  <c r="BE325"/>
  <c r="BE326"/>
  <c r="BE330"/>
  <c r="BE353"/>
  <c r="BE358"/>
  <c i="8" r="BK139"/>
  <c r="J139"/>
  <c r="J101"/>
  <c i="9" r="E124"/>
  <c r="BE147"/>
  <c r="BE162"/>
  <c r="BE192"/>
  <c r="BE198"/>
  <c r="BE201"/>
  <c r="BE214"/>
  <c r="BE219"/>
  <c r="BE221"/>
  <c r="BE231"/>
  <c r="BE239"/>
  <c r="BE259"/>
  <c r="BE279"/>
  <c r="BE286"/>
  <c r="BE296"/>
  <c r="BE298"/>
  <c r="BE304"/>
  <c r="BE305"/>
  <c r="BE309"/>
  <c r="BE312"/>
  <c r="BE314"/>
  <c r="J93"/>
  <c r="BE141"/>
  <c r="BE166"/>
  <c r="BE178"/>
  <c r="BE215"/>
  <c r="BE224"/>
  <c r="BE226"/>
  <c r="BE229"/>
  <c r="BE232"/>
  <c r="BE236"/>
  <c r="BE249"/>
  <c r="BE253"/>
  <c r="BE272"/>
  <c r="BE273"/>
  <c r="BE274"/>
  <c r="BE280"/>
  <c r="BE283"/>
  <c r="BE284"/>
  <c r="BE290"/>
  <c r="BE302"/>
  <c r="BE303"/>
  <c r="BE311"/>
  <c r="BE322"/>
  <c r="BE149"/>
  <c r="BE174"/>
  <c r="BE182"/>
  <c r="BE183"/>
  <c r="BE196"/>
  <c r="BE240"/>
  <c r="BE241"/>
  <c r="BE255"/>
  <c r="BE257"/>
  <c r="BE261"/>
  <c r="BE265"/>
  <c r="BE266"/>
  <c r="BE267"/>
  <c r="BE275"/>
  <c r="BE276"/>
  <c r="BE278"/>
  <c r="BE281"/>
  <c r="BE285"/>
  <c r="BE288"/>
  <c r="BE289"/>
  <c r="BE292"/>
  <c r="BE308"/>
  <c r="BE313"/>
  <c r="F96"/>
  <c r="BE143"/>
  <c r="BE150"/>
  <c r="BE154"/>
  <c r="BE155"/>
  <c r="BE158"/>
  <c r="BE170"/>
  <c r="BE188"/>
  <c r="BE189"/>
  <c r="BE203"/>
  <c r="BE205"/>
  <c r="BE207"/>
  <c r="BE227"/>
  <c r="BE234"/>
  <c r="BE247"/>
  <c r="BE248"/>
  <c r="BE262"/>
  <c r="BE263"/>
  <c r="BE269"/>
  <c r="BE270"/>
  <c r="BE287"/>
  <c r="BE301"/>
  <c r="BE306"/>
  <c r="BE317"/>
  <c r="BE320"/>
  <c r="BE324"/>
  <c i="8" r="J93"/>
  <c r="BE143"/>
  <c r="BE147"/>
  <c r="BE152"/>
  <c r="BE156"/>
  <c r="BE157"/>
  <c r="BE168"/>
  <c r="BE175"/>
  <c r="BE232"/>
  <c r="BE237"/>
  <c r="BE262"/>
  <c r="BE264"/>
  <c r="BE274"/>
  <c r="BE284"/>
  <c r="BE292"/>
  <c r="BE293"/>
  <c r="BE296"/>
  <c r="BE301"/>
  <c r="BE307"/>
  <c r="BE313"/>
  <c r="BE319"/>
  <c r="BE323"/>
  <c r="BE332"/>
  <c r="BE358"/>
  <c r="BE365"/>
  <c r="BE141"/>
  <c r="BE185"/>
  <c r="BE189"/>
  <c r="BE198"/>
  <c r="BE215"/>
  <c r="BE227"/>
  <c r="BE228"/>
  <c r="BE239"/>
  <c r="BE240"/>
  <c r="BE242"/>
  <c r="BE249"/>
  <c r="BE251"/>
  <c r="BE260"/>
  <c r="BE280"/>
  <c r="BE315"/>
  <c r="BE316"/>
  <c r="BE325"/>
  <c r="BE326"/>
  <c r="BE329"/>
  <c r="BE331"/>
  <c r="BE333"/>
  <c r="BE334"/>
  <c r="BE354"/>
  <c r="BE355"/>
  <c r="BE356"/>
  <c r="BE363"/>
  <c r="BE376"/>
  <c r="E85"/>
  <c r="F135"/>
  <c r="BE149"/>
  <c r="BE199"/>
  <c r="BE211"/>
  <c r="BE213"/>
  <c r="BE234"/>
  <c r="BE247"/>
  <c r="BE263"/>
  <c r="BE272"/>
  <c r="BE273"/>
  <c r="BE279"/>
  <c r="BE290"/>
  <c r="BE298"/>
  <c r="BE299"/>
  <c r="BE306"/>
  <c r="BE310"/>
  <c r="BE318"/>
  <c r="BE322"/>
  <c r="BE327"/>
  <c r="BE330"/>
  <c r="BE338"/>
  <c r="BE340"/>
  <c r="BE344"/>
  <c r="BE346"/>
  <c r="BE360"/>
  <c r="BE361"/>
  <c r="BE364"/>
  <c r="BE371"/>
  <c r="BE374"/>
  <c r="BE150"/>
  <c r="BE161"/>
  <c r="BE164"/>
  <c r="BE179"/>
  <c r="BE190"/>
  <c r="BE202"/>
  <c r="BE206"/>
  <c r="BE208"/>
  <c r="BE217"/>
  <c r="BE244"/>
  <c r="BE245"/>
  <c r="BE256"/>
  <c r="BE277"/>
  <c r="BE286"/>
  <c r="BE288"/>
  <c r="BE302"/>
  <c r="BE304"/>
  <c r="BE305"/>
  <c r="BE308"/>
  <c r="BE311"/>
  <c r="BE312"/>
  <c r="BE314"/>
  <c r="BE321"/>
  <c r="BE324"/>
  <c r="BE335"/>
  <c r="BE336"/>
  <c r="BE337"/>
  <c r="BE349"/>
  <c r="BE352"/>
  <c r="BE353"/>
  <c r="BE368"/>
  <c r="BE378"/>
  <c i="6" r="J100"/>
  <c r="J128"/>
  <c r="J102"/>
  <c i="7" r="E124"/>
  <c r="BE150"/>
  <c r="BE157"/>
  <c r="BE166"/>
  <c r="BE187"/>
  <c r="BE204"/>
  <c r="BE219"/>
  <c r="BE222"/>
  <c r="BE241"/>
  <c r="BE251"/>
  <c r="BE255"/>
  <c r="BE257"/>
  <c r="BE261"/>
  <c r="BE263"/>
  <c r="BE266"/>
  <c r="BE268"/>
  <c r="BE269"/>
  <c r="BE274"/>
  <c r="BE277"/>
  <c r="BE281"/>
  <c r="BE284"/>
  <c r="BE289"/>
  <c r="BE291"/>
  <c r="BE295"/>
  <c r="BE299"/>
  <c r="BE314"/>
  <c r="BE315"/>
  <c r="BE319"/>
  <c r="BE321"/>
  <c r="BE329"/>
  <c i="6" r="J127"/>
  <c r="J101"/>
  <c i="7" r="J93"/>
  <c r="BE152"/>
  <c r="BE173"/>
  <c r="BE176"/>
  <c r="BE182"/>
  <c r="BE196"/>
  <c r="BE200"/>
  <c r="BE202"/>
  <c r="BE215"/>
  <c r="BE253"/>
  <c r="BE264"/>
  <c r="BE273"/>
  <c r="BE278"/>
  <c r="BE288"/>
  <c r="BE290"/>
  <c r="BE293"/>
  <c r="BE294"/>
  <c r="BE323"/>
  <c r="BE325"/>
  <c r="BE326"/>
  <c r="BE330"/>
  <c r="BE333"/>
  <c r="BE336"/>
  <c r="BE338"/>
  <c r="F96"/>
  <c r="BE149"/>
  <c r="BE160"/>
  <c r="BE163"/>
  <c r="BE195"/>
  <c r="BE206"/>
  <c r="BE223"/>
  <c r="BE225"/>
  <c r="BE227"/>
  <c r="BE230"/>
  <c r="BE231"/>
  <c r="BE240"/>
  <c r="BE242"/>
  <c r="BE267"/>
  <c r="BE272"/>
  <c r="BE276"/>
  <c r="BE280"/>
  <c r="BE282"/>
  <c r="BE283"/>
  <c r="BE287"/>
  <c r="BE292"/>
  <c r="BE296"/>
  <c r="BE297"/>
  <c r="BE305"/>
  <c r="BE312"/>
  <c r="BE327"/>
  <c r="BE340"/>
  <c r="BE141"/>
  <c r="BE143"/>
  <c r="BE147"/>
  <c r="BE156"/>
  <c r="BE186"/>
  <c r="BE214"/>
  <c r="BE245"/>
  <c r="BE249"/>
  <c r="BE258"/>
  <c r="BE270"/>
  <c r="BE275"/>
  <c r="BE286"/>
  <c r="BE303"/>
  <c r="BE308"/>
  <c r="BE311"/>
  <c r="BE313"/>
  <c i="5" r="J139"/>
  <c r="J102"/>
  <c r="J255"/>
  <c r="J111"/>
  <c i="6" r="F123"/>
  <c r="J120"/>
  <c r="BE130"/>
  <c r="BE132"/>
  <c i="5" r="BK263"/>
  <c r="J263"/>
  <c r="J112"/>
  <c i="6" r="E85"/>
  <c r="BE129"/>
  <c r="BE131"/>
  <c i="4" r="BK246"/>
  <c r="J246"/>
  <c r="J110"/>
  <c i="5" r="F134"/>
  <c r="BE171"/>
  <c r="BE181"/>
  <c r="BE183"/>
  <c r="BE189"/>
  <c r="BE198"/>
  <c r="BE241"/>
  <c r="BE245"/>
  <c r="BE265"/>
  <c r="BE267"/>
  <c r="BE268"/>
  <c i="4" r="J137"/>
  <c r="J102"/>
  <c i="5" r="E85"/>
  <c r="BE142"/>
  <c r="BE153"/>
  <c r="BE163"/>
  <c r="BE191"/>
  <c r="BE194"/>
  <c r="BE212"/>
  <c r="BE248"/>
  <c r="BE251"/>
  <c r="BE260"/>
  <c r="BE140"/>
  <c r="BE150"/>
  <c r="BE156"/>
  <c r="BE165"/>
  <c r="BE167"/>
  <c r="BE176"/>
  <c r="BE203"/>
  <c r="BE228"/>
  <c r="BE230"/>
  <c r="BE233"/>
  <c r="BE239"/>
  <c r="BE256"/>
  <c r="BE257"/>
  <c r="BE259"/>
  <c r="BE266"/>
  <c r="J93"/>
  <c r="BE143"/>
  <c r="BE144"/>
  <c r="BE145"/>
  <c r="BE158"/>
  <c r="BE161"/>
  <c r="BE174"/>
  <c r="BE177"/>
  <c r="BE179"/>
  <c r="BE185"/>
  <c r="BE187"/>
  <c r="BE204"/>
  <c r="BE208"/>
  <c r="BE214"/>
  <c r="BE218"/>
  <c r="BE221"/>
  <c r="BE223"/>
  <c r="BE225"/>
  <c r="BE227"/>
  <c r="BE243"/>
  <c r="BE250"/>
  <c r="BE253"/>
  <c r="BE262"/>
  <c i="4" r="E85"/>
  <c r="J93"/>
  <c r="F132"/>
  <c r="BE143"/>
  <c r="BE154"/>
  <c r="BE163"/>
  <c r="BE165"/>
  <c r="BE175"/>
  <c r="BE177"/>
  <c r="BE185"/>
  <c r="BE187"/>
  <c r="BE201"/>
  <c r="BE206"/>
  <c r="BE212"/>
  <c r="BE240"/>
  <c r="BE242"/>
  <c r="BE243"/>
  <c r="BE248"/>
  <c i="3" r="J247"/>
  <c r="J110"/>
  <c r="BK269"/>
  <c r="J269"/>
  <c r="J111"/>
  <c i="4" r="BE159"/>
  <c r="BE169"/>
  <c r="BE172"/>
  <c r="BE183"/>
  <c r="BE196"/>
  <c r="BE202"/>
  <c r="BE217"/>
  <c r="BE220"/>
  <c r="BE222"/>
  <c r="BE231"/>
  <c r="BE233"/>
  <c r="BE235"/>
  <c r="BE245"/>
  <c r="BE250"/>
  <c i="3" r="BK137"/>
  <c r="BK136"/>
  <c r="J136"/>
  <c r="J100"/>
  <c i="4" r="BE138"/>
  <c r="BE140"/>
  <c r="BE141"/>
  <c r="BE142"/>
  <c r="BE161"/>
  <c r="BE174"/>
  <c r="BE179"/>
  <c r="BE181"/>
  <c r="BE189"/>
  <c r="BE208"/>
  <c r="BE225"/>
  <c r="BE249"/>
  <c r="BE251"/>
  <c r="BE148"/>
  <c r="BE151"/>
  <c r="BE156"/>
  <c r="BE192"/>
  <c r="BE204"/>
  <c r="BE215"/>
  <c r="BE219"/>
  <c r="BE237"/>
  <c i="3" r="J93"/>
  <c r="BE150"/>
  <c r="BE152"/>
  <c r="BE162"/>
  <c r="BE165"/>
  <c r="BE172"/>
  <c r="BE174"/>
  <c r="BE183"/>
  <c r="BE184"/>
  <c r="BE188"/>
  <c r="BE192"/>
  <c r="BE216"/>
  <c r="BE237"/>
  <c r="BE242"/>
  <c r="BE254"/>
  <c r="BE258"/>
  <c r="BE260"/>
  <c r="BE266"/>
  <c r="BE272"/>
  <c r="BE273"/>
  <c r="E85"/>
  <c r="BE139"/>
  <c r="BE143"/>
  <c r="BE156"/>
  <c r="BE186"/>
  <c r="BE196"/>
  <c r="BE204"/>
  <c r="BE205"/>
  <c r="BE209"/>
  <c r="BE212"/>
  <c r="BE222"/>
  <c r="BE226"/>
  <c r="BE265"/>
  <c r="BE154"/>
  <c r="BE167"/>
  <c r="BE170"/>
  <c r="BE181"/>
  <c r="BE190"/>
  <c r="BE198"/>
  <c r="BE200"/>
  <c r="BE207"/>
  <c r="BE210"/>
  <c r="BE224"/>
  <c r="BE231"/>
  <c r="BE241"/>
  <c r="BE271"/>
  <c r="BE274"/>
  <c r="F96"/>
  <c r="BE141"/>
  <c r="BE142"/>
  <c r="BE144"/>
  <c r="BE157"/>
  <c r="BE159"/>
  <c r="BE178"/>
  <c r="BE194"/>
  <c r="BE221"/>
  <c r="BE235"/>
  <c r="BE243"/>
  <c r="BE245"/>
  <c r="BE248"/>
  <c r="BE256"/>
  <c r="BE263"/>
  <c r="BE268"/>
  <c i="2" r="E85"/>
  <c r="BE143"/>
  <c r="BE184"/>
  <c r="BE185"/>
  <c r="BE219"/>
  <c r="BE221"/>
  <c r="BE233"/>
  <c r="BE243"/>
  <c r="BE294"/>
  <c r="BE297"/>
  <c r="BE329"/>
  <c r="BE337"/>
  <c r="BE340"/>
  <c r="BE341"/>
  <c r="BE347"/>
  <c r="BE356"/>
  <c r="BE358"/>
  <c r="BE367"/>
  <c r="BE372"/>
  <c r="BE378"/>
  <c r="BE383"/>
  <c r="BE412"/>
  <c r="BE417"/>
  <c r="BE429"/>
  <c r="BE430"/>
  <c r="J93"/>
  <c r="F131"/>
  <c r="BE137"/>
  <c r="BE141"/>
  <c r="BE150"/>
  <c r="BE153"/>
  <c r="BE156"/>
  <c r="BE183"/>
  <c r="BE223"/>
  <c r="BE225"/>
  <c r="BE227"/>
  <c r="BE235"/>
  <c r="BE238"/>
  <c r="BE241"/>
  <c r="BE253"/>
  <c r="BE259"/>
  <c r="BE267"/>
  <c r="BE306"/>
  <c r="BE315"/>
  <c r="BE323"/>
  <c r="BE350"/>
  <c r="BE353"/>
  <c r="BE360"/>
  <c r="BE369"/>
  <c r="BE375"/>
  <c r="BE388"/>
  <c r="BE408"/>
  <c r="BE416"/>
  <c r="BE426"/>
  <c r="BE160"/>
  <c r="BE161"/>
  <c r="BE162"/>
  <c r="BE181"/>
  <c r="BE197"/>
  <c r="BE202"/>
  <c r="BE209"/>
  <c r="BE248"/>
  <c r="BE256"/>
  <c r="BE265"/>
  <c r="BE276"/>
  <c r="BE278"/>
  <c r="BE280"/>
  <c r="BE282"/>
  <c r="BE309"/>
  <c r="BE332"/>
  <c r="BE338"/>
  <c r="BE391"/>
  <c r="BE400"/>
  <c r="BE414"/>
  <c r="BE419"/>
  <c r="BE428"/>
  <c r="BE138"/>
  <c r="BE139"/>
  <c r="BE146"/>
  <c r="BE167"/>
  <c r="BE171"/>
  <c r="BE178"/>
  <c r="BE191"/>
  <c r="BE207"/>
  <c r="BE212"/>
  <c r="BE215"/>
  <c r="BE230"/>
  <c r="BE244"/>
  <c r="BE246"/>
  <c r="BE250"/>
  <c r="BE252"/>
  <c r="BE263"/>
  <c r="BE274"/>
  <c r="BE285"/>
  <c r="BE291"/>
  <c r="BE312"/>
  <c r="BE317"/>
  <c r="BE326"/>
  <c r="BE334"/>
  <c r="BE336"/>
  <c r="BE377"/>
  <c r="BE410"/>
  <c r="BE420"/>
  <c r="BE423"/>
  <c r="BE427"/>
  <c i="6" r="J34"/>
  <c i="2" r="J38"/>
  <c i="1" r="AW97"/>
  <c r="AS103"/>
  <c i="3" r="F41"/>
  <c i="1" r="BD99"/>
  <c i="4" r="F41"/>
  <c i="1" r="BD100"/>
  <c i="4" r="F40"/>
  <c i="1" r="BC100"/>
  <c i="5" r="F41"/>
  <c i="1" r="BD101"/>
  <c i="7" r="F39"/>
  <c i="1" r="BB105"/>
  <c i="8" r="F40"/>
  <c i="1" r="BC106"/>
  <c i="9" r="F38"/>
  <c i="1" r="BA107"/>
  <c i="10" r="F41"/>
  <c i="1" r="BD108"/>
  <c i="10" r="F38"/>
  <c i="1" r="BA108"/>
  <c i="11" r="F38"/>
  <c i="1" r="BA109"/>
  <c i="2" r="F39"/>
  <c i="1" r="BB97"/>
  <c r="AS96"/>
  <c i="3" r="J38"/>
  <c i="1" r="AW99"/>
  <c i="4" r="J38"/>
  <c i="1" r="AW100"/>
  <c i="5" r="F38"/>
  <c i="1" r="BA101"/>
  <c i="5" r="F39"/>
  <c i="1" r="BB101"/>
  <c i="7" r="F40"/>
  <c i="1" r="BC105"/>
  <c i="7" r="J38"/>
  <c i="1" r="AW105"/>
  <c i="8" r="F38"/>
  <c i="1" r="BA106"/>
  <c i="8" r="F41"/>
  <c i="1" r="BD106"/>
  <c i="9" r="F39"/>
  <c i="1" r="BB107"/>
  <c i="10" r="F40"/>
  <c i="1" r="BC108"/>
  <c i="2" r="F40"/>
  <c i="1" r="BC97"/>
  <c i="3" r="F40"/>
  <c i="1" r="BC99"/>
  <c i="4" r="F38"/>
  <c i="1" r="BA100"/>
  <c i="5" r="J38"/>
  <c i="1" r="AW101"/>
  <c i="6" r="J38"/>
  <c i="1" r="AW102"/>
  <c i="6" r="F38"/>
  <c i="1" r="BA102"/>
  <c i="7" r="F41"/>
  <c i="1" r="BD105"/>
  <c i="8" r="J38"/>
  <c i="1" r="AW106"/>
  <c i="9" r="F41"/>
  <c i="1" r="BD107"/>
  <c i="10" r="F39"/>
  <c i="1" r="BB108"/>
  <c i="11" r="F40"/>
  <c i="1" r="BC109"/>
  <c i="11" r="F41"/>
  <c i="1" r="BD109"/>
  <c i="2" r="F41"/>
  <c i="1" r="BD97"/>
  <c i="2" r="F38"/>
  <c i="1" r="BA97"/>
  <c i="3" r="F39"/>
  <c i="1" r="BB99"/>
  <c i="3" r="F38"/>
  <c i="1" r="BA99"/>
  <c i="4" r="F39"/>
  <c i="1" r="BB100"/>
  <c i="5" r="F40"/>
  <c i="1" r="BC101"/>
  <c i="6" r="F41"/>
  <c i="1" r="BD102"/>
  <c i="6" r="F39"/>
  <c i="1" r="BB102"/>
  <c i="6" r="F40"/>
  <c i="1" r="BC102"/>
  <c i="7" r="F38"/>
  <c i="1" r="BA105"/>
  <c i="8" r="F39"/>
  <c i="1" r="BB106"/>
  <c i="9" r="F40"/>
  <c i="1" r="BC107"/>
  <c i="9" r="J38"/>
  <c i="1" r="AW107"/>
  <c i="10" r="J38"/>
  <c i="1" r="AW108"/>
  <c i="11" r="F39"/>
  <c i="1" r="BB109"/>
  <c i="11" r="J38"/>
  <c i="1" r="AW109"/>
  <c i="7" l="1" r="T139"/>
  <c r="T138"/>
  <c i="3" r="T136"/>
  <c i="4" r="P136"/>
  <c r="P135"/>
  <c i="1" r="AU100"/>
  <c i="2" r="R135"/>
  <c r="R134"/>
  <c i="11" r="BK130"/>
  <c r="J130"/>
  <c r="J101"/>
  <c i="10" r="T139"/>
  <c r="T138"/>
  <c i="9" r="T139"/>
  <c r="T138"/>
  <c i="7" r="R139"/>
  <c r="R138"/>
  <c i="3" r="P137"/>
  <c r="P136"/>
  <c i="1" r="AU99"/>
  <c i="10" r="P139"/>
  <c r="P138"/>
  <c i="1" r="AU108"/>
  <c i="7" r="P139"/>
  <c r="P138"/>
  <c i="1" r="AU105"/>
  <c i="3" r="R137"/>
  <c r="R136"/>
  <c i="10" r="R139"/>
  <c r="R138"/>
  <c i="5" r="R137"/>
  <c i="9" r="P139"/>
  <c r="P138"/>
  <c i="1" r="AU107"/>
  <c i="5" r="BK138"/>
  <c r="J138"/>
  <c r="J101"/>
  <c i="4" r="BK136"/>
  <c r="J136"/>
  <c r="J101"/>
  <c i="5" r="P137"/>
  <c i="1" r="AU101"/>
  <c i="4" r="R136"/>
  <c r="R135"/>
  <c i="8" r="R139"/>
  <c r="R138"/>
  <c i="2" r="T135"/>
  <c r="T134"/>
  <c i="1" r="AG102"/>
  <c i="7" r="BK139"/>
  <c r="J139"/>
  <c r="J101"/>
  <c i="9" r="BK318"/>
  <c r="J318"/>
  <c r="J111"/>
  <c i="7" r="BK334"/>
  <c r="J334"/>
  <c r="J111"/>
  <c i="2" r="BK424"/>
  <c r="J424"/>
  <c r="J109"/>
  <c i="11" r="J131"/>
  <c r="J102"/>
  <c i="2" r="BK135"/>
  <c r="BK134"/>
  <c r="J134"/>
  <c i="4" r="BK223"/>
  <c r="J223"/>
  <c r="J108"/>
  <c i="5" r="BK231"/>
  <c r="J231"/>
  <c r="J108"/>
  <c i="8" r="BK372"/>
  <c r="J372"/>
  <c r="J111"/>
  <c i="10" r="BK362"/>
  <c r="J362"/>
  <c r="J111"/>
  <c r="J139"/>
  <c r="J101"/>
  <c i="9" r="J139"/>
  <c r="J101"/>
  <c i="8" r="BK138"/>
  <c r="J138"/>
  <c r="J100"/>
  <c i="3" r="J137"/>
  <c r="J101"/>
  <c i="2" r="J37"/>
  <c i="1" r="AV97"/>
  <c r="AT97"/>
  <c i="5" r="F37"/>
  <c i="1" r="AZ101"/>
  <c i="8" r="F37"/>
  <c i="1" r="AZ106"/>
  <c i="10" r="J37"/>
  <c i="1" r="AV108"/>
  <c r="AT108"/>
  <c i="3" r="F37"/>
  <c i="1" r="AZ99"/>
  <c i="3" r="J34"/>
  <c i="1" r="AG99"/>
  <c i="4" r="J37"/>
  <c i="1" r="AV100"/>
  <c r="AT100"/>
  <c r="BA98"/>
  <c r="AW98"/>
  <c i="6" r="J37"/>
  <c i="1" r="AV102"/>
  <c r="AT102"/>
  <c r="AN102"/>
  <c i="7" r="F37"/>
  <c i="1" r="AZ105"/>
  <c i="9" r="F37"/>
  <c i="1" r="AZ107"/>
  <c r="BD104"/>
  <c r="BB104"/>
  <c i="11" r="J37"/>
  <c i="1" r="AV109"/>
  <c r="AT109"/>
  <c r="AS95"/>
  <c r="AS94"/>
  <c i="2" r="F37"/>
  <c i="1" r="AZ97"/>
  <c r="BC98"/>
  <c r="AY98"/>
  <c i="5" r="J37"/>
  <c i="1" r="AV101"/>
  <c r="AT101"/>
  <c i="8" r="J37"/>
  <c i="1" r="AV106"/>
  <c r="AT106"/>
  <c i="10" r="F37"/>
  <c i="1" r="AZ108"/>
  <c i="2" r="J34"/>
  <c i="1" r="AG97"/>
  <c i="3" r="J37"/>
  <c i="1" r="AV99"/>
  <c r="AT99"/>
  <c i="4" r="F37"/>
  <c i="1" r="AZ100"/>
  <c r="BB98"/>
  <c r="AX98"/>
  <c r="BD98"/>
  <c i="6" r="F37"/>
  <c i="1" r="AZ102"/>
  <c i="7" r="J37"/>
  <c i="1" r="AV105"/>
  <c r="AT105"/>
  <c i="9" r="J37"/>
  <c i="1" r="AV107"/>
  <c r="AT107"/>
  <c r="BA104"/>
  <c r="AW104"/>
  <c r="BC104"/>
  <c i="11" r="F37"/>
  <c i="1" r="AZ109"/>
  <c i="2" l="1" r="J100"/>
  <c i="10" r="BK138"/>
  <c r="J138"/>
  <c i="4" r="BK135"/>
  <c r="J135"/>
  <c r="J100"/>
  <c i="5" r="BK137"/>
  <c r="J137"/>
  <c r="J100"/>
  <c i="11" r="BK129"/>
  <c r="J129"/>
  <c r="J100"/>
  <c i="2" r="J135"/>
  <c r="J101"/>
  <c i="7" r="BK138"/>
  <c r="J138"/>
  <c r="J100"/>
  <c i="9" r="BK138"/>
  <c r="J138"/>
  <c i="6" r="J43"/>
  <c i="1" r="AN99"/>
  <c i="3" r="J43"/>
  <c i="2" r="J43"/>
  <c i="1" r="AN97"/>
  <c r="AU104"/>
  <c r="AU103"/>
  <c r="BB103"/>
  <c r="AX103"/>
  <c r="BD103"/>
  <c r="AZ98"/>
  <c r="AV98"/>
  <c r="AT98"/>
  <c r="BA103"/>
  <c r="AW103"/>
  <c r="AU98"/>
  <c r="AU96"/>
  <c r="AU95"/>
  <c r="AU94"/>
  <c r="BC103"/>
  <c r="AY103"/>
  <c i="9" r="J34"/>
  <c i="1" r="AG107"/>
  <c r="BC96"/>
  <c r="AY96"/>
  <c r="BA96"/>
  <c r="AY104"/>
  <c i="10" r="J34"/>
  <c i="1" r="AG108"/>
  <c r="BB96"/>
  <c i="8" r="J34"/>
  <c i="1" r="AG106"/>
  <c r="AN106"/>
  <c r="AX104"/>
  <c r="BD96"/>
  <c r="AZ104"/>
  <c i="9" l="1" r="J43"/>
  <c i="10" r="J43"/>
  <c i="9" r="J100"/>
  <c i="10" r="J100"/>
  <c i="8" r="J43"/>
  <c i="1" r="AN108"/>
  <c r="AN107"/>
  <c r="BD95"/>
  <c r="BD94"/>
  <c r="W33"/>
  <c i="5" r="J34"/>
  <c i="1" r="AG101"/>
  <c r="AN101"/>
  <c r="AZ96"/>
  <c r="AV96"/>
  <c r="AV104"/>
  <c r="AT104"/>
  <c r="BC95"/>
  <c r="AY95"/>
  <c r="AZ103"/>
  <c r="AV103"/>
  <c r="AT103"/>
  <c i="11" r="J34"/>
  <c i="1" r="AG109"/>
  <c i="4" r="J34"/>
  <c i="1" r="AG100"/>
  <c r="AN100"/>
  <c r="AW96"/>
  <c i="7" r="J34"/>
  <c i="1" r="AG105"/>
  <c r="AN105"/>
  <c r="AX96"/>
  <c r="BA95"/>
  <c r="AW95"/>
  <c r="BB95"/>
  <c r="AX95"/>
  <c i="11" l="1" r="J43"/>
  <c i="5" r="J43"/>
  <c i="4" r="J43"/>
  <c i="7" r="J43"/>
  <c i="1" r="AN109"/>
  <c r="AZ95"/>
  <c r="AZ94"/>
  <c r="AV94"/>
  <c r="AK29"/>
  <c r="AG104"/>
  <c r="AG103"/>
  <c r="AG98"/>
  <c r="AG96"/>
  <c r="BA94"/>
  <c r="W30"/>
  <c r="BB94"/>
  <c r="AX94"/>
  <c r="AT96"/>
  <c r="BC94"/>
  <c r="W32"/>
  <c l="1" r="AN103"/>
  <c r="AN104"/>
  <c r="AN98"/>
  <c r="AN96"/>
  <c r="AG95"/>
  <c r="AG94"/>
  <c r="AK26"/>
  <c r="AW94"/>
  <c r="AK30"/>
  <c r="AK35"/>
  <c r="AY94"/>
  <c r="AV95"/>
  <c r="AT95"/>
  <c r="AN95"/>
  <c r="W29"/>
  <c r="W31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<sst xmlns="http://schemas.openxmlformats.org/spreadsheetml/2006/main">
  <si>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</si>
  <si>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</si>
  <si>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</si>
  <si>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</si>
  <si>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</si>
  <si>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{09189d5c-6151-47ae-9120-d8ef83d6bb6f}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</si>
  <si>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</si>
  <si>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</si>
  <si>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</si>
  <si>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</si>
  <si>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</si>
  <si>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</si>
  <si>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</si>
  <si>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</si>
  <si>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MestoNJ104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</si>
  <si>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</si>
  <si>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</si>
  <si>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Chodníkové těleso, Žilina u Nového Jičína,úsek Pstruží Potok-Životice u NJ</t>
  </si>
  <si>
    <t>KSO:</t>
  </si>
  <si>
    <t>CC-CZ:</t>
  </si>
  <si>
    <t>Místo:</t>
  </si>
  <si>
    <t>Žilina u Nového Jičína</t>
  </si>
  <si>
    <t>Datum:</t>
  </si>
  <si>
    <t>13. 3. 2025</t>
  </si>
  <si>
    <t>Zadavatel:</t>
  </si>
  <si>
    <t>IČ:</t>
  </si>
  <si>
    <t>00298212</t>
  </si>
  <si>
    <t>Městský úřad Nový Jičín</t>
  </si>
  <si>
    <t>DIČ:</t>
  </si>
  <si>
    <t>Uchazeč:</t>
  </si>
  <si>
    <t>Vyplň údaj</t>
  </si>
  <si>
    <t>Projektant:</t>
  </si>
  <si>
    <t>03692485</t>
  </si>
  <si>
    <t>Projekční a inženýrská činnost Groman</t>
  </si>
  <si>
    <t>True</t>
  </si>
  <si>
    <t>Zpracovatel:</t>
  </si>
  <si>
    <t>Fajfrová Irena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</si>
  <si>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</si>
  <si>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</si>
  <si>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</si>
  <si>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</si>
  <si>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</si>
  <si>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</si>
  <si>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</si>
  <si>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</si>
  <si>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</si>
  <si>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</si>
  <si>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</si>
  <si>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</si>
  <si>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</si>
  <si>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</si>
  <si>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</si>
  <si>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</si>
  <si>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</si>
  <si>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</si>
  <si>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</si>
  <si>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</si>
  <si>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</si>
  <si>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</si>
  <si>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</si>
  <si>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</si>
  <si>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</si>
  <si>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</si>
  <si>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</si>
  <si>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</si>
  <si>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</si>
  <si>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</si>
  <si>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</si>
  <si>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</si>
  <si>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</si>
  <si>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</si>
  <si>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</si>
  <si>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</si>
  <si>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</si>
  <si>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</si>
  <si>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</si>
  <si>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</si>
  <si>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</si>
  <si>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</si>
  <si>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</si>
  <si>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</si>
  <si>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</si>
  <si>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1</t>
  </si>
  <si>
    <t>Chodníkové těleso,Žilina u Nového Jičína,úsek Pstruží Potok-Životice u NJ</t>
  </si>
  <si>
    <t>STA</t>
  </si>
  <si>
    <t>{ea949ca3-2eac-43c6-bee3-0b3b9ba88dba}</t>
  </si>
  <si>
    <t>2</t>
  </si>
  <si>
    <t>01</t>
  </si>
  <si>
    <t>Způsobilé výdaje - HLAVNÍ</t>
  </si>
  <si>
    <t>Soupis</t>
  </si>
  <si>
    <t>{e0b6e2c7-68ba-4371-b5b8-c0389452dc05}</t>
  </si>
  <si>
    <t>/</t>
  </si>
  <si>
    <t>101</t>
  </si>
  <si>
    <t xml:space="preserve">SO 01 Chodníkové těleso </t>
  </si>
  <si>
    <t>3</t>
  </si>
  <si>
    <t>{833e4366-56ee-4bcd-b6e4-7afd3d3416b7}</t>
  </si>
  <si>
    <t>102</t>
  </si>
  <si>
    <t>SO 02 Opěrné zdi</t>
  </si>
  <si>
    <t>{9e8c6737-9190-4566-b102-0fc86c0f9448}</t>
  </si>
  <si>
    <t>112</t>
  </si>
  <si>
    <t>Opěrná stěna staničení (84.40-202.60m) dl. 103,10m</t>
  </si>
  <si>
    <t>4</t>
  </si>
  <si>
    <t>{9cc769e5-cb0b-42ab-b2c4-2f643136a7d7}</t>
  </si>
  <si>
    <t>113</t>
  </si>
  <si>
    <t>Zemní opěrná stěna staničení (202.60-266.00m) dl.63,40m</t>
  </si>
  <si>
    <t>{a3df489b-0e3c-45d9-a3ad-a36eec1a38f3}</t>
  </si>
  <si>
    <t>114</t>
  </si>
  <si>
    <t>Zemní opěrná stěna staničení (272.00-553.72m) dl.281,72m</t>
  </si>
  <si>
    <t>{f0d578ee-c749-4b30-a07f-efdea3330618}</t>
  </si>
  <si>
    <t>103</t>
  </si>
  <si>
    <t>Vedlejší rozpočtové náklady</t>
  </si>
  <si>
    <t>{8d531724-2319-40aa-ae1e-1a6365c988c0}</t>
  </si>
  <si>
    <t>02</t>
  </si>
  <si>
    <t>Způsobilé výdaje – NEPŘÍMÉ (další náklady související s projektem)</t>
  </si>
  <si>
    <t>{a759c03f-3b06-47b9-99ce-120f81fcdc5e}</t>
  </si>
  <si>
    <t>300</t>
  </si>
  <si>
    <t xml:space="preserve">SO 03 Účelové odvodnění </t>
  </si>
  <si>
    <t>{fa8cb985-863c-403b-b879-70e19b420a5f}</t>
  </si>
  <si>
    <t>321</t>
  </si>
  <si>
    <t>Úsek 1 DN400 - vyústní objekt – Šk6 délka 195.65m</t>
  </si>
  <si>
    <t>{8e28da74-7d8c-4186-b52d-72efb44106b5}</t>
  </si>
  <si>
    <t>322</t>
  </si>
  <si>
    <t>Úsek 2 DN400 - Šk7 (napojení na stáv. trubní propust DN500)-Šk11 délka 111.00m)</t>
  </si>
  <si>
    <t>{1b27d14b-2c8c-423e-b6c0-8b1035afb6b0}</t>
  </si>
  <si>
    <t>323</t>
  </si>
  <si>
    <t>Úsek 3 DN400 – Šk12 (napojení na stáv. trubní propust DN500)-Šk13 délka 38.50m</t>
  </si>
  <si>
    <t>{5d2f9ad4-d924-4c88-8c77-b15202d62284}</t>
  </si>
  <si>
    <t>324</t>
  </si>
  <si>
    <t>Úsek 4 DN400 – Šk14 (napojení na stáv. trubní propust DN500) –Šk16 délka 52.00m</t>
  </si>
  <si>
    <t>{f137aca6-4721-4dd7-b180-ad66706207ed}</t>
  </si>
  <si>
    <t>400</t>
  </si>
  <si>
    <t>{db01c22f-d88b-44a4-8b72-fdbff53c5af9}</t>
  </si>
  <si>
    <t>d1</t>
  </si>
  <si>
    <t>700,1</t>
  </si>
  <si>
    <t>dl1</t>
  </si>
  <si>
    <t>127,5</t>
  </si>
  <si>
    <t>KRYCÍ LIST SOUPISU PRACÍ</t>
  </si>
  <si>
    <t>k</t>
  </si>
  <si>
    <t>592,4</t>
  </si>
  <si>
    <t>k1</t>
  </si>
  <si>
    <t>183</t>
  </si>
  <si>
    <t>n</t>
  </si>
  <si>
    <t>702,25</t>
  </si>
  <si>
    <t>o</t>
  </si>
  <si>
    <t>533,978</t>
  </si>
  <si>
    <t>Objekt:</t>
  </si>
  <si>
    <t>or</t>
  </si>
  <si>
    <t>928</t>
  </si>
  <si>
    <t>1 - Chodníkové těleso,Žilina u Nového Jičína,úsek Pstruží Potok-Životice u NJ</t>
  </si>
  <si>
    <t>or1</t>
  </si>
  <si>
    <t>228</t>
  </si>
  <si>
    <t>Soupis:</t>
  </si>
  <si>
    <t>r</t>
  </si>
  <si>
    <t>59,108</t>
  </si>
  <si>
    <t>01 - Způsobilé výdaje - HLAVNÍ</t>
  </si>
  <si>
    <t>r1</t>
  </si>
  <si>
    <t>73,62</t>
  </si>
  <si>
    <t>Úroveň 3:</t>
  </si>
  <si>
    <t>sut</t>
  </si>
  <si>
    <t>241,704</t>
  </si>
  <si>
    <t xml:space="preserve">101 - SO 01 Chodníkové těleso </t>
  </si>
  <si>
    <t>sut2</t>
  </si>
  <si>
    <t>378,337</t>
  </si>
  <si>
    <t>1177,12</t>
  </si>
  <si>
    <t>z</t>
  </si>
  <si>
    <t>24,54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</si>
  <si>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</si>
  <si>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</si>
  <si>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</si>
  <si>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</si>
  <si>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</si>
  <si>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</si>
  <si>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</si>
  <si>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</si>
  <si>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</si>
  <si>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</si>
  <si>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</si>
  <si>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</si>
  <si>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</si>
  <si>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</si>
  <si>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</si>
  <si>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</si>
  <si>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</si>
  <si>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</si>
  <si>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</si>
  <si>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</si>
  <si>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</si>
  <si>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</si>
  <si>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</si>
  <si>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</si>
  <si>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</si>
  <si>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</si>
  <si>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</si>
  <si>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</si>
  <si>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</si>
  <si>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</si>
  <si>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</si>
  <si>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</si>
  <si>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</si>
  <si>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111209111</t>
  </si>
  <si>
    <t>Spálení proutí a klestu</t>
  </si>
  <si>
    <t>m2</t>
  </si>
  <si>
    <t>CS ÚRS 2025 01</t>
  </si>
  <si>
    <t>-1304415875</t>
  </si>
  <si>
    <t>111251102</t>
  </si>
  <si>
    <t>Odstranění křovin a stromů průměru kmene do 100 mm i s kořeny sklonu terénu do 1:5 z celkové plochy přes 100 do 500 m2 strojně</t>
  </si>
  <si>
    <t>1716965324</t>
  </si>
  <si>
    <t>113107221</t>
  </si>
  <si>
    <t>Odstranění podkladu z kameniva drceného tl do 100 mm strojně pl přes 200 m2</t>
  </si>
  <si>
    <t>1682562082</t>
  </si>
  <si>
    <t>VV</t>
  </si>
  <si>
    <t>k*0,5</t>
  </si>
  <si>
    <t>113107242</t>
  </si>
  <si>
    <t>Odstranění podkladu živičného tl přes 50 do 100 mm strojně pl přes 200 m2</t>
  </si>
  <si>
    <t>1095187690</t>
  </si>
  <si>
    <t>5</t>
  </si>
  <si>
    <t>113107321</t>
  </si>
  <si>
    <t>Odstranění podkladu z kameniva drceného tl 100 mm strojně pl do 50 m2</t>
  </si>
  <si>
    <t>-983256269</t>
  </si>
  <si>
    <t>odstranění sjezdů</t>
  </si>
  <si>
    <t>20,0+20,0+19,0+13,0+18,0+16,0</t>
  </si>
  <si>
    <t>6</t>
  </si>
  <si>
    <t>113107323</t>
  </si>
  <si>
    <t>Odstranění podkladu z kameniva drceného tl přes 200 do 300 mm strojně pl do 50 m2</t>
  </si>
  <si>
    <t>1835376025</t>
  </si>
  <si>
    <t>odstranění stáv. propustku, štěrkový povrch</t>
  </si>
  <si>
    <t>30,0+18,0</t>
  </si>
  <si>
    <t>7</t>
  </si>
  <si>
    <t>113107335</t>
  </si>
  <si>
    <t>Odstranění podkladu z betonu vyztuženého sítěmi tl do 100 mm strojně pl do 50 m2</t>
  </si>
  <si>
    <t>-315859457</t>
  </si>
  <si>
    <t>20,0</t>
  </si>
  <si>
    <t>8</t>
  </si>
  <si>
    <t>113107342</t>
  </si>
  <si>
    <t>Odstranění podkladu živičného tl přes 50 do 100 mm strojně pl do 50 m2</t>
  </si>
  <si>
    <t>-958523862</t>
  </si>
  <si>
    <t>20,0+19,0+13,0+18,0+16,0</t>
  </si>
  <si>
    <t>9</t>
  </si>
  <si>
    <t>113154533</t>
  </si>
  <si>
    <t>Frézování živičného krytu tl 50 mm pruh š do 1 m pl přes 500 do 2000 m2</t>
  </si>
  <si>
    <t>202636655</t>
  </si>
  <si>
    <t>oprava pracovní rýhy</t>
  </si>
  <si>
    <t>592,4*1,0</t>
  </si>
  <si>
    <t>Mezisoučet</t>
  </si>
  <si>
    <t>10</t>
  </si>
  <si>
    <t>119003211</t>
  </si>
  <si>
    <t>Mobilní plotová zábrana s reflexním pásem výšky do 1,5 m pro zabezpečení výkopu zřízení</t>
  </si>
  <si>
    <t>m</t>
  </si>
  <si>
    <t>590518501</t>
  </si>
  <si>
    <t>11</t>
  </si>
  <si>
    <t>119003212</t>
  </si>
  <si>
    <t>Mobilní plotová zábrana s reflexním pásem výšky do 1,5 m pro zabezpečení výkopu odstranění</t>
  </si>
  <si>
    <t>-1698352940</t>
  </si>
  <si>
    <t>121151125</t>
  </si>
  <si>
    <t>Sejmutí ornice plochy přes 500 m2 tl vrstvy přes 250 do 300 mm strojně</t>
  </si>
  <si>
    <t>-1337114176</t>
  </si>
  <si>
    <t xml:space="preserve">odpočet přejezdy,OZ </t>
  </si>
  <si>
    <t>(600-50,0-21-65)*2,0</t>
  </si>
  <si>
    <t>13</t>
  </si>
  <si>
    <t>122252206</t>
  </si>
  <si>
    <t>Odkopávky a prokopávky nezapažené pro silnice a dálnice v hornině třídy těžitelnosti I objem do 5000 m3 strojně</t>
  </si>
  <si>
    <t>m3</t>
  </si>
  <si>
    <t>1801573749</t>
  </si>
  <si>
    <t>v1</t>
  </si>
  <si>
    <t xml:space="preserve">"úsek  587,0-789,6"   773,61</t>
  </si>
  <si>
    <t>v2</t>
  </si>
  <si>
    <t xml:space="preserve">"úsek  789,6-1179,4"   403,51</t>
  </si>
  <si>
    <t>14</t>
  </si>
  <si>
    <t>132251103</t>
  </si>
  <si>
    <t>Hloubení rýh nezapažených š do 800 mm v hornině třídy těžitelnosti I skupiny 3 objem do 100 m3 strojně</t>
  </si>
  <si>
    <t>-768497282</t>
  </si>
  <si>
    <t>obrubníky</t>
  </si>
  <si>
    <t>589*0,45*0,15</t>
  </si>
  <si>
    <t>132,0*0,25*0,15</t>
  </si>
  <si>
    <t>palisáda</t>
  </si>
  <si>
    <t>0,6*1,2*20,0</t>
  </si>
  <si>
    <t>Součet</t>
  </si>
  <si>
    <t>15</t>
  </si>
  <si>
    <t>132254201</t>
  </si>
  <si>
    <t>Hloubení zapažených rýh š do 2000 mm v hornině třídy těžitelnosti I skupiny 3 objem do 20 m3</t>
  </si>
  <si>
    <t>1857195150</t>
  </si>
  <si>
    <t>obnova stáv.vjezdů</t>
  </si>
  <si>
    <t>(10,7+7,0+7,0+5,2+5,0+6,0)*1,2*1,5</t>
  </si>
  <si>
    <t>16</t>
  </si>
  <si>
    <t>151101101</t>
  </si>
  <si>
    <t>Zřízení příložného pažení a rozepření stěn rýh hl do 2 m</t>
  </si>
  <si>
    <t>1873924155</t>
  </si>
  <si>
    <t>r1/1,2*2</t>
  </si>
  <si>
    <t>17</t>
  </si>
  <si>
    <t>151101111</t>
  </si>
  <si>
    <t>Odstranění příložného pažení a rozepření stěn rýh hl do 2 m</t>
  </si>
  <si>
    <t>-86287827</t>
  </si>
  <si>
    <t>18</t>
  </si>
  <si>
    <t>162301501</t>
  </si>
  <si>
    <t>Vodorovné přemístění křovin do 5 km D kmene do 100 mm</t>
  </si>
  <si>
    <t>1244743459</t>
  </si>
  <si>
    <t>19</t>
  </si>
  <si>
    <t>162651112</t>
  </si>
  <si>
    <t>Vodorovné přemístění přes 4 000 do 5000 m výkopku/sypaniny z horniny třídy těžitelnosti I skupiny 1 až 3</t>
  </si>
  <si>
    <t>191518599</t>
  </si>
  <si>
    <t>odvoz zeminy na mezideponii</t>
  </si>
  <si>
    <t>n+z</t>
  </si>
  <si>
    <t>dovoz zeminy z mezideponie</t>
  </si>
  <si>
    <t>20</t>
  </si>
  <si>
    <t>-863853293</t>
  </si>
  <si>
    <t>dovoz ornice z mezideponie</t>
  </si>
  <si>
    <t>or1*0,1</t>
  </si>
  <si>
    <t>odvoz ornice na mezideponii</t>
  </si>
  <si>
    <t>162751117</t>
  </si>
  <si>
    <t>Vodorovné přemístění do 10000 m výkopku/sypaniny z horniny třídy těžitelnosti I, skupiny 1 až 3</t>
  </si>
  <si>
    <t>-175213935</t>
  </si>
  <si>
    <t>odvoz přebytečné zeminy</t>
  </si>
  <si>
    <t>v+r</t>
  </si>
  <si>
    <t>-n</t>
  </si>
  <si>
    <t>22</t>
  </si>
  <si>
    <t>-423642057</t>
  </si>
  <si>
    <t>odvoz přebytečné ornice</t>
  </si>
  <si>
    <t>or*0,3</t>
  </si>
  <si>
    <t>-or1*0,1</t>
  </si>
  <si>
    <t>23</t>
  </si>
  <si>
    <t>162751119</t>
  </si>
  <si>
    <t>Příplatek k vodorovnému přemístění výkopku/sypaniny z horniny třídy těžitelnosti I, skupiny 1 až 3 ZKD 1000 m přes 10000 m</t>
  </si>
  <si>
    <t>305524388</t>
  </si>
  <si>
    <t>o*10</t>
  </si>
  <si>
    <t>24</t>
  </si>
  <si>
    <t>167151101</t>
  </si>
  <si>
    <t>Nakládání výkopku z hornin třídy těžitelnosti I, skupiny 1 až 3 do 100 m3</t>
  </si>
  <si>
    <t>2065581095</t>
  </si>
  <si>
    <t xml:space="preserve">dovoz  ornice </t>
  </si>
  <si>
    <t>25</t>
  </si>
  <si>
    <t>2108070276</t>
  </si>
  <si>
    <t>dovoz zeminy pro násypy</t>
  </si>
  <si>
    <t>26</t>
  </si>
  <si>
    <t>171152101</t>
  </si>
  <si>
    <t>Uložení sypaniny z hornin soudržných do násypů zhutněných silnic a dálnic</t>
  </si>
  <si>
    <t>1469838420</t>
  </si>
  <si>
    <t xml:space="preserve">"úsek  587,0-789,6"   497,92</t>
  </si>
  <si>
    <t xml:space="preserve">"úsek  789,6-1179,4"   204,33</t>
  </si>
  <si>
    <t>27</t>
  </si>
  <si>
    <t>171201231.1</t>
  </si>
  <si>
    <t>Poplatek za uložení zeminy a kamení na recyklační skládce (skládkovné) kód odpadu 17 05 04 - nezpůsobilý výdaj</t>
  </si>
  <si>
    <t>t</t>
  </si>
  <si>
    <t>-1776399729</t>
  </si>
  <si>
    <t>403,51*0,5*2,0</t>
  </si>
  <si>
    <t>28</t>
  </si>
  <si>
    <t>171201231</t>
  </si>
  <si>
    <t>Poplatek za uložení zeminy a kamení na recyklační skládce (skládkovné) kód odpadu 17 05 04</t>
  </si>
  <si>
    <t>1513619882</t>
  </si>
  <si>
    <t>(o-403,51*0,5)*2,0</t>
  </si>
  <si>
    <t>29</t>
  </si>
  <si>
    <t>171251201</t>
  </si>
  <si>
    <t>Uložení sypaniny na skládky nebo meziskládky</t>
  </si>
  <si>
    <t>-555685705</t>
  </si>
  <si>
    <t>30</t>
  </si>
  <si>
    <t>-235094793</t>
  </si>
  <si>
    <t>31</t>
  </si>
  <si>
    <t>174151101</t>
  </si>
  <si>
    <t>Zásyp jam, šachet rýh nebo kolem objektů sypaninou se zhutněním</t>
  </si>
  <si>
    <t>-338804934</t>
  </si>
  <si>
    <t>(10,7+7,0+7,0+5,2+5,0+6,0)*1,2*0,5</t>
  </si>
  <si>
    <t>32</t>
  </si>
  <si>
    <t>175151101</t>
  </si>
  <si>
    <t>Obsypání potrubí strojně sypaninou bez prohození, uloženou do 3 m</t>
  </si>
  <si>
    <t>1399759782</t>
  </si>
  <si>
    <t>(10,7+7,0+7,0+5,2+5,0+6,0)*1,2*0,6</t>
  </si>
  <si>
    <t>33</t>
  </si>
  <si>
    <t>M</t>
  </si>
  <si>
    <t>58337331</t>
  </si>
  <si>
    <t>štěrkopísek frakce 0/22</t>
  </si>
  <si>
    <t>396312562</t>
  </si>
  <si>
    <t>29,448*2,0</t>
  </si>
  <si>
    <t>34</t>
  </si>
  <si>
    <t>181152302</t>
  </si>
  <si>
    <t>Úprava pláně pro silnice a dálnice v zářezech se zhutněním</t>
  </si>
  <si>
    <t>295757126</t>
  </si>
  <si>
    <t>d1+dl1+k+47+k1</t>
  </si>
  <si>
    <t>1650</t>
  </si>
  <si>
    <t>35</t>
  </si>
  <si>
    <t>181311103</t>
  </si>
  <si>
    <t>Rozprostření ornice tl vrstvy do 200 mm v rovině nebo ve svahu do 1:5 ručně</t>
  </si>
  <si>
    <t>-828622826</t>
  </si>
  <si>
    <t>za chodník.obrubníkem,palisáda</t>
  </si>
  <si>
    <t>(132,0+20,0)*1,5</t>
  </si>
  <si>
    <t>36</t>
  </si>
  <si>
    <t>181411131</t>
  </si>
  <si>
    <t>Založení parkového trávníku výsevem plochy do 1000 m2 v rovině a ve svahu do 1:5</t>
  </si>
  <si>
    <t>454643387</t>
  </si>
  <si>
    <t>37</t>
  </si>
  <si>
    <t>00572410</t>
  </si>
  <si>
    <t>osivo směs travní parková</t>
  </si>
  <si>
    <t>kg</t>
  </si>
  <si>
    <t>429368697</t>
  </si>
  <si>
    <t>38</t>
  </si>
  <si>
    <t>182112121</t>
  </si>
  <si>
    <t>Svahování v zářezech v hornině třídy těžitelnosti I skupiny 3 ručně</t>
  </si>
  <si>
    <t>1522653630</t>
  </si>
  <si>
    <t>8,34+141,87</t>
  </si>
  <si>
    <t>39</t>
  </si>
  <si>
    <t>182251101</t>
  </si>
  <si>
    <t>Svahování násypů</t>
  </si>
  <si>
    <t>852064994</t>
  </si>
  <si>
    <t>469,86+313,27</t>
  </si>
  <si>
    <t>40</t>
  </si>
  <si>
    <t>183403153</t>
  </si>
  <si>
    <t>Obdělání půdy hrabáním v rovině a svahu do 1:5</t>
  </si>
  <si>
    <t>-2133651695</t>
  </si>
  <si>
    <t>41</t>
  </si>
  <si>
    <t>183403161</t>
  </si>
  <si>
    <t>Obdělání půdy válením v rovině a svahu do 1:5</t>
  </si>
  <si>
    <t>-1134408642</t>
  </si>
  <si>
    <t>Svislé a kompletní konstrukce</t>
  </si>
  <si>
    <t>42</t>
  </si>
  <si>
    <t>339921133</t>
  </si>
  <si>
    <t>Osazování betonových palisád do betonového základu v řadě výšky prvku přes 1 do 1,5 m</t>
  </si>
  <si>
    <t>976885488</t>
  </si>
  <si>
    <t>43</t>
  </si>
  <si>
    <t>59228415</t>
  </si>
  <si>
    <t>palisáda betonová tyčová půlkulatá přírodní 175x200x1200mm</t>
  </si>
  <si>
    <t>kus</t>
  </si>
  <si>
    <t>1939946482</t>
  </si>
  <si>
    <t>20*7,5 'Přepočtené koeficientem množství</t>
  </si>
  <si>
    <t>Vodorovné konstrukce</t>
  </si>
  <si>
    <t>44</t>
  </si>
  <si>
    <t>451573111</t>
  </si>
  <si>
    <t>Lože pod potrubí otevřený výkop ze štěrkopísku</t>
  </si>
  <si>
    <t>957619843</t>
  </si>
  <si>
    <t>(10,7+7,0+7,0+5,2+5,0+6,0)*1,2*0,15</t>
  </si>
  <si>
    <t>45</t>
  </si>
  <si>
    <t>452311151</t>
  </si>
  <si>
    <t>Podkladní desky z betonu prostého bez zvýšených nároků na prostředí tř. C 20/25 otevřený výkop</t>
  </si>
  <si>
    <t>1204481795</t>
  </si>
  <si>
    <t>(10,7+7,0+7,0+5,2+5,0+6,0)*1,2*0,1</t>
  </si>
  <si>
    <t>Komunikace pozemní</t>
  </si>
  <si>
    <t>46</t>
  </si>
  <si>
    <t>564730111</t>
  </si>
  <si>
    <t>Podklad z kameniva hrubého drceného vel. 16-32 mm plochy přes 100 m2 tl 100 mm</t>
  </si>
  <si>
    <t>1878708468</t>
  </si>
  <si>
    <t>47</t>
  </si>
  <si>
    <t>1060551358</t>
  </si>
  <si>
    <t>48</t>
  </si>
  <si>
    <t>564831111</t>
  </si>
  <si>
    <t>Podklad ze štěrkodrtě ŠD plochy přes 100 m2 tl 100 mm</t>
  </si>
  <si>
    <t>-204103577</t>
  </si>
  <si>
    <t>589*0,45</t>
  </si>
  <si>
    <t>132,0*0,25</t>
  </si>
  <si>
    <t>0,6*20,0</t>
  </si>
  <si>
    <t>49</t>
  </si>
  <si>
    <t>564851111</t>
  </si>
  <si>
    <t xml:space="preserve">Podklad ze štěrkodrtě ŠD plochy přes 100 m2 tl 150 mm  0/32</t>
  </si>
  <si>
    <t>569097156</t>
  </si>
  <si>
    <t>50</t>
  </si>
  <si>
    <t>564871111</t>
  </si>
  <si>
    <t>Podklad ze štěrkodrtě ŠD plochy přes 100 m2 tl 250 mm</t>
  </si>
  <si>
    <t>1296384128</t>
  </si>
  <si>
    <t>51</t>
  </si>
  <si>
    <t>573231106</t>
  </si>
  <si>
    <t>Postřik živičný spojovací ze silniční emulze v množství 0,30 kg/m2</t>
  </si>
  <si>
    <t>-1450633222</t>
  </si>
  <si>
    <t>k+k*0,5</t>
  </si>
  <si>
    <t>52</t>
  </si>
  <si>
    <t>-1297318907</t>
  </si>
  <si>
    <t>k1*2</t>
  </si>
  <si>
    <t>53</t>
  </si>
  <si>
    <t>577144111</t>
  </si>
  <si>
    <t>Asfaltový beton vrstva obrusná ACO 11 (ABS) tř. I tl 50 mm š do 3 m z nemodifikovaného asfaltu</t>
  </si>
  <si>
    <t>1545143763</t>
  </si>
  <si>
    <t>54</t>
  </si>
  <si>
    <t>577144121</t>
  </si>
  <si>
    <t>Asfaltový beton vrstva obrusná ACO 11 (ABS) tř. I tl 50 mm š přes 3 m z nemodifikovaného asfaltu</t>
  </si>
  <si>
    <t>-1801782817</t>
  </si>
  <si>
    <t>obnova sjezdů</t>
  </si>
  <si>
    <t>40,0+19,0+30,0+13,0+18,0+16,0</t>
  </si>
  <si>
    <t>doasfaltování</t>
  </si>
  <si>
    <t>10,0+2,5+9,0+6,0+4,5+4,0+5,0+6,0</t>
  </si>
  <si>
    <t>55</t>
  </si>
  <si>
    <t>577145112</t>
  </si>
  <si>
    <t>Asfaltový beton vrstva ložní ACL 16 (ABH) tl 50 mm š do 3 m z nemodifikovaného asfaltu</t>
  </si>
  <si>
    <t>2096518062</t>
  </si>
  <si>
    <t>tl.100mm=50+50mm</t>
  </si>
  <si>
    <t>k*0,5*2</t>
  </si>
  <si>
    <t>56</t>
  </si>
  <si>
    <t>577145142</t>
  </si>
  <si>
    <t>Asfaltový beton vrstva ložní ACL 16 (ABH) tl 50 mm š přes 3 m z modifikovaného asfaltu</t>
  </si>
  <si>
    <t>-48335183</t>
  </si>
  <si>
    <t>tl.100mm=50mm*2</t>
  </si>
  <si>
    <t>57</t>
  </si>
  <si>
    <t>596211113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</si>
  <si>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</t>
  </si>
  <si>
    <t>-1923833877</t>
  </si>
  <si>
    <t>dlažba -zkosená hrana</t>
  </si>
  <si>
    <t>14,5+45,5+65+120+54,0+51,0+43,5+37,0+21,0+97,0+76,0+43,0+29</t>
  </si>
  <si>
    <t>dlažba rovná hrana -místa pro přecházení</t>
  </si>
  <si>
    <t>1,0+1,0</t>
  </si>
  <si>
    <t>dlažba slepecká</t>
  </si>
  <si>
    <t>0,8+0,8</t>
  </si>
  <si>
    <t>58</t>
  </si>
  <si>
    <t>59245018</t>
  </si>
  <si>
    <t>dlažba skladebná betonová 200x100mm tl 60mm přírodní - zkosená</t>
  </si>
  <si>
    <t>-343759026</t>
  </si>
  <si>
    <t>696,5</t>
  </si>
  <si>
    <t>696,5*1,05 'Přepočtené koeficientem množství</t>
  </si>
  <si>
    <t>59</t>
  </si>
  <si>
    <t>59245006</t>
  </si>
  <si>
    <t>dlažba tvar obdélník betonová pro nevidomé 200x100x60mm barevná</t>
  </si>
  <si>
    <t>735755977</t>
  </si>
  <si>
    <t>1,6</t>
  </si>
  <si>
    <t>1,6*1,05 'Přepočtené koeficientem množství</t>
  </si>
  <si>
    <t>60</t>
  </si>
  <si>
    <t>59245030</t>
  </si>
  <si>
    <t xml:space="preserve">dlažba skladebná betonová 200x200mm tl 80mm přírodní   - rovné hrany</t>
  </si>
  <si>
    <t>1357742734</t>
  </si>
  <si>
    <t>2,0</t>
  </si>
  <si>
    <t>2*1,05 'Přepočtené koeficientem množství</t>
  </si>
  <si>
    <t>61</t>
  </si>
  <si>
    <t>596211115</t>
  </si>
  <si>
    <t>Příplatek za kombinaci více než dvou barev u kladení betonových dlažeb pro pěší tl 60 mm skupiny A</t>
  </si>
  <si>
    <t>-1140095523</t>
  </si>
  <si>
    <t>2+1</t>
  </si>
  <si>
    <t>62</t>
  </si>
  <si>
    <t>596212212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</si>
  <si>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př</t>
  </si>
  <si>
    <t>2027930718</t>
  </si>
  <si>
    <t>vjezdy</t>
  </si>
  <si>
    <t>9+9,5+10,0+8,5+9,5+8*2+8,5*2+10</t>
  </si>
  <si>
    <t>4,5+2,8+5,0+2,1+2,7+2,0+1,9+2,8+2,3+2,5</t>
  </si>
  <si>
    <t>4,4+5,0</t>
  </si>
  <si>
    <t>63</t>
  </si>
  <si>
    <t>-1984413366</t>
  </si>
  <si>
    <t>89,5</t>
  </si>
  <si>
    <t>89,5*1,03 'Přepočtené koeficientem množství</t>
  </si>
  <si>
    <t>64</t>
  </si>
  <si>
    <t>59245225</t>
  </si>
  <si>
    <t>dlažba tvar obdélník betonová pro nevidomé 200x100x80mm přírodní</t>
  </si>
  <si>
    <t>897838484</t>
  </si>
  <si>
    <t>28,6</t>
  </si>
  <si>
    <t>28,6*1,03 'Přepočtené koeficientem množství</t>
  </si>
  <si>
    <t>65</t>
  </si>
  <si>
    <t>59246088</t>
  </si>
  <si>
    <t>dlažba pro nevidomé betonová 200x200mm tl 80mm barevná - vodící linie</t>
  </si>
  <si>
    <t>2022681218</t>
  </si>
  <si>
    <t>9,4</t>
  </si>
  <si>
    <t>9,4*1,05 'Přepočtené koeficientem množství</t>
  </si>
  <si>
    <t>66</t>
  </si>
  <si>
    <t>596212214</t>
  </si>
  <si>
    <t>Příplatek za kombinaci dvou barev u betonových dlažeb pozemních komunikací tl 80 mm skupiny A</t>
  </si>
  <si>
    <t>365659760</t>
  </si>
  <si>
    <t>28,6+9,4</t>
  </si>
  <si>
    <t>67</t>
  </si>
  <si>
    <t>599141111</t>
  </si>
  <si>
    <t>Vyplnění spár mezi silničními dílci živičnou zálivkou</t>
  </si>
  <si>
    <t>262825797</t>
  </si>
  <si>
    <t>Ostatní konstrukce a práce, bourání</t>
  </si>
  <si>
    <t>68</t>
  </si>
  <si>
    <t>912111112</t>
  </si>
  <si>
    <t>Montáž zábrany parkovací sloupku v do 800 mm se zabetonovanou patkou</t>
  </si>
  <si>
    <t>12098670</t>
  </si>
  <si>
    <t>69</t>
  </si>
  <si>
    <t>74910177</t>
  </si>
  <si>
    <t>sloupek parkovací pevný 60x60x800mm Zn základní k zabetonování</t>
  </si>
  <si>
    <t>-491353059</t>
  </si>
  <si>
    <t>70</t>
  </si>
  <si>
    <t>915221111</t>
  </si>
  <si>
    <t>Vodorovné dopravní značení vodící čáry souvislé š 250 mm bílý plast</t>
  </si>
  <si>
    <t>-1457796993</t>
  </si>
  <si>
    <t xml:space="preserve">"V4"   593</t>
  </si>
  <si>
    <t>71</t>
  </si>
  <si>
    <t>915611111</t>
  </si>
  <si>
    <t>Předznačení vodorovného liniového značení</t>
  </si>
  <si>
    <t>159075797</t>
  </si>
  <si>
    <t>72</t>
  </si>
  <si>
    <t>916131213</t>
  </si>
  <si>
    <t>Osazení silničního obrubníku betonového stojatého s boční opěrou do lože z betonu prostého</t>
  </si>
  <si>
    <t>-2042305055</t>
  </si>
  <si>
    <t>589,0-61,47-28</t>
  </si>
  <si>
    <t>nájezdový</t>
  </si>
  <si>
    <t>9,67+6,0+4,5+6,0+4,14+3,96+5,05*2+5,6+11,5</t>
  </si>
  <si>
    <t xml:space="preserve">"přechodový "  28</t>
  </si>
  <si>
    <t>73</t>
  </si>
  <si>
    <t>59217031</t>
  </si>
  <si>
    <t>obrubník betonový silniční 1000x150x250mm</t>
  </si>
  <si>
    <t>249407935</t>
  </si>
  <si>
    <t>589,0-49,97-26</t>
  </si>
  <si>
    <t>513,03*1,05 'Přepočtené koeficientem množství</t>
  </si>
  <si>
    <t>74</t>
  </si>
  <si>
    <t>59217029</t>
  </si>
  <si>
    <t>obrubník betonový silniční nájezdový 1000x150x150mm</t>
  </si>
  <si>
    <t>1863792539</t>
  </si>
  <si>
    <t>62*1,05 'Přepočtené koeficientem množství</t>
  </si>
  <si>
    <t>75</t>
  </si>
  <si>
    <t>59217030</t>
  </si>
  <si>
    <t>obrubník betonový silniční přechodový 1000x150x150-250mm</t>
  </si>
  <si>
    <t>-1807812417</t>
  </si>
  <si>
    <t>28*1,05 'Přepočtené koeficientem množství</t>
  </si>
  <si>
    <t>76</t>
  </si>
  <si>
    <t>916331112</t>
  </si>
  <si>
    <t>Osazení zahradního obrubníku betonového do lože z betonu s boční opěrou</t>
  </si>
  <si>
    <t>-774702941</t>
  </si>
  <si>
    <t>64,5+4,5+6,0+4,2+4,0+5,0+5,1+38,7</t>
  </si>
  <si>
    <t>77</t>
  </si>
  <si>
    <t>59217001</t>
  </si>
  <si>
    <t>obrubník betonový zahradní 1000x50x250mm</t>
  </si>
  <si>
    <t>1765613544</t>
  </si>
  <si>
    <t>132*1,05 'Přepočtené koeficientem množství</t>
  </si>
  <si>
    <t>78</t>
  </si>
  <si>
    <t>916991121</t>
  </si>
  <si>
    <t>Lože pod obrubníky, krajníky nebo obruby z dlažebních kostek z betonu prostého</t>
  </si>
  <si>
    <t>1791398226</t>
  </si>
  <si>
    <t>589*0,45*0,1</t>
  </si>
  <si>
    <t>132,0*0,25*0,1</t>
  </si>
  <si>
    <t>0,6*20,0*0,6</t>
  </si>
  <si>
    <t>79</t>
  </si>
  <si>
    <t>919441221</t>
  </si>
  <si>
    <t>Čelo propustku z lomového kamene pro propustek z trub DN 600 až 800</t>
  </si>
  <si>
    <t>2119199931</t>
  </si>
  <si>
    <t>2*6</t>
  </si>
  <si>
    <t>80</t>
  </si>
  <si>
    <t>919535558</t>
  </si>
  <si>
    <t>Obetonování trubního propustku betonem prostým tř. C 20/25</t>
  </si>
  <si>
    <t>-1662614142</t>
  </si>
  <si>
    <t>(10,7+7,0+7,0+5,2+5,0+6,0)*1,2*0,4</t>
  </si>
  <si>
    <t>81</t>
  </si>
  <si>
    <t>919551114</t>
  </si>
  <si>
    <t>Zřízení propustku z trub plastových PE rýhovaných se spojkami nebo s hrdlem DN 600 mm</t>
  </si>
  <si>
    <t>322577976</t>
  </si>
  <si>
    <t>10,7+7,0+7,0+5,2+5,0+6,0</t>
  </si>
  <si>
    <t>82</t>
  </si>
  <si>
    <t>28617047</t>
  </si>
  <si>
    <t>trubka kanalizační PP korugovaná DN 400x6000mm SN10</t>
  </si>
  <si>
    <t>1774762108</t>
  </si>
  <si>
    <t>40,9*1,015 'Přepočtené koeficientem množství</t>
  </si>
  <si>
    <t>83</t>
  </si>
  <si>
    <t>919735112</t>
  </si>
  <si>
    <t>Řezání stávajícího živičného krytu hl do 100 mm</t>
  </si>
  <si>
    <t>-336273479</t>
  </si>
  <si>
    <t>84</t>
  </si>
  <si>
    <t>961044111</t>
  </si>
  <si>
    <t>Bourání základů z betonu prostého</t>
  </si>
  <si>
    <t>337645766</t>
  </si>
  <si>
    <t>kamenné opěrné zdi pod terénem - odhad</t>
  </si>
  <si>
    <t>20,6*0,6*0,6</t>
  </si>
  <si>
    <t>65,0*1,0*0,6</t>
  </si>
  <si>
    <t>85</t>
  </si>
  <si>
    <t>962022491</t>
  </si>
  <si>
    <t>Bourání zdiva nadzákladového kamenného na MC přes 1 m3</t>
  </si>
  <si>
    <t>1791909743</t>
  </si>
  <si>
    <t>kamenné opěrné zdi nad terénem</t>
  </si>
  <si>
    <t>20,6*0,6*0,5</t>
  </si>
  <si>
    <t>65,0*1,5*0,5</t>
  </si>
  <si>
    <t>86</t>
  </si>
  <si>
    <t>966005211</t>
  </si>
  <si>
    <t>Rozebrání a odstranění silničního zábradlí se sloupky osazenými do říms nebo krycích desek</t>
  </si>
  <si>
    <t>1241854066</t>
  </si>
  <si>
    <t>zábradlí u propustku</t>
  </si>
  <si>
    <t>4,0*2</t>
  </si>
  <si>
    <t>87</t>
  </si>
  <si>
    <t>966008113</t>
  </si>
  <si>
    <t>Bourání trubního propustku DN přes 500 do 800</t>
  </si>
  <si>
    <t>1125160106</t>
  </si>
  <si>
    <t>odstranění propustků</t>
  </si>
  <si>
    <t xml:space="preserve">"599,13-608,80"      9,7</t>
  </si>
  <si>
    <t xml:space="preserve">"853,00-859,00"      6,0</t>
  </si>
  <si>
    <t xml:space="preserve">"899,54-905,54"      6,0</t>
  </si>
  <si>
    <t xml:space="preserve">"940,52-944,04"      4,2</t>
  </si>
  <si>
    <t xml:space="preserve">"974,77-978,73"      4,0</t>
  </si>
  <si>
    <t xml:space="preserve">"997,06-1002,11"      5,0</t>
  </si>
  <si>
    <t>88</t>
  </si>
  <si>
    <t>966008311</t>
  </si>
  <si>
    <t>Bourání čela trubního propustku z betonu železového</t>
  </si>
  <si>
    <t>-1575204389</t>
  </si>
  <si>
    <t>3,0*2,0*0,5*2</t>
  </si>
  <si>
    <t>3,0*1,5*0,5*2*5</t>
  </si>
  <si>
    <t>snížení stáv.propustku</t>
  </si>
  <si>
    <t>5,0*0,5*0,5</t>
  </si>
  <si>
    <t>997</t>
  </si>
  <si>
    <t>Přesun sutě</t>
  </si>
  <si>
    <t>89</t>
  </si>
  <si>
    <t>997221551</t>
  </si>
  <si>
    <t>Vodorovná doprava suti ze sypkých materiálů do 1 km</t>
  </si>
  <si>
    <t>1153041496</t>
  </si>
  <si>
    <t>90</t>
  </si>
  <si>
    <t>997221559</t>
  </si>
  <si>
    <t>Příplatek ZKD 1 km u vodorovné dopravy suti ze sypkých materiálů</t>
  </si>
  <si>
    <t>1720000526</t>
  </si>
  <si>
    <t>sut*19</t>
  </si>
  <si>
    <t>91</t>
  </si>
  <si>
    <t>997221561</t>
  </si>
  <si>
    <t>Vodorovná doprava suti z kusových materiálů do 1 km</t>
  </si>
  <si>
    <t>303374277</t>
  </si>
  <si>
    <t>620,041-sut</t>
  </si>
  <si>
    <t>92</t>
  </si>
  <si>
    <t>997221569</t>
  </si>
  <si>
    <t>Příplatek ZKD 1 km u vodorovné dopravy suti z kusových materiálů</t>
  </si>
  <si>
    <t>2121697749</t>
  </si>
  <si>
    <t>sut2*19</t>
  </si>
  <si>
    <t>93</t>
  </si>
  <si>
    <t>997221611</t>
  </si>
  <si>
    <t>Nakládání suti na dopravní prostředky pro vodorovnou dopravu</t>
  </si>
  <si>
    <t>1837057734</t>
  </si>
  <si>
    <t>94</t>
  </si>
  <si>
    <t>997221862</t>
  </si>
  <si>
    <t>Poplatek za uložení stavebního odpadu na recyklační skládce (skládkovné) z armovaného betonu pod kódem 17 01 01</t>
  </si>
  <si>
    <t>2010551979</t>
  </si>
  <si>
    <t>95</t>
  </si>
  <si>
    <t>997221875</t>
  </si>
  <si>
    <t>Poplatek za uložení stavebního odpadu na recyklační skládce (skládkovné) asfaltového bez obsahu dehtu zatříděného do Katalogu odpadů pod kódem 17 03 02</t>
  </si>
  <si>
    <t>852499890</t>
  </si>
  <si>
    <t>96</t>
  </si>
  <si>
    <t>997221873</t>
  </si>
  <si>
    <t>Poplatek za uložení stavebního odpadu na recyklační skládce (skládkovné) zeminy a kamení zatříděného do Katalogu odpadů pod kódem 17 05 04</t>
  </si>
  <si>
    <t>-744194275</t>
  </si>
  <si>
    <t>sut-152,21</t>
  </si>
  <si>
    <t>998</t>
  </si>
  <si>
    <t>Přesun hmot</t>
  </si>
  <si>
    <t>97</t>
  </si>
  <si>
    <t>998223011</t>
  </si>
  <si>
    <t>Přesun hmot pro pozemní komunikace s krytem dlážděným</t>
  </si>
  <si>
    <t>276772361</t>
  </si>
  <si>
    <t>VRN</t>
  </si>
  <si>
    <t>VRN1</t>
  </si>
  <si>
    <t>Průzkumné, geodetické a projektové práce</t>
  </si>
  <si>
    <t>98</t>
  </si>
  <si>
    <t>012103000</t>
  </si>
  <si>
    <t>Geodetické práce před výstavbou</t>
  </si>
  <si>
    <t>kpl</t>
  </si>
  <si>
    <t>1024</t>
  </si>
  <si>
    <t>-81339789</t>
  </si>
  <si>
    <t>99</t>
  </si>
  <si>
    <t>012203000</t>
  </si>
  <si>
    <t>Geodetické práce při provádění stavby</t>
  </si>
  <si>
    <t>-1943841600</t>
  </si>
  <si>
    <t>100</t>
  </si>
  <si>
    <t>012303000</t>
  </si>
  <si>
    <t>Geodetické práce po výstavbě</t>
  </si>
  <si>
    <t>191027196</t>
  </si>
  <si>
    <t>012403001</t>
  </si>
  <si>
    <t>vytýčení a ochrana inženýrských sítí</t>
  </si>
  <si>
    <t>866857634</t>
  </si>
  <si>
    <t>043134000</t>
  </si>
  <si>
    <t xml:space="preserve">Zkoušky zatěžovací - zkoušky únosnosti zemní pláně </t>
  </si>
  <si>
    <t>-578071502</t>
  </si>
  <si>
    <t>419,514</t>
  </si>
  <si>
    <t>240</t>
  </si>
  <si>
    <t>837,351</t>
  </si>
  <si>
    <t>r2</t>
  </si>
  <si>
    <t>34,875</t>
  </si>
  <si>
    <t>417,837</t>
  </si>
  <si>
    <t>Úroveň 4:</t>
  </si>
  <si>
    <t>112 - Opěrná stěna staničení (84.40-202.60m) dl. 103,10m</t>
  </si>
  <si>
    <t xml:space="preserve">    2 - Zakládání</t>
  </si>
  <si>
    <t xml:space="preserve">    6 - Úpravy povrchů, podlahy a osazování výplní</t>
  </si>
  <si>
    <t>PSV - Práce a dodávky PSV</t>
  </si>
  <si>
    <t xml:space="preserve">    711 - Izolace proti vodě, vlhkosti a plynům</t>
  </si>
  <si>
    <t>115101201</t>
  </si>
  <si>
    <t>Čerpání vody na dopravní výšku do 10 m průměrný přítok do 500 l/min</t>
  </si>
  <si>
    <t>hod</t>
  </si>
  <si>
    <t>1620973964</t>
  </si>
  <si>
    <t>24*14</t>
  </si>
  <si>
    <t>115101301</t>
  </si>
  <si>
    <t>Pohotovost čerpací soupravy pro dopravní výšku do 10 m přítok do 500 l/min</t>
  </si>
  <si>
    <t>den</t>
  </si>
  <si>
    <t>-362045390</t>
  </si>
  <si>
    <t>-1303679219</t>
  </si>
  <si>
    <t>128054412</t>
  </si>
  <si>
    <t>131251105</t>
  </si>
  <si>
    <t>Hloubení jam nezapažených v hornině třídy těžitelnosti I skupiny 3 objemu do 1000 m3 strojně</t>
  </si>
  <si>
    <t>950209171</t>
  </si>
  <si>
    <t>výkop pro OZ</t>
  </si>
  <si>
    <t>103,1*(2,1+1,0+4,0)*0,5*(1,7+1,9)*0,5</t>
  </si>
  <si>
    <t>103,1*(1,47+0,3*2)*1,0</t>
  </si>
  <si>
    <t>-r2</t>
  </si>
  <si>
    <t>131251202</t>
  </si>
  <si>
    <t>Hloubení jam zapažených v hornině třídy těžitelnosti I skupiny 3 objem do 50 m3 strojně</t>
  </si>
  <si>
    <t>2107949755</t>
  </si>
  <si>
    <t>15,0*(2,1+1,0)*0,5*1,5</t>
  </si>
  <si>
    <t>151711111</t>
  </si>
  <si>
    <t>Osazení zápor ocelových dl do 8 m</t>
  </si>
  <si>
    <t>1104040288</t>
  </si>
  <si>
    <t>15,0*2</t>
  </si>
  <si>
    <t>13010712</t>
  </si>
  <si>
    <t>ocel profilová jakost S235JR (11 375) průřez I (IPN) 100</t>
  </si>
  <si>
    <t>-1737257225</t>
  </si>
  <si>
    <t>30*8,34*1,15*0,001</t>
  </si>
  <si>
    <t>151711131</t>
  </si>
  <si>
    <t>Vytažení zápor ocelových dl do 8 m</t>
  </si>
  <si>
    <t>984808924</t>
  </si>
  <si>
    <t>151721111</t>
  </si>
  <si>
    <t>Zřízení pažení do ocelových zápor hl výkopu do 4 m s jeho následným odstraněním</t>
  </si>
  <si>
    <t>-1730065782</t>
  </si>
  <si>
    <t>15,0*1,5*2</t>
  </si>
  <si>
    <t>-284246290</t>
  </si>
  <si>
    <t>Vodorovné přemístění přes 9 000 do 10000 m výkopku/sypaniny z horniny třídy těžitelnosti I skupiny 1 až 3</t>
  </si>
  <si>
    <t>-1408712318</t>
  </si>
  <si>
    <t>r-z</t>
  </si>
  <si>
    <t>Příplatek k vodorovnému přemístění výkopku/sypaniny z horniny třídy těžitelnosti I skupiny 1 až 3 ZKD 1000 m přes 10000 m</t>
  </si>
  <si>
    <t>-1725459612</t>
  </si>
  <si>
    <t>1343463827</t>
  </si>
  <si>
    <t>1422437476</t>
  </si>
  <si>
    <t>o*2,0</t>
  </si>
  <si>
    <t>1170018900</t>
  </si>
  <si>
    <t>-805246708</t>
  </si>
  <si>
    <t>-(33+297,864+88,65)</t>
  </si>
  <si>
    <t>-256381395</t>
  </si>
  <si>
    <t>za OZ</t>
  </si>
  <si>
    <t>120,0*2,0</t>
  </si>
  <si>
    <t>704998007</t>
  </si>
  <si>
    <t>1469186468</t>
  </si>
  <si>
    <t>181951112</t>
  </si>
  <si>
    <t>Úprava pláně v hornině třídy těžitelnosti I skupiny 1 až 3 se zhutněním strojně</t>
  </si>
  <si>
    <t>33370090</t>
  </si>
  <si>
    <t>120*1,5</t>
  </si>
  <si>
    <t>213570714</t>
  </si>
  <si>
    <t>-1212258936</t>
  </si>
  <si>
    <t>Zakládání</t>
  </si>
  <si>
    <t>211571111</t>
  </si>
  <si>
    <t>Výplň odvodňovacích žeber nebo trativodů štěrkopískem tříděným</t>
  </si>
  <si>
    <t>607089471</t>
  </si>
  <si>
    <t>120,000*(0,6+0,5)*0,5*0,5</t>
  </si>
  <si>
    <t>211971110</t>
  </si>
  <si>
    <t>Zřízení opláštění žeber nebo trativodů geotextilií v rýze nebo zářezu sklonu do 1:2</t>
  </si>
  <si>
    <t>591745845</t>
  </si>
  <si>
    <t>120,0*0,5*4</t>
  </si>
  <si>
    <t>69311067</t>
  </si>
  <si>
    <t>geotextilie netkaná separační, ochranná, filtrační, drenážní PP 250g/m2</t>
  </si>
  <si>
    <t>2130435805</t>
  </si>
  <si>
    <t>240*1,1845 'Přepočtené koeficientem množství</t>
  </si>
  <si>
    <t>212755216</t>
  </si>
  <si>
    <t>Trativody z drenážních trubek plastových flexibilních D 160 mm bez lože</t>
  </si>
  <si>
    <t>-1019056844</t>
  </si>
  <si>
    <t>317321018</t>
  </si>
  <si>
    <t>Římsy opěrných zdí a valů ze ŽB tř. C 30/37</t>
  </si>
  <si>
    <t>1640091851</t>
  </si>
  <si>
    <t>103,1*0,65*0,2</t>
  </si>
  <si>
    <t>317353111</t>
  </si>
  <si>
    <t>Bednění říms opěrných zdí a valů přímých, zalomených nebo zakřivených zřízení</t>
  </si>
  <si>
    <t>568078443</t>
  </si>
  <si>
    <t>103,1*0,2*2</t>
  </si>
  <si>
    <t>103,1*(0,65-0,35)</t>
  </si>
  <si>
    <t>317353112</t>
  </si>
  <si>
    <t>Bednění říms opěrných zdí a valů přímých, zalomených nebo zakřivených odstranění</t>
  </si>
  <si>
    <t>100369430</t>
  </si>
  <si>
    <t>317361016</t>
  </si>
  <si>
    <t>Výztuž říms opěrných zdí a valů z betonářské oceli 10 505</t>
  </si>
  <si>
    <t>-88092902</t>
  </si>
  <si>
    <t>701,89*0,001</t>
  </si>
  <si>
    <t>326218311</t>
  </si>
  <si>
    <t xml:space="preserve">Zdivo  obkladní z nepravidelných kamenů na maltu, objem jednoho kamene do 0,02 m3</t>
  </si>
  <si>
    <t>-328719323</t>
  </si>
  <si>
    <t>103,1*(0,2*2+1,3+1,5)*0,5*0,2</t>
  </si>
  <si>
    <t>326218391</t>
  </si>
  <si>
    <t>Příplatek k cenám zdiva obkladního LTM z kamene na maltu za jednostranné lícování</t>
  </si>
  <si>
    <t>658588969</t>
  </si>
  <si>
    <t>326218394</t>
  </si>
  <si>
    <t>Příplatek k cenám zdiva obkladního LTM z kamene na maltu za vytvoření svislé hrany rohu</t>
  </si>
  <si>
    <t>-1436653235</t>
  </si>
  <si>
    <t>1,3+1,5</t>
  </si>
  <si>
    <t>327323128</t>
  </si>
  <si>
    <t>Opěrné zdi a valy ze ŽB tř. C 30/37</t>
  </si>
  <si>
    <t>832693335</t>
  </si>
  <si>
    <t>103,1*2,65</t>
  </si>
  <si>
    <t>-103,1*0,65*0,2</t>
  </si>
  <si>
    <t>327351211</t>
  </si>
  <si>
    <t>Bednění opěrných zdí a valů svislých i skloněných zřízení</t>
  </si>
  <si>
    <t>818168656</t>
  </si>
  <si>
    <t>(103,1+1,47)*2*1,0</t>
  </si>
  <si>
    <t>103,1*(1,5+1,7)*0,5*2</t>
  </si>
  <si>
    <t>2,65*20</t>
  </si>
  <si>
    <t>327351221</t>
  </si>
  <si>
    <t>Bednění opěrných zdí a valů svislých i skloněných odstranění</t>
  </si>
  <si>
    <t>-1588224786</t>
  </si>
  <si>
    <t>327361040</t>
  </si>
  <si>
    <t>Výztuž opěrných zdí a valů ze svařovaných sítí</t>
  </si>
  <si>
    <t>1452260864</t>
  </si>
  <si>
    <t>26,64*50*0,001</t>
  </si>
  <si>
    <t>327501111</t>
  </si>
  <si>
    <t>Výplň za opěrami a protimrazové klíny z kameniva drceného nebo těženého</t>
  </si>
  <si>
    <t>2084280703</t>
  </si>
  <si>
    <t>103,1*0,5*1,5</t>
  </si>
  <si>
    <t>3419410R01</t>
  </si>
  <si>
    <t>Distanční podložky na bázi silikátu</t>
  </si>
  <si>
    <t>-1404110993</t>
  </si>
  <si>
    <t>103,1*0,65*4</t>
  </si>
  <si>
    <t>270</t>
  </si>
  <si>
    <t>Úpravy povrchů, podlahy a osazování výplní</t>
  </si>
  <si>
    <t>628611141.1</t>
  </si>
  <si>
    <t xml:space="preserve">Nátěr betonu  1x podklad + 2x ochranný</t>
  </si>
  <si>
    <t>-1910609069</t>
  </si>
  <si>
    <t>římsa</t>
  </si>
  <si>
    <t>103,1*(0,65+0,2*2+0,65-0,35)</t>
  </si>
  <si>
    <t>931994132.1</t>
  </si>
  <si>
    <t>Těsnění dilatační spáry betonové konstrukce silikonovým tmelem vč.penetračního nátěru</t>
  </si>
  <si>
    <t>CS ÚRS 2023 01</t>
  </si>
  <si>
    <t>-1411824902</t>
  </si>
  <si>
    <t>(2,8+3,0+0,65)*50</t>
  </si>
  <si>
    <t>953312122</t>
  </si>
  <si>
    <t>Vložky do svislých dilatačních spár z extrudovaných polystyrénových desek tl. přes 10 do 20 mm</t>
  </si>
  <si>
    <t>1720267135</t>
  </si>
  <si>
    <t>10*2,65</t>
  </si>
  <si>
    <t>3,0*0,2*50</t>
  </si>
  <si>
    <t>953333424.1</t>
  </si>
  <si>
    <t>profilové pryžové těsnění</t>
  </si>
  <si>
    <t>-1823891284</t>
  </si>
  <si>
    <t>9853111R1</t>
  </si>
  <si>
    <t>fabion ze sanační hmoty</t>
  </si>
  <si>
    <t>CS ÚRS 2021 02</t>
  </si>
  <si>
    <t>1283165601</t>
  </si>
  <si>
    <t>993211121</t>
  </si>
  <si>
    <t xml:space="preserve">zajištění sloupů NN při výkopech opěrné zdi </t>
  </si>
  <si>
    <t>-2040159777</t>
  </si>
  <si>
    <t>998153131</t>
  </si>
  <si>
    <t>Přesun hmot pro samostatné zdi a valy zděné z cihel, kamene, tvárnic nebo monolitické v do 12 m</t>
  </si>
  <si>
    <t>1214112367</t>
  </si>
  <si>
    <t>PSV</t>
  </si>
  <si>
    <t>Práce a dodávky PSV</t>
  </si>
  <si>
    <t>711</t>
  </si>
  <si>
    <t>Izolace proti vodě, vlhkosti a plynům</t>
  </si>
  <si>
    <t>711112001</t>
  </si>
  <si>
    <t>Provedení izolace proti zemní vlhkosti svislé za studena nátěrem penetračním</t>
  </si>
  <si>
    <t>1849836589</t>
  </si>
  <si>
    <t>103,1*0,5</t>
  </si>
  <si>
    <t>103,1*0,6</t>
  </si>
  <si>
    <t>103,1*2,0</t>
  </si>
  <si>
    <t>320</t>
  </si>
  <si>
    <t>11163150</t>
  </si>
  <si>
    <t>lak penetrační asfaltový</t>
  </si>
  <si>
    <t>2118510778</t>
  </si>
  <si>
    <t>320*0,00034 'Přepočtené koeficientem množství</t>
  </si>
  <si>
    <t>711122131</t>
  </si>
  <si>
    <t>Provedení izolace proti zemní vlhkosti svislé za horka nátěrem asfaltovým</t>
  </si>
  <si>
    <t>-1274474883</t>
  </si>
  <si>
    <t>320,000*2</t>
  </si>
  <si>
    <t>11161332</t>
  </si>
  <si>
    <t xml:space="preserve">asfalt </t>
  </si>
  <si>
    <t>-2022222433</t>
  </si>
  <si>
    <t>640*0,00187 'Přepočtené koeficientem množství</t>
  </si>
  <si>
    <t>711142559</t>
  </si>
  <si>
    <t>Provedení izolace proti zemní vlhkosti pásy přitavením svislé NAIP</t>
  </si>
  <si>
    <t>533744338</t>
  </si>
  <si>
    <t>natavovací izol.modifik.pás š.300mm</t>
  </si>
  <si>
    <t>103,1*0,3*2</t>
  </si>
  <si>
    <t>62853004</t>
  </si>
  <si>
    <t>pás asfaltový natavitelný modifikovaný SBS tl 4,0mm s vložkou ze skleněné tkaniny a spalitelnou PE fólií nebo jemnozrnným minerálním posypem na horním povrchu</t>
  </si>
  <si>
    <t>1947935535</t>
  </si>
  <si>
    <t>61,86*1,221 'Přepočtené koeficientem množství</t>
  </si>
  <si>
    <t>711491272</t>
  </si>
  <si>
    <t>Provedení doplňků izolace proti vodě na ploše svislé z textilií vrstva ochranná</t>
  </si>
  <si>
    <t>-142858212</t>
  </si>
  <si>
    <t>69311083</t>
  </si>
  <si>
    <t>geotextilie netkaná separační, ochranná, filtrační, drenážní PP 600g/m2</t>
  </si>
  <si>
    <t>-1815311694</t>
  </si>
  <si>
    <t>320*1,2 'Přepočtené koeficientem množství</t>
  </si>
  <si>
    <t>998711201</t>
  </si>
  <si>
    <t>Přesun hmot procentní pro izolace proti vodě, vlhkosti a plynům v objektech v do 6 m</t>
  </si>
  <si>
    <t>%</t>
  </si>
  <si>
    <t>-1097413038</t>
  </si>
  <si>
    <t>1857690716</t>
  </si>
  <si>
    <t>-1638930853</t>
  </si>
  <si>
    <t>1636802036</t>
  </si>
  <si>
    <t>213444163</t>
  </si>
  <si>
    <t>82,403</t>
  </si>
  <si>
    <t>130</t>
  </si>
  <si>
    <t>305,905</t>
  </si>
  <si>
    <t>223,502</t>
  </si>
  <si>
    <t>113 - Zemní opěrná stěna staničení (202.60-266.00m) dl.63,40m</t>
  </si>
  <si>
    <t>-310070598</t>
  </si>
  <si>
    <t>-947043484</t>
  </si>
  <si>
    <t>559464403</t>
  </si>
  <si>
    <t>2080521661</t>
  </si>
  <si>
    <t>131251104</t>
  </si>
  <si>
    <t>Hloubení jam nezapažených v hornině třídy těžitelnosti I skupiny 3 objem do 500 m3 strojně</t>
  </si>
  <si>
    <t>370050051</t>
  </si>
  <si>
    <t>63,4*((0,55+0,6*2+1,0)*2+1,0)*0,5*(0,8+1,2)*0,5</t>
  </si>
  <si>
    <t>63,4*(0,55+0,6*2)*0,9</t>
  </si>
  <si>
    <t>1158284971</t>
  </si>
  <si>
    <t>-1618846414</t>
  </si>
  <si>
    <t>1419609436</t>
  </si>
  <si>
    <t>-615887451</t>
  </si>
  <si>
    <t>-1758039764</t>
  </si>
  <si>
    <t>o*0,5*2,0</t>
  </si>
  <si>
    <t>-1721768456</t>
  </si>
  <si>
    <t>1052776656</t>
  </si>
  <si>
    <t>2073665325</t>
  </si>
  <si>
    <t>-(46,916+32+3,487)</t>
  </si>
  <si>
    <t>1870882874</t>
  </si>
  <si>
    <t>65,0*2,0</t>
  </si>
  <si>
    <t>459002784</t>
  </si>
  <si>
    <t>-1080060637</t>
  </si>
  <si>
    <t>1789482790</t>
  </si>
  <si>
    <t>65*0,7</t>
  </si>
  <si>
    <t>242050347</t>
  </si>
  <si>
    <t>-67346129</t>
  </si>
  <si>
    <t>1033320540</t>
  </si>
  <si>
    <t>65*(0,6+0,5)*0,5*0,5</t>
  </si>
  <si>
    <t>1361370574</t>
  </si>
  <si>
    <t>65*0,5*4</t>
  </si>
  <si>
    <t>1044732052</t>
  </si>
  <si>
    <t>130*1,1845 'Přepočtené koeficientem množství</t>
  </si>
  <si>
    <t>744121489</t>
  </si>
  <si>
    <t>327313215</t>
  </si>
  <si>
    <t>Opěrné zdi a valy z betonu prostého tř. C 12/15</t>
  </si>
  <si>
    <t>-594288332</t>
  </si>
  <si>
    <t>podkladní beton</t>
  </si>
  <si>
    <t>63,4*0,55*0,1</t>
  </si>
  <si>
    <t>1031052157</t>
  </si>
  <si>
    <t>63,4*0,55*0,8</t>
  </si>
  <si>
    <t>63,4*(0,8+1,2)*0,5*0,3</t>
  </si>
  <si>
    <t>1860463432</t>
  </si>
  <si>
    <t>(63,4+0,55)*2*(0,8+0,1)</t>
  </si>
  <si>
    <t>63,4*(0,8+1,2)*0,5*2</t>
  </si>
  <si>
    <t>0,55*1,2*6</t>
  </si>
  <si>
    <t>2213622</t>
  </si>
  <si>
    <t>327361006</t>
  </si>
  <si>
    <t>Výztuž opěrných zdí a valů D 12 mm z betonářské oceli 10 505</t>
  </si>
  <si>
    <t>-1062740257</t>
  </si>
  <si>
    <t>640*1,0*2*0,398*0,001</t>
  </si>
  <si>
    <t>-1429031639</t>
  </si>
  <si>
    <t>47,4*6*8*0,001*2</t>
  </si>
  <si>
    <t>-995451992</t>
  </si>
  <si>
    <t>64*0,5*(0,8+1,2)*0,5</t>
  </si>
  <si>
    <t>-1874731377</t>
  </si>
  <si>
    <t>63,4*0,3*4</t>
  </si>
  <si>
    <t>407028879</t>
  </si>
  <si>
    <t>63,4*(0,3+1,0)</t>
  </si>
  <si>
    <t>2121906454</t>
  </si>
  <si>
    <t>1,8*6*8+0,3*6*8</t>
  </si>
  <si>
    <t>982544148</t>
  </si>
  <si>
    <t>(0,55*0,8+1,0*0,3)*6*8</t>
  </si>
  <si>
    <t>1390543307</t>
  </si>
  <si>
    <t>923084305</t>
  </si>
  <si>
    <t>2016931415</t>
  </si>
  <si>
    <t>1297594715</t>
  </si>
  <si>
    <t>63,4*0,8</t>
  </si>
  <si>
    <t>63,4*0,4</t>
  </si>
  <si>
    <t>63,4*(1,0+0,25)</t>
  </si>
  <si>
    <t>156</t>
  </si>
  <si>
    <t>437271961</t>
  </si>
  <si>
    <t>156*0,00034 'Přepočtené koeficientem množství</t>
  </si>
  <si>
    <t>2136255293</t>
  </si>
  <si>
    <t>156,000*2</t>
  </si>
  <si>
    <t>-1465892751</t>
  </si>
  <si>
    <t>312*0,00187 'Přepočtené koeficientem množství</t>
  </si>
  <si>
    <t>-1888218698</t>
  </si>
  <si>
    <t>natavovací izol.modifik.pás š.200mm</t>
  </si>
  <si>
    <t>63,4*0,2*2</t>
  </si>
  <si>
    <t>-573160811</t>
  </si>
  <si>
    <t>25,36*1,221 'Přepočtené koeficientem množství</t>
  </si>
  <si>
    <t>-1976629118</t>
  </si>
  <si>
    <t>-1642894847</t>
  </si>
  <si>
    <t>156*1,2 'Přepočtené koeficientem množství</t>
  </si>
  <si>
    <t>-414333948</t>
  </si>
  <si>
    <t>-829957108</t>
  </si>
  <si>
    <t>1917434341</t>
  </si>
  <si>
    <t>1145871789</t>
  </si>
  <si>
    <t>169974339</t>
  </si>
  <si>
    <t>364,968</t>
  </si>
  <si>
    <t>570</t>
  </si>
  <si>
    <t>1359,299</t>
  </si>
  <si>
    <t>994,331</t>
  </si>
  <si>
    <t>114 - Zemní opěrná stěna staničení (272.00-553.72m) dl.281,72m</t>
  </si>
  <si>
    <t>M - Práce a dodávky M</t>
  </si>
  <si>
    <t xml:space="preserve">    46-M - Zemní práce při extr.mont.pracích</t>
  </si>
  <si>
    <t>84106373</t>
  </si>
  <si>
    <t>-2055131841</t>
  </si>
  <si>
    <t>119914021</t>
  </si>
  <si>
    <t>2015364495</t>
  </si>
  <si>
    <t>131251106</t>
  </si>
  <si>
    <t>Hloubení jam nezapažených v hornině třídy těžitelnosti I skupiny 3 objem do 5000 m3 strojně</t>
  </si>
  <si>
    <t>803074074</t>
  </si>
  <si>
    <t>281,72*((0,55+0,6*2+1,0)*2+1,0)*0,5*(0,8+1,2)*0,5</t>
  </si>
  <si>
    <t>281,72*(0,55+0,6*2)*0,9</t>
  </si>
  <si>
    <t>1182385817</t>
  </si>
  <si>
    <t>1275388219</t>
  </si>
  <si>
    <t>-1626842625</t>
  </si>
  <si>
    <t>-991608501</t>
  </si>
  <si>
    <t>-684539729</t>
  </si>
  <si>
    <t>1298529123</t>
  </si>
  <si>
    <t>-330675052</t>
  </si>
  <si>
    <t>-1337006069</t>
  </si>
  <si>
    <t>-(15,495+208,473+141)</t>
  </si>
  <si>
    <t>-1279539704</t>
  </si>
  <si>
    <t>285,0*2,0</t>
  </si>
  <si>
    <t>-311891801</t>
  </si>
  <si>
    <t>-1776368403</t>
  </si>
  <si>
    <t>300243950</t>
  </si>
  <si>
    <t>285*0,7</t>
  </si>
  <si>
    <t>-1595126301</t>
  </si>
  <si>
    <t>817248869</t>
  </si>
  <si>
    <t>-138598825</t>
  </si>
  <si>
    <t>285*(0,6+0,5)*0,5*0,5</t>
  </si>
  <si>
    <t>-51191210</t>
  </si>
  <si>
    <t>285*0,5*4</t>
  </si>
  <si>
    <t>1522544276</t>
  </si>
  <si>
    <t>570*1,1845 'Přepočtené koeficientem množství</t>
  </si>
  <si>
    <t>-2145710426</t>
  </si>
  <si>
    <t>-113337192</t>
  </si>
  <si>
    <t>281,72*0,55*0,1</t>
  </si>
  <si>
    <t>-1519148096</t>
  </si>
  <si>
    <t>281,72*0,55*0,8</t>
  </si>
  <si>
    <t>281,72*(0,8+1,2)*0,5*0,3</t>
  </si>
  <si>
    <t>1476803719</t>
  </si>
  <si>
    <t>(281,72+0,55)*2*(0,8+0,1)</t>
  </si>
  <si>
    <t>281,72*(0,8+1,2)*0,5*2</t>
  </si>
  <si>
    <t>0,55*1,2*24</t>
  </si>
  <si>
    <t>1614418929</t>
  </si>
  <si>
    <t>-95275252</t>
  </si>
  <si>
    <t>2747,8*0,001</t>
  </si>
  <si>
    <t>-640*1,0*2*0,398*0,001</t>
  </si>
  <si>
    <t>-310449203</t>
  </si>
  <si>
    <t>22752,0*0,001</t>
  </si>
  <si>
    <t>-47,4*6*8*0,001*2</t>
  </si>
  <si>
    <t>-832405902</t>
  </si>
  <si>
    <t>282*0,5*(0,8+1,2)*0,5</t>
  </si>
  <si>
    <t>-1482615642</t>
  </si>
  <si>
    <t>281,72*0,3*4</t>
  </si>
  <si>
    <t>340</t>
  </si>
  <si>
    <t>1231554837</t>
  </si>
  <si>
    <t>281,72*(0,3+1,0)</t>
  </si>
  <si>
    <t>911121111</t>
  </si>
  <si>
    <t>Montáž +dodávka zábradlí ocelového vč.kotvení , povrchové úpravy a všech doplňků</t>
  </si>
  <si>
    <t>1180157720</t>
  </si>
  <si>
    <t>39,0+34,0+30,0+17,0+74,0+57,5</t>
  </si>
  <si>
    <t>-2077916284</t>
  </si>
  <si>
    <t>1,8*24*8+0,3*24*8</t>
  </si>
  <si>
    <t>1145129692</t>
  </si>
  <si>
    <t>(0,55*0,8+1,0*0,3)*24*8</t>
  </si>
  <si>
    <t>-535591381</t>
  </si>
  <si>
    <t>385951014</t>
  </si>
  <si>
    <t>-1080319889</t>
  </si>
  <si>
    <t>952621965</t>
  </si>
  <si>
    <t>281,72*0,8</t>
  </si>
  <si>
    <t>281,72*0,4</t>
  </si>
  <si>
    <t>281,72*(1,0+0,25)</t>
  </si>
  <si>
    <t>691</t>
  </si>
  <si>
    <t>1991144730</t>
  </si>
  <si>
    <t>691*0,00034 'Přepočtené koeficientem množství</t>
  </si>
  <si>
    <t>1444996888</t>
  </si>
  <si>
    <t>691,000*2</t>
  </si>
  <si>
    <t>-1411953328</t>
  </si>
  <si>
    <t>1382*0,00187 'Přepočtené koeficientem množství</t>
  </si>
  <si>
    <t>536404509</t>
  </si>
  <si>
    <t>281,72*0,2*2</t>
  </si>
  <si>
    <t>1084058112</t>
  </si>
  <si>
    <t>112,688*1,221 'Přepočtené koeficientem množství</t>
  </si>
  <si>
    <t>1900452224</t>
  </si>
  <si>
    <t>-2092734909</t>
  </si>
  <si>
    <t>691*1,2 'Přepočtené koeficientem množství</t>
  </si>
  <si>
    <t>1518620827</t>
  </si>
  <si>
    <t>Práce a dodávky M</t>
  </si>
  <si>
    <t>46-M</t>
  </si>
  <si>
    <t>Zemní práce při extr.mont.pracích</t>
  </si>
  <si>
    <t>460791114</t>
  </si>
  <si>
    <t>Montáž trubek ochranných plastových uložených volně do rýhy tuhých D přes 90 do 110 mm</t>
  </si>
  <si>
    <t>1355573605</t>
  </si>
  <si>
    <t>34571098</t>
  </si>
  <si>
    <t>trubka elektroinstalační dělená (chránička) D 100/110mm, HDPE</t>
  </si>
  <si>
    <t>128</t>
  </si>
  <si>
    <t>-160930971</t>
  </si>
  <si>
    <t>2,5*1,05 'Přepočtené koeficientem množství</t>
  </si>
  <si>
    <t>460791214</t>
  </si>
  <si>
    <t>Montáž trubek ochranných plastových uložených volně do rýhy ohebných přes 90 do 110 mm</t>
  </si>
  <si>
    <t>653090308</t>
  </si>
  <si>
    <t>34571355</t>
  </si>
  <si>
    <t>trubka elektroinstalační ohebná dvouplášťová korugovaná (chránička) D 94/110mm, HDPE+LDPE</t>
  </si>
  <si>
    <t>-1052747576</t>
  </si>
  <si>
    <t>469981111</t>
  </si>
  <si>
    <t>Přesun hmot pro pomocné stavební práce při elektromotážích</t>
  </si>
  <si>
    <t>-757070572</t>
  </si>
  <si>
    <t>1735797895</t>
  </si>
  <si>
    <t>-487917535</t>
  </si>
  <si>
    <t>-2005399246</t>
  </si>
  <si>
    <t>-244915127</t>
  </si>
  <si>
    <t>103 - Vedlejší rozpočtové náklady</t>
  </si>
  <si>
    <t>467913256</t>
  </si>
  <si>
    <t>-1550395328</t>
  </si>
  <si>
    <t>1358892035</t>
  </si>
  <si>
    <t>-291786295</t>
  </si>
  <si>
    <t>7,2</t>
  </si>
  <si>
    <t>335,113</t>
  </si>
  <si>
    <t>p1</t>
  </si>
  <si>
    <t>128,456</t>
  </si>
  <si>
    <t>p2</t>
  </si>
  <si>
    <t>16,751</t>
  </si>
  <si>
    <t>242,624</t>
  </si>
  <si>
    <t>5,72</t>
  </si>
  <si>
    <t>r3</t>
  </si>
  <si>
    <t>9,36</t>
  </si>
  <si>
    <t>s</t>
  </si>
  <si>
    <t>29,909</t>
  </si>
  <si>
    <t>02 - Způsobilé výdaje – NEPŘÍMÉ (další náklady související s projektem)</t>
  </si>
  <si>
    <t>s10</t>
  </si>
  <si>
    <t>7,5</t>
  </si>
  <si>
    <t>sut1</t>
  </si>
  <si>
    <t>4,363</t>
  </si>
  <si>
    <t>321 - Úsek 1 DN400 - vyústní objekt – Šk6 délka 195.65m</t>
  </si>
  <si>
    <t xml:space="preserve">    8 - Trubní vedení</t>
  </si>
  <si>
    <t xml:space="preserve">    VRN3 - Zařízení staveniště</t>
  </si>
  <si>
    <t xml:space="preserve">    VRN4 - Inženýrská činnost</t>
  </si>
  <si>
    <t xml:space="preserve">    VRN7 - Provozní vlivy</t>
  </si>
  <si>
    <t>113107322</t>
  </si>
  <si>
    <t>Odstranění podkladu z kameniva drceného tl 200 mm strojně pl do 50 m2</t>
  </si>
  <si>
    <t>-2122254993</t>
  </si>
  <si>
    <t>113107343</t>
  </si>
  <si>
    <t>Odstranění podkladu živičného tl 150 mm strojně pl do 50 m2</t>
  </si>
  <si>
    <t>1982970132</t>
  </si>
  <si>
    <t>UV</t>
  </si>
  <si>
    <t>1,2*1,2*5</t>
  </si>
  <si>
    <t>436663487</t>
  </si>
  <si>
    <t>10*14</t>
  </si>
  <si>
    <t>1072052285</t>
  </si>
  <si>
    <t>119001405</t>
  </si>
  <si>
    <t>Dočasné zajištění potrubí z PE DN do 200 mm</t>
  </si>
  <si>
    <t>-1862767518</t>
  </si>
  <si>
    <t>-886043224</t>
  </si>
  <si>
    <t>200,0+3,0*4*6</t>
  </si>
  <si>
    <t>2,0*4*5</t>
  </si>
  <si>
    <t>-3326117</t>
  </si>
  <si>
    <t>132251101</t>
  </si>
  <si>
    <t>Hloubení rýh nezapažených š do 800 mm v hornině třídy těžitelnosti I skupiny 3 objem do 20 m3 strojně</t>
  </si>
  <si>
    <t>853825267</t>
  </si>
  <si>
    <t>výkop pro liniové odvodnění</t>
  </si>
  <si>
    <t>(9,5+6,5)*(0,35+0,15*2)*0,55</t>
  </si>
  <si>
    <t>132251102</t>
  </si>
  <si>
    <t>Hloubení rýh nezapažených š do 800 mm v hornině třídy těžitelnosti I skupiny 3 objem do 50 m3 strojně</t>
  </si>
  <si>
    <t>1516455412</t>
  </si>
  <si>
    <t>výkop pro drenáž</t>
  </si>
  <si>
    <t>200*(0,3+0,5)*0,5*0,5</t>
  </si>
  <si>
    <t>132254101</t>
  </si>
  <si>
    <t>Hloubení rýh zapažených š do 800 mm v hornině třídy těžitelnosti I skupiny 3 objem do 20 m3 strojně</t>
  </si>
  <si>
    <t>2015849901</t>
  </si>
  <si>
    <t>výkop pro propoj.potrubí</t>
  </si>
  <si>
    <t>0,6*1,3*(2,0*5+1,0*2)</t>
  </si>
  <si>
    <t>132254104</t>
  </si>
  <si>
    <t>Hloubení rýh zapažených š do 800 mm v hornině třídy těžitelnosti I skupiny 3 objem přes 100 m3 strojně</t>
  </si>
  <si>
    <t>-1993997888</t>
  </si>
  <si>
    <t>úsek 4</t>
  </si>
  <si>
    <t>0,8*(1,69+1,75)*0,5*14,0</t>
  </si>
  <si>
    <t>0,8*(1,75+1,58)*0,5*50,0</t>
  </si>
  <si>
    <t>0,8*(1,58+1,49)*0,5*50,0</t>
  </si>
  <si>
    <t>0,8*1,49*(30,0+50,0)</t>
  </si>
  <si>
    <t>133254101</t>
  </si>
  <si>
    <t>Hloubení šachet zapažených v hornině třídy těžitelnosti I skupiny 3 objem do 20 m3</t>
  </si>
  <si>
    <t>536002334</t>
  </si>
  <si>
    <t>výkop pro UV</t>
  </si>
  <si>
    <t>1,0*1,0*1,5*5</t>
  </si>
  <si>
    <t>133254102</t>
  </si>
  <si>
    <t>Hloubení šachet zapažených v hornině třídy těžitelnosti I skupiny 3 objem do 50 m3</t>
  </si>
  <si>
    <t>1457940424</t>
  </si>
  <si>
    <t>plast.šachty</t>
  </si>
  <si>
    <t>s1</t>
  </si>
  <si>
    <t>1,2*1,2*(1,63+1,54*3)</t>
  </si>
  <si>
    <t>prefa šachty DN 1000</t>
  </si>
  <si>
    <t>s2</t>
  </si>
  <si>
    <t>2,4*2,4*(1,83+1,8)</t>
  </si>
  <si>
    <t>1558758536</t>
  </si>
  <si>
    <t>r/0,8*2</t>
  </si>
  <si>
    <t>r3/0,6*2</t>
  </si>
  <si>
    <t>-250982721</t>
  </si>
  <si>
    <t>151101201</t>
  </si>
  <si>
    <t>Zřízení příložného pažení stěn výkopu hl do 4 m</t>
  </si>
  <si>
    <t>704806790</t>
  </si>
  <si>
    <t>1,2*4*(1,63+1,54*3)</t>
  </si>
  <si>
    <t>2,4*4*(1,83+1,8)</t>
  </si>
  <si>
    <t>1,0*4*1,5*5</t>
  </si>
  <si>
    <t>151101211</t>
  </si>
  <si>
    <t>Odstranění příložného pažení stěn hl do 4 m</t>
  </si>
  <si>
    <t>-1540473351</t>
  </si>
  <si>
    <t>-582714989</t>
  </si>
  <si>
    <t>r+s+r1+r3+r2+s10</t>
  </si>
  <si>
    <t>-1128280857</t>
  </si>
  <si>
    <t>1691689295</t>
  </si>
  <si>
    <t>613412945</t>
  </si>
  <si>
    <t>1747555044</t>
  </si>
  <si>
    <t>v komunikaci a chodníku</t>
  </si>
  <si>
    <t>r+s+r3+s10</t>
  </si>
  <si>
    <t>-p1-p2</t>
  </si>
  <si>
    <t>-1,3*1,3*(1,83+1,8)</t>
  </si>
  <si>
    <t>-0,65*0,65*(1,63+1,54*3)</t>
  </si>
  <si>
    <t>-0,45*0,45*1,5*5</t>
  </si>
  <si>
    <t>58333674</t>
  </si>
  <si>
    <t>kamenivo těžené hrubé frakce 16/32</t>
  </si>
  <si>
    <t>123739896</t>
  </si>
  <si>
    <t>-40974691</t>
  </si>
  <si>
    <t>0,8*0,8*195,65</t>
  </si>
  <si>
    <t>0,6*0,45*(2,0*5+1,0*2)</t>
  </si>
  <si>
    <t>58333651</t>
  </si>
  <si>
    <t>kamenivo těžené hrubé frakce 8/16</t>
  </si>
  <si>
    <t>-2112900907</t>
  </si>
  <si>
    <t>128,456*2 'Přepočtené koeficientem množství</t>
  </si>
  <si>
    <t>1616110205</t>
  </si>
  <si>
    <t>69311081</t>
  </si>
  <si>
    <t>geotextilie netkaná separační, ochranná, filtrační, drenážní PES 300g/m2</t>
  </si>
  <si>
    <t>-6319699</t>
  </si>
  <si>
    <t>200*1,1845 'Přepočtené koeficientem množství</t>
  </si>
  <si>
    <t>212752401</t>
  </si>
  <si>
    <t>Trativod z drenážních trubek korugovaných PE-HD SN 8 perforace 360° včetně lože otevřený výkop DN 100 pro liniové stavby</t>
  </si>
  <si>
    <t>-866944087</t>
  </si>
  <si>
    <t>359901211</t>
  </si>
  <si>
    <t>Monitoring stoky jakékoli výšky na nové kanalizaci</t>
  </si>
  <si>
    <t>1477534055</t>
  </si>
  <si>
    <t>195,65+12,0</t>
  </si>
  <si>
    <t>451313531</t>
  </si>
  <si>
    <t>Podkladní vrstva z betonu prostého se zvýšenými nároky na prostředí pod dlažbu tl přes 150 do 200 mm</t>
  </si>
  <si>
    <t>1319452901</t>
  </si>
  <si>
    <t>451572111</t>
  </si>
  <si>
    <t>Lože pod potrubí otevřený výkop z kameniva drobného těženého</t>
  </si>
  <si>
    <t>-575643213</t>
  </si>
  <si>
    <t>0,8*0,1*195,65</t>
  </si>
  <si>
    <t>šachty</t>
  </si>
  <si>
    <t>0,65*0,65*0,15*4</t>
  </si>
  <si>
    <t>propoj.potrubí</t>
  </si>
  <si>
    <t>0,6*0,1*(2,0*5+1,0*2)</t>
  </si>
  <si>
    <t>0,5*0,5*0,1*5</t>
  </si>
  <si>
    <t>452112112</t>
  </si>
  <si>
    <t>Osazení betonových prstenců nebo rámů v do 100 mm</t>
  </si>
  <si>
    <t>66377404</t>
  </si>
  <si>
    <t>59223864</t>
  </si>
  <si>
    <t>prstenec betonový pro uliční vpusť vyrovnávací 39 x 6 x 13 cm</t>
  </si>
  <si>
    <t>576571667</t>
  </si>
  <si>
    <t>461211721</t>
  </si>
  <si>
    <t>Patka z lomového kamene pro dlažbu na sucho s vyspárováním cementovou maltou</t>
  </si>
  <si>
    <t>2007916529</t>
  </si>
  <si>
    <t xml:space="preserve">vyústní objekt </t>
  </si>
  <si>
    <t>2,0*0,8*0,8</t>
  </si>
  <si>
    <t>465513227</t>
  </si>
  <si>
    <t xml:space="preserve">Dlažba z lomového kamene na cementovou maltu s vyspárováním tl 250 mm </t>
  </si>
  <si>
    <t>-1049920624</t>
  </si>
  <si>
    <t>2,0*1,5</t>
  </si>
  <si>
    <t>-577612064</t>
  </si>
  <si>
    <t>k*2</t>
  </si>
  <si>
    <t>-251591104</t>
  </si>
  <si>
    <t>1832889146</t>
  </si>
  <si>
    <t>-1927812082</t>
  </si>
  <si>
    <t>Trubní vedení</t>
  </si>
  <si>
    <t>83739R01</t>
  </si>
  <si>
    <t xml:space="preserve">napojení liniového odvodnění na potrubí DN 400 </t>
  </si>
  <si>
    <t>-1874651281</t>
  </si>
  <si>
    <t>871313122</t>
  </si>
  <si>
    <t>Montáž kanalizačního potrubí hladkého plnostěnného SN 10 z PVC-U DN 160</t>
  </si>
  <si>
    <t>1092598696</t>
  </si>
  <si>
    <t xml:space="preserve">propojovací potrubí </t>
  </si>
  <si>
    <t>2,0*5+1,0*2</t>
  </si>
  <si>
    <t>28611173</t>
  </si>
  <si>
    <t>trubka kanalizační PVC-U plnostěnná jednovrstvá DN 160x1000mm SN10</t>
  </si>
  <si>
    <t>1107070881</t>
  </si>
  <si>
    <t>12*1,03 'Přepočtené koeficientem množství</t>
  </si>
  <si>
    <t>871390310</t>
  </si>
  <si>
    <t>Montáž kanalizačního potrubí hladkého plnostěnného SN 10 z polypropylenu DN 400</t>
  </si>
  <si>
    <t>-839204088</t>
  </si>
  <si>
    <t>28617007</t>
  </si>
  <si>
    <t>trubka kanalizační PP plnostěnná třívrstvá DN 400x1000mm SN10</t>
  </si>
  <si>
    <t>1218955982</t>
  </si>
  <si>
    <t>195,65*1,015 'Přepočtené koeficientem množství</t>
  </si>
  <si>
    <t>877390310</t>
  </si>
  <si>
    <t>Montáž kolen na kanalizačním potrubí z PP nebo tvrdého PVC-U trub hladkých plnostěnných DN 400</t>
  </si>
  <si>
    <t>-1838470998</t>
  </si>
  <si>
    <t>28611596</t>
  </si>
  <si>
    <t>zátka kanalizace plastové KG DN 400</t>
  </si>
  <si>
    <t>-61408068</t>
  </si>
  <si>
    <t>892351111</t>
  </si>
  <si>
    <t>Tlaková zkouška vodou potrubí DN 150 nebo 200</t>
  </si>
  <si>
    <t>-60131804</t>
  </si>
  <si>
    <t>892421111</t>
  </si>
  <si>
    <t>Tlaková zkouška vodou potrubí DN 400 nebo 500</t>
  </si>
  <si>
    <t>1180693397</t>
  </si>
  <si>
    <t>894411141</t>
  </si>
  <si>
    <t>Zřízení šachet kanalizačních z betonových dílců na potrubí DN 500 dno beton tř. C 25/30</t>
  </si>
  <si>
    <t>31606019</t>
  </si>
  <si>
    <t>59224161</t>
  </si>
  <si>
    <t>skruž kanalizační s ocelovými stupadly 100x50x12cm</t>
  </si>
  <si>
    <t>2079830780</t>
  </si>
  <si>
    <t>59224187</t>
  </si>
  <si>
    <t>prstenec šachtový vyrovnávací betonový 625x120x100mm</t>
  </si>
  <si>
    <t>-1606730733</t>
  </si>
  <si>
    <t>59224176</t>
  </si>
  <si>
    <t>prstenec šachtový vyrovnávací betonový 625x120x80mm</t>
  </si>
  <si>
    <t>1706723336</t>
  </si>
  <si>
    <t>59224348</t>
  </si>
  <si>
    <t>těsnění elastomerové pro spojení šachetních dílů DN 1000</t>
  </si>
  <si>
    <t>489384283</t>
  </si>
  <si>
    <t>59224338</t>
  </si>
  <si>
    <t>dno betonové šachty kanalizační přímé 100x80x50cm</t>
  </si>
  <si>
    <t>716884922</t>
  </si>
  <si>
    <t>59224315</t>
  </si>
  <si>
    <t>deska betonová zákrytová pro kruhové šachty 100/62,5x16,5cm</t>
  </si>
  <si>
    <t>2020375705</t>
  </si>
  <si>
    <t>894812329</t>
  </si>
  <si>
    <t>Revizní a čistící šachta z PP typ DN 600/400 šachtové dno průtočné</t>
  </si>
  <si>
    <t>-31028941</t>
  </si>
  <si>
    <t>894812331</t>
  </si>
  <si>
    <t>Revizní a čistící šachta z PP DN 600 šachtová roura korugovaná světlé hloubky 1000 mm</t>
  </si>
  <si>
    <t>-2017882435</t>
  </si>
  <si>
    <t>894812339</t>
  </si>
  <si>
    <t>Příplatek k rourám revizní a čistící šachty z PP DN 600 za uříznutí šachtové roury</t>
  </si>
  <si>
    <t>214331446</t>
  </si>
  <si>
    <t>894812356</t>
  </si>
  <si>
    <t>Revizní a čistící šachta z PP DN 600 poklop litinový pro třídu zatížení B125 s betonovým prstencem</t>
  </si>
  <si>
    <t>1942968792</t>
  </si>
  <si>
    <t>894812376</t>
  </si>
  <si>
    <t>Revizní a čistící šachta z PP DN 600 poklop litinový pro třídu zatížení D400 s betonovým prstencem</t>
  </si>
  <si>
    <t>-1216780416</t>
  </si>
  <si>
    <t>895941302</t>
  </si>
  <si>
    <t>Osazení vpusti uliční DN 450 z betonových dílců dno s kalištěm</t>
  </si>
  <si>
    <t>536342211</t>
  </si>
  <si>
    <t xml:space="preserve">"UV17-UV21"          5</t>
  </si>
  <si>
    <t>59223854</t>
  </si>
  <si>
    <t>skruž pro uliční vpusť s výtokovým otvorem PVC betonová 450x350x50mm</t>
  </si>
  <si>
    <t>998146844</t>
  </si>
  <si>
    <t>59223856</t>
  </si>
  <si>
    <t>skruž betonová pro uliční vpusť horní 45x19,5x5 cm</t>
  </si>
  <si>
    <t>-1924919321</t>
  </si>
  <si>
    <t>59223852</t>
  </si>
  <si>
    <t>dno pro uliční vpusť s kalovou prohlubní betonové 450x300x50mm</t>
  </si>
  <si>
    <t>1070793601</t>
  </si>
  <si>
    <t>895941312</t>
  </si>
  <si>
    <t>Osazení vpusti uliční DN 450 z betonových dílců skruž horní 195 mm</t>
  </si>
  <si>
    <t>1417924692</t>
  </si>
  <si>
    <t>895941331</t>
  </si>
  <si>
    <t>Osazení vpusti uliční DN 450 z betonových dílců skruž průběžná s výtokem</t>
  </si>
  <si>
    <t>1347904378</t>
  </si>
  <si>
    <t>899102112</t>
  </si>
  <si>
    <t>Osazení poklopů litinových nebo ocelových včetně rámů pro třídu zatížení A15, A50</t>
  </si>
  <si>
    <t>528417365</t>
  </si>
  <si>
    <t>CSB.0059161.URS</t>
  </si>
  <si>
    <t>Poklop A15 BEGU bez odvětrání, rám BEGU</t>
  </si>
  <si>
    <t>-1699441050</t>
  </si>
  <si>
    <t>899103112</t>
  </si>
  <si>
    <t>Osazení poklopů litinových nebo ocelových včetně rámů pro třídu zatížení B125, C250</t>
  </si>
  <si>
    <t>-1626634214</t>
  </si>
  <si>
    <t>55241011</t>
  </si>
  <si>
    <t>poklop třída B125, kruhový rám, vstup 600mm bez ventilace</t>
  </si>
  <si>
    <t>2017425859</t>
  </si>
  <si>
    <t>899204112</t>
  </si>
  <si>
    <t>Osazení mříží litinových včetně rámů a košů na bahno pro třídu zatížení D400, E600</t>
  </si>
  <si>
    <t>-2026963926</t>
  </si>
  <si>
    <t>55242320</t>
  </si>
  <si>
    <t>mříž vtoková litinová plochá 500x500mm</t>
  </si>
  <si>
    <t>1732842074</t>
  </si>
  <si>
    <t>59223871</t>
  </si>
  <si>
    <t>koš vysoký pro uliční vpusti žárově Pz plech pro rám 500/500mm</t>
  </si>
  <si>
    <t>2037991957</t>
  </si>
  <si>
    <t>916111123</t>
  </si>
  <si>
    <t>Osazení obruby z drobných kostek s boční opěrou do lože z betonu prostého</t>
  </si>
  <si>
    <t>-1455030598</t>
  </si>
  <si>
    <t>dvouřádek</t>
  </si>
  <si>
    <t xml:space="preserve">liniové odvodnění </t>
  </si>
  <si>
    <t>(9,5+6,5)*2*2</t>
  </si>
  <si>
    <t>58381007</t>
  </si>
  <si>
    <t>kostka dlažební žula drobná 8/10</t>
  </si>
  <si>
    <t>1460791387</t>
  </si>
  <si>
    <t>64*0,1*1,02</t>
  </si>
  <si>
    <t>919735113</t>
  </si>
  <si>
    <t>Řezání stávajícího živičného krytu hl do 150 mm</t>
  </si>
  <si>
    <t>-188072224</t>
  </si>
  <si>
    <t>1,2*4*5</t>
  </si>
  <si>
    <t>935932422</t>
  </si>
  <si>
    <t>Odvodňovací žlab pro zatížení D400 vnitřní š 200 mm s roštem mřížkovým z litiny vč.obetonování a lože z betonu tř.C25/30</t>
  </si>
  <si>
    <t>-2086868104</t>
  </si>
  <si>
    <t>9,5+6,5</t>
  </si>
  <si>
    <t>935932617</t>
  </si>
  <si>
    <t>Vpusť s kalovým košem pro plastový žlab vnitřní š 200 mm</t>
  </si>
  <si>
    <t>-1755496483</t>
  </si>
  <si>
    <t>935932628</t>
  </si>
  <si>
    <t>Svislé odtokové hrdlo pro plastový žlab vnitřní š 200 mm z PP</t>
  </si>
  <si>
    <t>1886720857</t>
  </si>
  <si>
    <t>935932634</t>
  </si>
  <si>
    <t>Sifon a sítko pro plastový žlab vnitřní š 200 mm z PP a Pz oceli</t>
  </si>
  <si>
    <t>851154958</t>
  </si>
  <si>
    <t>935932644</t>
  </si>
  <si>
    <t>Spádová hrana pro plastový žlab</t>
  </si>
  <si>
    <t>2006761929</t>
  </si>
  <si>
    <t>960211251</t>
  </si>
  <si>
    <t>Bourání vodních staveb zděných z kamene nebo z cihel, z vodní hladiny</t>
  </si>
  <si>
    <t>-1484882920</t>
  </si>
  <si>
    <t>v místě vyustního objektu rozebrání zídky</t>
  </si>
  <si>
    <t>2,0*1,4*0,5</t>
  </si>
  <si>
    <t>-302377581</t>
  </si>
  <si>
    <t>8,073-3,71</t>
  </si>
  <si>
    <t>330434365</t>
  </si>
  <si>
    <t>sut1*19</t>
  </si>
  <si>
    <t>2054773637</t>
  </si>
  <si>
    <t>1871284409</t>
  </si>
  <si>
    <t>997221655</t>
  </si>
  <si>
    <t>Poplatek za uložení na skládce (skládkovné) zeminy a kamení kód odpadu 17 05 04</t>
  </si>
  <si>
    <t>133162448</t>
  </si>
  <si>
    <t>1399147445</t>
  </si>
  <si>
    <t>4,363-2,088</t>
  </si>
  <si>
    <t>997321511</t>
  </si>
  <si>
    <t>Vodorovná doprava suti a vybouraných hmot po suchu do 1 km</t>
  </si>
  <si>
    <t>1199572277</t>
  </si>
  <si>
    <t>997321519</t>
  </si>
  <si>
    <t>Příplatek ZKD 1 km vodorovné dopravy suti a vybouraných hmot po suchu</t>
  </si>
  <si>
    <t>-1273345273</t>
  </si>
  <si>
    <t>3,71*19</t>
  </si>
  <si>
    <t>998276101</t>
  </si>
  <si>
    <t>Přesun hmot pro trubní vedení z trub z plastických hmot otevřený výkop</t>
  </si>
  <si>
    <t>892775913</t>
  </si>
  <si>
    <t>VRN3</t>
  </si>
  <si>
    <t>Zařízení staveniště</t>
  </si>
  <si>
    <t>030001000</t>
  </si>
  <si>
    <t>878312070</t>
  </si>
  <si>
    <t>VRN4</t>
  </si>
  <si>
    <t>Inženýrská činnost</t>
  </si>
  <si>
    <t>045002000</t>
  </si>
  <si>
    <t>Kompletační a koordinační činnost</t>
  </si>
  <si>
    <t>2024194269</t>
  </si>
  <si>
    <t>VRN7</t>
  </si>
  <si>
    <t>Provozní vlivy</t>
  </si>
  <si>
    <t>072002000</t>
  </si>
  <si>
    <t>dopravně inženýrská opatření včetně jejich projednání a zajištěn</t>
  </si>
  <si>
    <t>1709099718</t>
  </si>
  <si>
    <t>207,333</t>
  </si>
  <si>
    <t>75,63</t>
  </si>
  <si>
    <t>10,152</t>
  </si>
  <si>
    <t>128,842</t>
  </si>
  <si>
    <t>6,435</t>
  </si>
  <si>
    <t>13,26</t>
  </si>
  <si>
    <t>28,296</t>
  </si>
  <si>
    <t>322 - Úsek 2 DN400 - Šk7 (napojení na stáv. trubní propust DN500)-Šk11 délka 111.00m)</t>
  </si>
  <si>
    <t>81,391</t>
  </si>
  <si>
    <t>774453827</t>
  </si>
  <si>
    <t>70196501</t>
  </si>
  <si>
    <t>115,0+3,0*4*5</t>
  </si>
  <si>
    <t>-524777823</t>
  </si>
  <si>
    <t xml:space="preserve">výkop pro liniové odvodnění </t>
  </si>
  <si>
    <t>(5,5+5,5+3,5+3,5)*(0,35+0,15*2)*0,55</t>
  </si>
  <si>
    <t>115*(0,3+0,5)*0,5*0,5</t>
  </si>
  <si>
    <t>Hloubení rýh zapažených š do 800 mm v hornině třídy těžitelnosti I, skupiny 3 objem do 20 m3 strojně</t>
  </si>
  <si>
    <t>694034843</t>
  </si>
  <si>
    <t>0,6*1,3*(2,0*5+2,0+1,0*2+3,0)</t>
  </si>
  <si>
    <t>úsek 5</t>
  </si>
  <si>
    <t>0,8*(1,4+1,3)*0,5*32,5</t>
  </si>
  <si>
    <t>0,8*(1,3+1,4)*0,5*25,0</t>
  </si>
  <si>
    <t>0,8*(1,4+1,49)*0,5*17,5</t>
  </si>
  <si>
    <t>0,8*(1,49+1,74)*0,5*36,0</t>
  </si>
  <si>
    <t>133251101</t>
  </si>
  <si>
    <t>Hloubení šachet nezapažených v hornině třídy těžitelnosti I skupiny 3 objem do 20 m3</t>
  </si>
  <si>
    <t>1048920954</t>
  </si>
  <si>
    <t>"výkop pro UV22-UV26 "</t>
  </si>
  <si>
    <t>1,2*1,2*(1,54+1,79)</t>
  </si>
  <si>
    <t>prefa šachty DN 1000+monolit DN 1000</t>
  </si>
  <si>
    <t>2,4*2,4*(1,34+1,44+1,3)</t>
  </si>
  <si>
    <t>1,2*4*(1,54+1,79)</t>
  </si>
  <si>
    <t>2,4*4*(1,34+1,44+1,3)</t>
  </si>
  <si>
    <t>pro UV</t>
  </si>
  <si>
    <t>-440219069</t>
  </si>
  <si>
    <t>r+s+r1+r2+r3+s10</t>
  </si>
  <si>
    <t>-701152173</t>
  </si>
  <si>
    <t>-1872987530</t>
  </si>
  <si>
    <t>-1,3*1,3*(1,34+1,54)</t>
  </si>
  <si>
    <t>-0,65*0,65*(1,54+1,79)</t>
  </si>
  <si>
    <t>-1,6*1,6*0,15</t>
  </si>
  <si>
    <t>-1,4*1,4*1,3</t>
  </si>
  <si>
    <t>0,8*0,8*111,0</t>
  </si>
  <si>
    <t>0,6*0,45*(2,0*5+7,0)</t>
  </si>
  <si>
    <t>75,63*2 'Přepočtené koeficientem množství</t>
  </si>
  <si>
    <t>-392941357</t>
  </si>
  <si>
    <t>za vtokovým objektem</t>
  </si>
  <si>
    <t>5,0*2,0</t>
  </si>
  <si>
    <t>1653944307</t>
  </si>
  <si>
    <t>1665325594</t>
  </si>
  <si>
    <t>-1193462893</t>
  </si>
  <si>
    <t>1068861863</t>
  </si>
  <si>
    <t>115*1,1845 'Přepočtené koeficientem množství</t>
  </si>
  <si>
    <t>111+17</t>
  </si>
  <si>
    <t>380326142</t>
  </si>
  <si>
    <t>Kompletní konstrukce ČOV, nádrží ze ŽB se zvýšenými nároky na prostředí tř. C 35/45 tl přes 150 do 300 mm</t>
  </si>
  <si>
    <t>-683970074</t>
  </si>
  <si>
    <t xml:space="preserve">"Šk23"    </t>
  </si>
  <si>
    <t>(3,14*0,7*0,7-3,14*0,5*0,5)*1,1</t>
  </si>
  <si>
    <t>3,14*0,7*0,7*0,2</t>
  </si>
  <si>
    <t>380356221</t>
  </si>
  <si>
    <t>Bednění kompletních konstrukcí ČOV, nádrží nebo vodojemů omítaných ploch zaoblených zřízení</t>
  </si>
  <si>
    <t>1769515099</t>
  </si>
  <si>
    <t>3,14*1,4*1,3</t>
  </si>
  <si>
    <t>3,14*1,0*1,1</t>
  </si>
  <si>
    <t>380356222</t>
  </si>
  <si>
    <t>Bednění kompletních konstrukcí ČOV, nádrží nebo vodojemů omítaných ploch zaoblených odstranění</t>
  </si>
  <si>
    <t>-1005525446</t>
  </si>
  <si>
    <t>451313511</t>
  </si>
  <si>
    <t>Podkladní vrstva z betonu prostého se zvýšenými nároky na prostředí pod dlažbu tl do 100 mm</t>
  </si>
  <si>
    <t>451571221</t>
  </si>
  <si>
    <t>Podklad pod dlažbu ze štěrkopísku tl do 100 mm</t>
  </si>
  <si>
    <t>-542534494</t>
  </si>
  <si>
    <t>0,8*0,1*111,0</t>
  </si>
  <si>
    <t>0,65*0,65*0,15*2</t>
  </si>
  <si>
    <t>0,6*0,1*17,0</t>
  </si>
  <si>
    <t>151501947</t>
  </si>
  <si>
    <t>-1468006561</t>
  </si>
  <si>
    <t>452311131</t>
  </si>
  <si>
    <t>Podkladní desky z betonu prostého tř. C 12/15 otevřený výkop</t>
  </si>
  <si>
    <t>1067646157</t>
  </si>
  <si>
    <t>1,6*1,6*0,15</t>
  </si>
  <si>
    <t>452351111</t>
  </si>
  <si>
    <t>Bednění podkladních desek nebo sedlového lože pod potrubí, stoky a drobné objekty otevřený výkop zřízení</t>
  </si>
  <si>
    <t>2042858446</t>
  </si>
  <si>
    <t>1,6*4*0,15</t>
  </si>
  <si>
    <t>452351112</t>
  </si>
  <si>
    <t>Bednění podkladních desek nebo sedlového lože pod potrubí, stoky a drobné objekty otevřený výkop odstranění</t>
  </si>
  <si>
    <t>-2046737418</t>
  </si>
  <si>
    <t>vtokový objekt</t>
  </si>
  <si>
    <t>2,0*0,5</t>
  </si>
  <si>
    <t>1861128129</t>
  </si>
  <si>
    <t>-1721454238</t>
  </si>
  <si>
    <t>159599367</t>
  </si>
  <si>
    <t>-163480475</t>
  </si>
  <si>
    <t>-1023222934</t>
  </si>
  <si>
    <t>-1656977713</t>
  </si>
  <si>
    <t>2,0*5+2,0+1,0*2+3,0</t>
  </si>
  <si>
    <t>-1104058812</t>
  </si>
  <si>
    <t>17*1,03 'Přepočtené koeficientem množství</t>
  </si>
  <si>
    <t>871373122</t>
  </si>
  <si>
    <t>Montáž kanalizačního potrubí hladkého plnostěnného SN 10 z PVC-U DN 315</t>
  </si>
  <si>
    <t>1769124463</t>
  </si>
  <si>
    <t>28611181</t>
  </si>
  <si>
    <t>trubka kanalizační PVC-U plnostěnná jednovrstvá DN 315x3000mm SN10</t>
  </si>
  <si>
    <t>-285037473</t>
  </si>
  <si>
    <t>1,5*1,03 'Přepočtené koeficientem množství</t>
  </si>
  <si>
    <t>386897231</t>
  </si>
  <si>
    <t>1099823712</t>
  </si>
  <si>
    <t>111*1,015 'Přepočtené koeficientem množství</t>
  </si>
  <si>
    <t>-1600728001</t>
  </si>
  <si>
    <t>-1783782289</t>
  </si>
  <si>
    <t>-429650268</t>
  </si>
  <si>
    <t>59224185</t>
  </si>
  <si>
    <t>prstenec šachtový vyrovnávací betonový 625x120x60mm</t>
  </si>
  <si>
    <t>59224188</t>
  </si>
  <si>
    <t>prstenec šachtový vyrovnávací betonový 625x120x120mm</t>
  </si>
  <si>
    <t>-783154079</t>
  </si>
  <si>
    <t>894414211</t>
  </si>
  <si>
    <t>Osazení betonových nebo železobetonových dílců pro šachty desek zákrytových</t>
  </si>
  <si>
    <t>550062191</t>
  </si>
  <si>
    <t xml:space="preserve">"Šk23"    1</t>
  </si>
  <si>
    <t>59224075.1</t>
  </si>
  <si>
    <t>deska betonová zákrytová k ukončení šachet TZK-Q 625/200/120/L</t>
  </si>
  <si>
    <t>348218217</t>
  </si>
  <si>
    <t>894812332</t>
  </si>
  <si>
    <t>Revizní a čistící šachta z PP DN 600 šachtová roura korugovaná světlé hloubky 2000 mm</t>
  </si>
  <si>
    <t>1431931034</t>
  </si>
  <si>
    <t>894812612</t>
  </si>
  <si>
    <t>Vyříznutí a utěsnění otvoru ve stěně šachty DN 160</t>
  </si>
  <si>
    <t>2048772171</t>
  </si>
  <si>
    <t>28661842</t>
  </si>
  <si>
    <t>spojka navrtávané kanalizace DN 150 do korugovaného potrubí</t>
  </si>
  <si>
    <t>-1669024283</t>
  </si>
  <si>
    <t>-658458357</t>
  </si>
  <si>
    <t xml:space="preserve">"UV22-UV26"          5</t>
  </si>
  <si>
    <t>2082615562</t>
  </si>
  <si>
    <t>378906682</t>
  </si>
  <si>
    <t>453752901</t>
  </si>
  <si>
    <t>2061468865</t>
  </si>
  <si>
    <t>1302285274</t>
  </si>
  <si>
    <t>-616144983</t>
  </si>
  <si>
    <t>-1002938865</t>
  </si>
  <si>
    <t>-1690799856</t>
  </si>
  <si>
    <t>1527060755</t>
  </si>
  <si>
    <t>(5,5*2+3,5*2)*2*2</t>
  </si>
  <si>
    <t>1816219416</t>
  </si>
  <si>
    <t>72*0,1*1,02</t>
  </si>
  <si>
    <t>-581552869</t>
  </si>
  <si>
    <t>766405479</t>
  </si>
  <si>
    <t>5,5+5,5+3,5+3,5</t>
  </si>
  <si>
    <t>1100997499</t>
  </si>
  <si>
    <t>-131922809</t>
  </si>
  <si>
    <t>-1546467276</t>
  </si>
  <si>
    <t>-392109129</t>
  </si>
  <si>
    <t>938902441</t>
  </si>
  <si>
    <t>Čištění propustků strojně tlakovou vodou D do 500 mm při tl nánosu přes 75% DN</t>
  </si>
  <si>
    <t>-1507906422</t>
  </si>
  <si>
    <t>10,0+6,0+4,2+4,0</t>
  </si>
  <si>
    <t>953171001</t>
  </si>
  <si>
    <t>Osazování +dodávka svařovaná ocel.mříž 500x500 vč.kotvení,povrch.úpravy a všech doplňků</t>
  </si>
  <si>
    <t>919903720</t>
  </si>
  <si>
    <t>-2119597841</t>
  </si>
  <si>
    <t>-1686923369</t>
  </si>
  <si>
    <t>10,607*19</t>
  </si>
  <si>
    <t>104</t>
  </si>
  <si>
    <t>-1907895914</t>
  </si>
  <si>
    <t>105</t>
  </si>
  <si>
    <t>-1883622271</t>
  </si>
  <si>
    <t>106</t>
  </si>
  <si>
    <t>1142552562</t>
  </si>
  <si>
    <t>čištění propustku</t>
  </si>
  <si>
    <t>6,244</t>
  </si>
  <si>
    <t>107</t>
  </si>
  <si>
    <t>235618256</t>
  </si>
  <si>
    <t>10,607-2,088-6,244</t>
  </si>
  <si>
    <t>108</t>
  </si>
  <si>
    <t>109</t>
  </si>
  <si>
    <t>2035100271</t>
  </si>
  <si>
    <t>110</t>
  </si>
  <si>
    <t>669738377</t>
  </si>
  <si>
    <t>111</t>
  </si>
  <si>
    <t>-566167431</t>
  </si>
  <si>
    <t>2,88</t>
  </si>
  <si>
    <t>73,067</t>
  </si>
  <si>
    <t>25,99</t>
  </si>
  <si>
    <t>3,557</t>
  </si>
  <si>
    <t>51,59</t>
  </si>
  <si>
    <t>1,609</t>
  </si>
  <si>
    <t>3,9</t>
  </si>
  <si>
    <t>4,968</t>
  </si>
  <si>
    <t>323 - Úsek 3 DN400 – Šk12 (napojení na stáv. trubní propust DN500)-Šk13 délka 38.50m</t>
  </si>
  <si>
    <t>31,845</t>
  </si>
  <si>
    <t>415802176</t>
  </si>
  <si>
    <t>-441734697</t>
  </si>
  <si>
    <t>1,2*1,2*2</t>
  </si>
  <si>
    <t>39+3,0*4*2</t>
  </si>
  <si>
    <t>2,0*4*2</t>
  </si>
  <si>
    <t>40*(0,3+0,5)*0,5*0,5</t>
  </si>
  <si>
    <t>1780437080</t>
  </si>
  <si>
    <t>4,5*(0,35+0,15*2)*0,55</t>
  </si>
  <si>
    <t>1298293272</t>
  </si>
  <si>
    <t>0,6*1,3*(2,0*2+1,0)</t>
  </si>
  <si>
    <t>132254103</t>
  </si>
  <si>
    <t>Hloubení rýh zapažených š do 800 mm v hornině třídy těžitelnosti I skupiny 3 objem do 100 m3 strojně</t>
  </si>
  <si>
    <t>úsek 6</t>
  </si>
  <si>
    <t>0,8*(1,68+1,67)*0,5*38,5</t>
  </si>
  <si>
    <t>-1403797016</t>
  </si>
  <si>
    <t>"výkop pro UV27-UV28 "</t>
  </si>
  <si>
    <t>1,0*1,0*1,5*2</t>
  </si>
  <si>
    <t>1,2*1,2*(1,73+1,72)</t>
  </si>
  <si>
    <t>1,2*4*(1,73+1,72)</t>
  </si>
  <si>
    <t>1,0*4*1,5*2</t>
  </si>
  <si>
    <t>-558819129</t>
  </si>
  <si>
    <t>-0,65*0,65*(1,73+1,72)</t>
  </si>
  <si>
    <t>-0,45*0,45*1,5*2</t>
  </si>
  <si>
    <t>0,8*0,8*38,5</t>
  </si>
  <si>
    <t>0,6*0,45*(2,0*2+1,0)</t>
  </si>
  <si>
    <t>25,99*2 'Přepočtené koeficientem množství</t>
  </si>
  <si>
    <t>40*1,1845 'Přepočtené koeficientem množství</t>
  </si>
  <si>
    <t>40,0+5,0</t>
  </si>
  <si>
    <t>0,8*0,1*38,5</t>
  </si>
  <si>
    <t>0,6*0,1*5,0</t>
  </si>
  <si>
    <t>0,5*0,5*0,1*2</t>
  </si>
  <si>
    <t>-79149743</t>
  </si>
  <si>
    <t>-134307598</t>
  </si>
  <si>
    <t>vtokový objekt č.2</t>
  </si>
  <si>
    <t>-374342894</t>
  </si>
  <si>
    <t>-254823293</t>
  </si>
  <si>
    <t>-476393757</t>
  </si>
  <si>
    <t>-472231370</t>
  </si>
  <si>
    <t>79562929</t>
  </si>
  <si>
    <t>-1550295583</t>
  </si>
  <si>
    <t>-488177809</t>
  </si>
  <si>
    <t>5*1,03 'Přepočtené koeficientem množství</t>
  </si>
  <si>
    <t>871315221</t>
  </si>
  <si>
    <t>Kanalizační potrubí z tvrdého PVC jednovrstvé tuhost třídy SN8 DN 160</t>
  </si>
  <si>
    <t>-101160707</t>
  </si>
  <si>
    <t>1161801698</t>
  </si>
  <si>
    <t>-23470748</t>
  </si>
  <si>
    <t>2004362322</t>
  </si>
  <si>
    <t>1268466200</t>
  </si>
  <si>
    <t>38,5*1,015 'Přepočtené koeficientem množství</t>
  </si>
  <si>
    <t>396127849</t>
  </si>
  <si>
    <t>-2097209980</t>
  </si>
  <si>
    <t>2103006802</t>
  </si>
  <si>
    <t>2019531452</t>
  </si>
  <si>
    <t xml:space="preserve">"UV27-UV28"          2</t>
  </si>
  <si>
    <t>697513503</t>
  </si>
  <si>
    <t>-715848001</t>
  </si>
  <si>
    <t>-1181111905</t>
  </si>
  <si>
    <t>660564273</t>
  </si>
  <si>
    <t>2065825259</t>
  </si>
  <si>
    <t>1408195521</t>
  </si>
  <si>
    <t>-1580345095</t>
  </si>
  <si>
    <t>-410349506</t>
  </si>
  <si>
    <t>-791689417</t>
  </si>
  <si>
    <t>4,5*2*2</t>
  </si>
  <si>
    <t>-454793203</t>
  </si>
  <si>
    <t>18*0,1*1,02</t>
  </si>
  <si>
    <t>-1308457040</t>
  </si>
  <si>
    <t>1,2*4*2</t>
  </si>
  <si>
    <t>1809360451</t>
  </si>
  <si>
    <t>-1894918099</t>
  </si>
  <si>
    <t>1939281837</t>
  </si>
  <si>
    <t>-1565213138</t>
  </si>
  <si>
    <t>908138779</t>
  </si>
  <si>
    <t>1273551919</t>
  </si>
  <si>
    <t>211216603</t>
  </si>
  <si>
    <t>5,615*19 'Přepočtené koeficientem množství</t>
  </si>
  <si>
    <t>739215756</t>
  </si>
  <si>
    <t>524324731</t>
  </si>
  <si>
    <t>5,615-0,91-3,87</t>
  </si>
  <si>
    <t>-1314009842</t>
  </si>
  <si>
    <t>-1967625266</t>
  </si>
  <si>
    <t>dopravně inženýrská opatření včetně jejich projednání a zajištění</t>
  </si>
  <si>
    <t>830328202</t>
  </si>
  <si>
    <t>133,836</t>
  </si>
  <si>
    <t>38,815</t>
  </si>
  <si>
    <t>5,528</t>
  </si>
  <si>
    <t>76,12</t>
  </si>
  <si>
    <t>3,575</t>
  </si>
  <si>
    <t>15,99</t>
  </si>
  <si>
    <t>22,651</t>
  </si>
  <si>
    <t>4,5</t>
  </si>
  <si>
    <t>324 - Úsek 4 DN400 – Šk14 (napojení na stáv. trubní propust DN500) –Šk16 délka 52.00m</t>
  </si>
  <si>
    <t>65,648</t>
  </si>
  <si>
    <t>1260007077</t>
  </si>
  <si>
    <t>-2088950659</t>
  </si>
  <si>
    <t>55,0+3,0*4*3</t>
  </si>
  <si>
    <t>1465631041</t>
  </si>
  <si>
    <t>(4,5+5,5)*(0,35+0,15*2)*0,55</t>
  </si>
  <si>
    <t>55*(0,3+0,5)*0,5*0,5</t>
  </si>
  <si>
    <t>14177169</t>
  </si>
  <si>
    <t>0,6*1,3*(2,0*2+9,5+3,5+3,5)</t>
  </si>
  <si>
    <t>úsek 7</t>
  </si>
  <si>
    <t>0,8*(1,74+1,96)*0,5*17,0</t>
  </si>
  <si>
    <t>0,8*(1,96+1,68)*0,5*35,0</t>
  </si>
  <si>
    <t>1916348172</t>
  </si>
  <si>
    <t>"výkop pro UV29-UV31 "</t>
  </si>
  <si>
    <t>1,0*1,0*1,5*3</t>
  </si>
  <si>
    <t>1,2*1,2*1,73</t>
  </si>
  <si>
    <t>šachty monolit DN 1000</t>
  </si>
  <si>
    <t>2,4*2,4*(1,64+1,86)</t>
  </si>
  <si>
    <t>1,2*4*1,73</t>
  </si>
  <si>
    <t>2,4*4*(1,64+1,86)</t>
  </si>
  <si>
    <t>1,0*4*1,5*3</t>
  </si>
  <si>
    <t>1318193979</t>
  </si>
  <si>
    <t>-0,65*0,65*1,73</t>
  </si>
  <si>
    <t>-1,6*1,6*0,15*2</t>
  </si>
  <si>
    <t>-1,4*1,4*(1,64+1,86)</t>
  </si>
  <si>
    <t>-0,45*0,45*1,5*3</t>
  </si>
  <si>
    <t>0,8*0,8*52,0</t>
  </si>
  <si>
    <t>0,6*0,45*(2,0*2+9,5+3,5*2)</t>
  </si>
  <si>
    <t>38,815*2 'Přepočtené koeficientem množství</t>
  </si>
  <si>
    <t>55*1,1845 'Přepočtené koeficientem množství</t>
  </si>
  <si>
    <t>52+20,5</t>
  </si>
  <si>
    <t xml:space="preserve">"Šk30,Šk31"    </t>
  </si>
  <si>
    <t>(3,14*0,7*0,7-3,14*0,5*0,5)*(1,64-0,2)</t>
  </si>
  <si>
    <t>(3,14*0,7*0,7-3,14*0,5*0,5)*(1,86-0,2)</t>
  </si>
  <si>
    <t>3,14*0,7*0,7*0,2*2</t>
  </si>
  <si>
    <t>3,14*1,4*1,64</t>
  </si>
  <si>
    <t>3,14*1,0*1,44</t>
  </si>
  <si>
    <t>3,14*1,4*1,86</t>
  </si>
  <si>
    <t>3,14*1,0*1,66</t>
  </si>
  <si>
    <t>0,8*0,1*52,0</t>
  </si>
  <si>
    <t>0,65*0,65*0,15</t>
  </si>
  <si>
    <t>0,6*0,1*20,5</t>
  </si>
  <si>
    <t>0,5*0,5*0,1*3</t>
  </si>
  <si>
    <t>-2133123638</t>
  </si>
  <si>
    <t>2+2</t>
  </si>
  <si>
    <t>59224184</t>
  </si>
  <si>
    <t>prstenec šachtový vyrovnávací betonový 625x120x40mm</t>
  </si>
  <si>
    <t>1593755664</t>
  </si>
  <si>
    <t>280720975</t>
  </si>
  <si>
    <t>2120714653</t>
  </si>
  <si>
    <t>-1097768346</t>
  </si>
  <si>
    <t xml:space="preserve">"Šk30,31"    </t>
  </si>
  <si>
    <t>1,6*1,6*0,15*2</t>
  </si>
  <si>
    <t>1,6*4*0,15*2</t>
  </si>
  <si>
    <t>879416652</t>
  </si>
  <si>
    <t>-523691961</t>
  </si>
  <si>
    <t>2008025654</t>
  </si>
  <si>
    <t>-1368283139</t>
  </si>
  <si>
    <t>1363820669</t>
  </si>
  <si>
    <t>-1418502701</t>
  </si>
  <si>
    <t>2,0*2+9,5+3,5*2</t>
  </si>
  <si>
    <t>1002659339</t>
  </si>
  <si>
    <t>20,5*1,03 'Přepočtené koeficientem množství</t>
  </si>
  <si>
    <t>-583132957</t>
  </si>
  <si>
    <t>1779043326</t>
  </si>
  <si>
    <t>-206475531</t>
  </si>
  <si>
    <t>-677635343</t>
  </si>
  <si>
    <t>52*1,015 'Přepočtené koeficientem množství</t>
  </si>
  <si>
    <t>-1858218460</t>
  </si>
  <si>
    <t>-1490968764</t>
  </si>
  <si>
    <t>1418328465</t>
  </si>
  <si>
    <t xml:space="preserve">"Šk30,31"    2</t>
  </si>
  <si>
    <t>Šk32</t>
  </si>
  <si>
    <t>1443046826</t>
  </si>
  <si>
    <t>-733364289</t>
  </si>
  <si>
    <t>598920624</t>
  </si>
  <si>
    <t xml:space="preserve">"UV29-UV31"          3</t>
  </si>
  <si>
    <t>1708127923</t>
  </si>
  <si>
    <t>-1762351179</t>
  </si>
  <si>
    <t>2036770543</t>
  </si>
  <si>
    <t>1201646737</t>
  </si>
  <si>
    <t>-347389282</t>
  </si>
  <si>
    <t>1420592893</t>
  </si>
  <si>
    <t>1626959381</t>
  </si>
  <si>
    <t>-637342004</t>
  </si>
  <si>
    <t>-692971558</t>
  </si>
  <si>
    <t>(4,5+5,5)*2*2</t>
  </si>
  <si>
    <t>1220114380</t>
  </si>
  <si>
    <t>40*0,1*1,02</t>
  </si>
  <si>
    <t>-1286278063</t>
  </si>
  <si>
    <t>36713237</t>
  </si>
  <si>
    <t>4,5+5,5</t>
  </si>
  <si>
    <t>-1502826601</t>
  </si>
  <si>
    <t>518627687</t>
  </si>
  <si>
    <t>-125171874</t>
  </si>
  <si>
    <t>1105485696</t>
  </si>
  <si>
    <t>953171001.1</t>
  </si>
  <si>
    <t>4,325*19</t>
  </si>
  <si>
    <t>-68907531</t>
  </si>
  <si>
    <t>2077172907</t>
  </si>
  <si>
    <t>4,325-0,91-2,58</t>
  </si>
  <si>
    <t>1735066657</t>
  </si>
  <si>
    <t>-18710612</t>
  </si>
  <si>
    <t>-503200536</t>
  </si>
  <si>
    <t>400 - Vedlejší rozpočtové náklady</t>
  </si>
  <si>
    <t>012403000</t>
  </si>
  <si>
    <t>Geometrické plány dle SoD</t>
  </si>
  <si>
    <t>2089678913</t>
  </si>
  <si>
    <t>013254000</t>
  </si>
  <si>
    <t>Projektová dokumentace skutečného provedení dle SoD</t>
  </si>
  <si>
    <t>-292145232</t>
  </si>
  <si>
    <t>013274000</t>
  </si>
  <si>
    <t>pasportizace stávajícího stavu</t>
  </si>
  <si>
    <t>1789994870</t>
  </si>
  <si>
    <t>-1174528759</t>
  </si>
  <si>
    <t>-1347848730</t>
  </si>
  <si>
    <t>-1251134727</t>
  </si>
  <si>
    <t>SEZNAM FIGUR</t>
  </si>
  <si>
    <t>Výměra</t>
  </si>
  <si>
    <t>1/ 01/ 101</t>
  </si>
  <si>
    <t>Použití figury:</t>
  </si>
  <si>
    <t>1/ 01/ 102/ 112</t>
  </si>
  <si>
    <t>1/ 01/ 102/ 113</t>
  </si>
  <si>
    <t>1/ 01/ 102/ 114</t>
  </si>
  <si>
    <t>o_1</t>
  </si>
  <si>
    <t>1/ 02/ 300/ 321</t>
  </si>
  <si>
    <t>1/ 02/ 300/ 322</t>
  </si>
  <si>
    <t>1/ 02/ 300/ 323</t>
  </si>
  <si>
    <t>1/ 02/ 300/ 324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</si>
</sst>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1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horizontal="right" vertical="center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32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0" borderId="0" xfId="0" applyFont="1" applyAlignment="1" applyProtection="1">
      <alignment horizontal="left"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5" fillId="0" borderId="12" xfId="0" applyNumberFormat="1" applyFont="1" applyBorder="1" applyAlignment="1" applyProtection="1"/>
    <xf numFmtId="166" fontId="35" fillId="0" borderId="13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theme" Target="theme/theme1.xml" /><Relationship Id="rId15" Type="http://schemas.openxmlformats.org/officeDocument/2006/relationships/calcChain" Target="calcChain.xml" /><Relationship Id="rId1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32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51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52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53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53</v>
      </c>
      <c r="AI60" s="43"/>
      <c r="AJ60" s="43"/>
      <c r="AK60" s="43"/>
      <c r="AL60" s="43"/>
      <c r="AM60" s="65" t="s">
        <v>54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55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56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53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54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53</v>
      </c>
      <c r="AI75" s="43"/>
      <c r="AJ75" s="43"/>
      <c r="AK75" s="43"/>
      <c r="AL75" s="43"/>
      <c r="AM75" s="65" t="s">
        <v>54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57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MestoNJ104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Chodníkové těleso, Žilina u Nového Jičína,úsek Pstruží Potok-Životice u NJ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Žilina u Nového Jičína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13. 3. 2025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25.6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Městský úřad Nový Jičín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31</v>
      </c>
      <c r="AJ89" s="41"/>
      <c r="AK89" s="41"/>
      <c r="AL89" s="41"/>
      <c r="AM89" s="81" t="str">
        <f>IF(E17="","",E17)</f>
        <v>Projekční a inženýrská činnost Groman</v>
      </c>
      <c r="AN89" s="72"/>
      <c r="AO89" s="72"/>
      <c r="AP89" s="72"/>
      <c r="AQ89" s="41"/>
      <c r="AR89" s="45"/>
      <c r="AS89" s="82" t="s">
        <v>58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29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35</v>
      </c>
      <c r="AJ90" s="41"/>
      <c r="AK90" s="41"/>
      <c r="AL90" s="41"/>
      <c r="AM90" s="81" t="str">
        <f>IF(E20="","",E20)</f>
        <v>Fajfrová Irena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59</v>
      </c>
      <c r="D92" s="95"/>
      <c r="E92" s="95"/>
      <c r="F92" s="95"/>
      <c r="G92" s="95"/>
      <c r="H92" s="96"/>
      <c r="I92" s="97" t="s">
        <v>60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61</v>
      </c>
      <c r="AH92" s="95"/>
      <c r="AI92" s="95"/>
      <c r="AJ92" s="95"/>
      <c r="AK92" s="95"/>
      <c r="AL92" s="95"/>
      <c r="AM92" s="95"/>
      <c r="AN92" s="97" t="s">
        <v>62</v>
      </c>
      <c r="AO92" s="95"/>
      <c r="AP92" s="99"/>
      <c r="AQ92" s="100" t="s">
        <v>63</v>
      </c>
      <c r="AR92" s="45"/>
      <c r="AS92" s="101" t="s">
        <v>64</v>
      </c>
      <c r="AT92" s="102" t="s">
        <v>65</v>
      </c>
      <c r="AU92" s="102" t="s">
        <v>66</v>
      </c>
      <c r="AV92" s="102" t="s">
        <v>67</v>
      </c>
      <c r="AW92" s="102" t="s">
        <v>68</v>
      </c>
      <c r="AX92" s="102" t="s">
        <v>69</v>
      </c>
      <c r="AY92" s="102" t="s">
        <v>70</v>
      </c>
      <c r="AZ92" s="102" t="s">
        <v>71</v>
      </c>
      <c r="BA92" s="102" t="s">
        <v>72</v>
      </c>
      <c r="BB92" s="102" t="s">
        <v>73</v>
      </c>
      <c r="BC92" s="102" t="s">
        <v>74</v>
      </c>
      <c r="BD92" s="103" t="s">
        <v>75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76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ROUND(AS95,2)</f>
        <v>0</v>
      </c>
      <c r="AT94" s="115">
        <f>ROUND(SUM(AV94:AW94),2)</f>
        <v>0</v>
      </c>
      <c r="AU94" s="116">
        <f>ROUND(AU95,5)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ROUND(AZ95,2)</f>
        <v>0</v>
      </c>
      <c r="BA94" s="115">
        <f>ROUND(BA95,2)</f>
        <v>0</v>
      </c>
      <c r="BB94" s="115">
        <f>ROUND(BB95,2)</f>
        <v>0</v>
      </c>
      <c r="BC94" s="115">
        <f>ROUND(BC95,2)</f>
        <v>0</v>
      </c>
      <c r="BD94" s="117">
        <f>ROUND(BD95,2)</f>
        <v>0</v>
      </c>
      <c r="BE94" s="6"/>
      <c r="BS94" s="118" t="s">
        <v>77</v>
      </c>
      <c r="BT94" s="118" t="s">
        <v>78</v>
      </c>
      <c r="BU94" s="119" t="s">
        <v>79</v>
      </c>
      <c r="BV94" s="118" t="s">
        <v>80</v>
      </c>
      <c r="BW94" s="118" t="s">
        <v>5</v>
      </c>
      <c r="BX94" s="118" t="s">
        <v>81</v>
      </c>
      <c r="CL94" s="118" t="s">
        <v>1</v>
      </c>
    </row>
    <row r="95" s="7" customFormat="1" ht="24.75" customHeight="1">
      <c r="A95" s="7"/>
      <c r="B95" s="120"/>
      <c r="C95" s="121"/>
      <c r="D95" s="122" t="s">
        <v>82</v>
      </c>
      <c r="E95" s="122"/>
      <c r="F95" s="122"/>
      <c r="G95" s="122"/>
      <c r="H95" s="122"/>
      <c r="I95" s="123"/>
      <c r="J95" s="122" t="s">
        <v>83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ROUND(AG96+AG103,2)</f>
        <v>0</v>
      </c>
      <c r="AH95" s="123"/>
      <c r="AI95" s="123"/>
      <c r="AJ95" s="123"/>
      <c r="AK95" s="123"/>
      <c r="AL95" s="123"/>
      <c r="AM95" s="123"/>
      <c r="AN95" s="125">
        <f>SUM(AG95,AT95)</f>
        <v>0</v>
      </c>
      <c r="AO95" s="123"/>
      <c r="AP95" s="123"/>
      <c r="AQ95" s="126" t="s">
        <v>84</v>
      </c>
      <c r="AR95" s="127"/>
      <c r="AS95" s="128">
        <f>ROUND(AS96+AS103,2)</f>
        <v>0</v>
      </c>
      <c r="AT95" s="129">
        <f>ROUND(SUM(AV95:AW95),2)</f>
        <v>0</v>
      </c>
      <c r="AU95" s="130">
        <f>ROUND(AU96+AU103,5)</f>
        <v>0</v>
      </c>
      <c r="AV95" s="129">
        <f>ROUND(AZ95*L29,2)</f>
        <v>0</v>
      </c>
      <c r="AW95" s="129">
        <f>ROUND(BA95*L30,2)</f>
        <v>0</v>
      </c>
      <c r="AX95" s="129">
        <f>ROUND(BB95*L29,2)</f>
        <v>0</v>
      </c>
      <c r="AY95" s="129">
        <f>ROUND(BC95*L30,2)</f>
        <v>0</v>
      </c>
      <c r="AZ95" s="129">
        <f>ROUND(AZ96+AZ103,2)</f>
        <v>0</v>
      </c>
      <c r="BA95" s="129">
        <f>ROUND(BA96+BA103,2)</f>
        <v>0</v>
      </c>
      <c r="BB95" s="129">
        <f>ROUND(BB96+BB103,2)</f>
        <v>0</v>
      </c>
      <c r="BC95" s="129">
        <f>ROUND(BC96+BC103,2)</f>
        <v>0</v>
      </c>
      <c r="BD95" s="131">
        <f>ROUND(BD96+BD103,2)</f>
        <v>0</v>
      </c>
      <c r="BE95" s="7"/>
      <c r="BS95" s="132" t="s">
        <v>77</v>
      </c>
      <c r="BT95" s="132" t="s">
        <v>82</v>
      </c>
      <c r="BU95" s="132" t="s">
        <v>79</v>
      </c>
      <c r="BV95" s="132" t="s">
        <v>80</v>
      </c>
      <c r="BW95" s="132" t="s">
        <v>85</v>
      </c>
      <c r="BX95" s="132" t="s">
        <v>5</v>
      </c>
      <c r="CL95" s="132" t="s">
        <v>1</v>
      </c>
      <c r="CM95" s="132" t="s">
        <v>86</v>
      </c>
    </row>
    <row r="96" s="4" customFormat="1" ht="16.5" customHeight="1">
      <c r="A96" s="4"/>
      <c r="B96" s="71"/>
      <c r="C96" s="133"/>
      <c r="D96" s="133"/>
      <c r="E96" s="134" t="s">
        <v>87</v>
      </c>
      <c r="F96" s="134"/>
      <c r="G96" s="134"/>
      <c r="H96" s="134"/>
      <c r="I96" s="134"/>
      <c r="J96" s="133"/>
      <c r="K96" s="134" t="s">
        <v>88</v>
      </c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5">
        <f>ROUND(AG97+AG98+AG102,2)</f>
        <v>0</v>
      </c>
      <c r="AH96" s="133"/>
      <c r="AI96" s="133"/>
      <c r="AJ96" s="133"/>
      <c r="AK96" s="133"/>
      <c r="AL96" s="133"/>
      <c r="AM96" s="133"/>
      <c r="AN96" s="136">
        <f>SUM(AG96,AT96)</f>
        <v>0</v>
      </c>
      <c r="AO96" s="133"/>
      <c r="AP96" s="133"/>
      <c r="AQ96" s="137" t="s">
        <v>89</v>
      </c>
      <c r="AR96" s="73"/>
      <c r="AS96" s="138">
        <f>ROUND(AS97+AS98+AS102,2)</f>
        <v>0</v>
      </c>
      <c r="AT96" s="139">
        <f>ROUND(SUM(AV96:AW96),2)</f>
        <v>0</v>
      </c>
      <c r="AU96" s="140">
        <f>ROUND(AU97+AU98+AU102,5)</f>
        <v>0</v>
      </c>
      <c r="AV96" s="139">
        <f>ROUND(AZ96*L29,2)</f>
        <v>0</v>
      </c>
      <c r="AW96" s="139">
        <f>ROUND(BA96*L30,2)</f>
        <v>0</v>
      </c>
      <c r="AX96" s="139">
        <f>ROUND(BB96*L29,2)</f>
        <v>0</v>
      </c>
      <c r="AY96" s="139">
        <f>ROUND(BC96*L30,2)</f>
        <v>0</v>
      </c>
      <c r="AZ96" s="139">
        <f>ROUND(AZ97+AZ98+AZ102,2)</f>
        <v>0</v>
      </c>
      <c r="BA96" s="139">
        <f>ROUND(BA97+BA98+BA102,2)</f>
        <v>0</v>
      </c>
      <c r="BB96" s="139">
        <f>ROUND(BB97+BB98+BB102,2)</f>
        <v>0</v>
      </c>
      <c r="BC96" s="139">
        <f>ROUND(BC97+BC98+BC102,2)</f>
        <v>0</v>
      </c>
      <c r="BD96" s="141">
        <f>ROUND(BD97+BD98+BD102,2)</f>
        <v>0</v>
      </c>
      <c r="BE96" s="4"/>
      <c r="BS96" s="142" t="s">
        <v>77</v>
      </c>
      <c r="BT96" s="142" t="s">
        <v>86</v>
      </c>
      <c r="BU96" s="142" t="s">
        <v>79</v>
      </c>
      <c r="BV96" s="142" t="s">
        <v>80</v>
      </c>
      <c r="BW96" s="142" t="s">
        <v>90</v>
      </c>
      <c r="BX96" s="142" t="s">
        <v>85</v>
      </c>
      <c r="CL96" s="142" t="s">
        <v>1</v>
      </c>
    </row>
    <row r="97" s="4" customFormat="1" ht="16.5" customHeight="1">
      <c r="A97" s="143" t="s">
        <v>91</v>
      </c>
      <c r="B97" s="71"/>
      <c r="C97" s="133"/>
      <c r="D97" s="133"/>
      <c r="E97" s="133"/>
      <c r="F97" s="134" t="s">
        <v>92</v>
      </c>
      <c r="G97" s="134"/>
      <c r="H97" s="134"/>
      <c r="I97" s="134"/>
      <c r="J97" s="134"/>
      <c r="K97" s="133"/>
      <c r="L97" s="134" t="s">
        <v>93</v>
      </c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6">
        <f>'101 - SO 01 Chodníkové tě...'!J34</f>
        <v>0</v>
      </c>
      <c r="AH97" s="133"/>
      <c r="AI97" s="133"/>
      <c r="AJ97" s="133"/>
      <c r="AK97" s="133"/>
      <c r="AL97" s="133"/>
      <c r="AM97" s="133"/>
      <c r="AN97" s="136">
        <f>SUM(AG97,AT97)</f>
        <v>0</v>
      </c>
      <c r="AO97" s="133"/>
      <c r="AP97" s="133"/>
      <c r="AQ97" s="137" t="s">
        <v>89</v>
      </c>
      <c r="AR97" s="73"/>
      <c r="AS97" s="138">
        <v>0</v>
      </c>
      <c r="AT97" s="139">
        <f>ROUND(SUM(AV97:AW97),2)</f>
        <v>0</v>
      </c>
      <c r="AU97" s="140">
        <f>'101 - SO 01 Chodníkové tě...'!P134</f>
        <v>0</v>
      </c>
      <c r="AV97" s="139">
        <f>'101 - SO 01 Chodníkové tě...'!J37</f>
        <v>0</v>
      </c>
      <c r="AW97" s="139">
        <f>'101 - SO 01 Chodníkové tě...'!J38</f>
        <v>0</v>
      </c>
      <c r="AX97" s="139">
        <f>'101 - SO 01 Chodníkové tě...'!J39</f>
        <v>0</v>
      </c>
      <c r="AY97" s="139">
        <f>'101 - SO 01 Chodníkové tě...'!J40</f>
        <v>0</v>
      </c>
      <c r="AZ97" s="139">
        <f>'101 - SO 01 Chodníkové tě...'!F37</f>
        <v>0</v>
      </c>
      <c r="BA97" s="139">
        <f>'101 - SO 01 Chodníkové tě...'!F38</f>
        <v>0</v>
      </c>
      <c r="BB97" s="139">
        <f>'101 - SO 01 Chodníkové tě...'!F39</f>
        <v>0</v>
      </c>
      <c r="BC97" s="139">
        <f>'101 - SO 01 Chodníkové tě...'!F40</f>
        <v>0</v>
      </c>
      <c r="BD97" s="141">
        <f>'101 - SO 01 Chodníkové tě...'!F41</f>
        <v>0</v>
      </c>
      <c r="BE97" s="4"/>
      <c r="BT97" s="142" t="s">
        <v>94</v>
      </c>
      <c r="BV97" s="142" t="s">
        <v>80</v>
      </c>
      <c r="BW97" s="142" t="s">
        <v>95</v>
      </c>
      <c r="BX97" s="142" t="s">
        <v>90</v>
      </c>
      <c r="CL97" s="142" t="s">
        <v>1</v>
      </c>
    </row>
    <row r="98" s="4" customFormat="1" ht="16.5" customHeight="1">
      <c r="A98" s="4"/>
      <c r="B98" s="71"/>
      <c r="C98" s="133"/>
      <c r="D98" s="133"/>
      <c r="E98" s="133"/>
      <c r="F98" s="134" t="s">
        <v>96</v>
      </c>
      <c r="G98" s="134"/>
      <c r="H98" s="134"/>
      <c r="I98" s="134"/>
      <c r="J98" s="134"/>
      <c r="K98" s="133"/>
      <c r="L98" s="134" t="s">
        <v>97</v>
      </c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5">
        <f>ROUND(SUM(AG99:AG101),2)</f>
        <v>0</v>
      </c>
      <c r="AH98" s="133"/>
      <c r="AI98" s="133"/>
      <c r="AJ98" s="133"/>
      <c r="AK98" s="133"/>
      <c r="AL98" s="133"/>
      <c r="AM98" s="133"/>
      <c r="AN98" s="136">
        <f>SUM(AG98,AT98)</f>
        <v>0</v>
      </c>
      <c r="AO98" s="133"/>
      <c r="AP98" s="133"/>
      <c r="AQ98" s="137" t="s">
        <v>89</v>
      </c>
      <c r="AR98" s="73"/>
      <c r="AS98" s="138">
        <f>ROUND(SUM(AS99:AS101),2)</f>
        <v>0</v>
      </c>
      <c r="AT98" s="139">
        <f>ROUND(SUM(AV98:AW98),2)</f>
        <v>0</v>
      </c>
      <c r="AU98" s="140">
        <f>ROUND(SUM(AU99:AU101),5)</f>
        <v>0</v>
      </c>
      <c r="AV98" s="139">
        <f>ROUND(AZ98*L29,2)</f>
        <v>0</v>
      </c>
      <c r="AW98" s="139">
        <f>ROUND(BA98*L30,2)</f>
        <v>0</v>
      </c>
      <c r="AX98" s="139">
        <f>ROUND(BB98*L29,2)</f>
        <v>0</v>
      </c>
      <c r="AY98" s="139">
        <f>ROUND(BC98*L30,2)</f>
        <v>0</v>
      </c>
      <c r="AZ98" s="139">
        <f>ROUND(SUM(AZ99:AZ101),2)</f>
        <v>0</v>
      </c>
      <c r="BA98" s="139">
        <f>ROUND(SUM(BA99:BA101),2)</f>
        <v>0</v>
      </c>
      <c r="BB98" s="139">
        <f>ROUND(SUM(BB99:BB101),2)</f>
        <v>0</v>
      </c>
      <c r="BC98" s="139">
        <f>ROUND(SUM(BC99:BC101),2)</f>
        <v>0</v>
      </c>
      <c r="BD98" s="141">
        <f>ROUND(SUM(BD99:BD101),2)</f>
        <v>0</v>
      </c>
      <c r="BE98" s="4"/>
      <c r="BS98" s="142" t="s">
        <v>77</v>
      </c>
      <c r="BT98" s="142" t="s">
        <v>94</v>
      </c>
      <c r="BU98" s="142" t="s">
        <v>79</v>
      </c>
      <c r="BV98" s="142" t="s">
        <v>80</v>
      </c>
      <c r="BW98" s="142" t="s">
        <v>98</v>
      </c>
      <c r="BX98" s="142" t="s">
        <v>90</v>
      </c>
      <c r="CL98" s="142" t="s">
        <v>1</v>
      </c>
    </row>
    <row r="99" s="4" customFormat="1" ht="23.25" customHeight="1">
      <c r="A99" s="143" t="s">
        <v>91</v>
      </c>
      <c r="B99" s="71"/>
      <c r="C99" s="133"/>
      <c r="D99" s="133"/>
      <c r="E99" s="133"/>
      <c r="F99" s="133"/>
      <c r="G99" s="134" t="s">
        <v>99</v>
      </c>
      <c r="H99" s="134"/>
      <c r="I99" s="134"/>
      <c r="J99" s="134"/>
      <c r="K99" s="134"/>
      <c r="L99" s="133"/>
      <c r="M99" s="134" t="s">
        <v>100</v>
      </c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6">
        <f>'112 - Opěrná stěna stanič...'!J34</f>
        <v>0</v>
      </c>
      <c r="AH99" s="133"/>
      <c r="AI99" s="133"/>
      <c r="AJ99" s="133"/>
      <c r="AK99" s="133"/>
      <c r="AL99" s="133"/>
      <c r="AM99" s="133"/>
      <c r="AN99" s="136">
        <f>SUM(AG99,AT99)</f>
        <v>0</v>
      </c>
      <c r="AO99" s="133"/>
      <c r="AP99" s="133"/>
      <c r="AQ99" s="137" t="s">
        <v>89</v>
      </c>
      <c r="AR99" s="73"/>
      <c r="AS99" s="138">
        <v>0</v>
      </c>
      <c r="AT99" s="139">
        <f>ROUND(SUM(AV99:AW99),2)</f>
        <v>0</v>
      </c>
      <c r="AU99" s="140">
        <f>'112 - Opěrná stěna stanič...'!P136</f>
        <v>0</v>
      </c>
      <c r="AV99" s="139">
        <f>'112 - Opěrná stěna stanič...'!J37</f>
        <v>0</v>
      </c>
      <c r="AW99" s="139">
        <f>'112 - Opěrná stěna stanič...'!J38</f>
        <v>0</v>
      </c>
      <c r="AX99" s="139">
        <f>'112 - Opěrná stěna stanič...'!J39</f>
        <v>0</v>
      </c>
      <c r="AY99" s="139">
        <f>'112 - Opěrná stěna stanič...'!J40</f>
        <v>0</v>
      </c>
      <c r="AZ99" s="139">
        <f>'112 - Opěrná stěna stanič...'!F37</f>
        <v>0</v>
      </c>
      <c r="BA99" s="139">
        <f>'112 - Opěrná stěna stanič...'!F38</f>
        <v>0</v>
      </c>
      <c r="BB99" s="139">
        <f>'112 - Opěrná stěna stanič...'!F39</f>
        <v>0</v>
      </c>
      <c r="BC99" s="139">
        <f>'112 - Opěrná stěna stanič...'!F40</f>
        <v>0</v>
      </c>
      <c r="BD99" s="141">
        <f>'112 - Opěrná stěna stanič...'!F41</f>
        <v>0</v>
      </c>
      <c r="BE99" s="4"/>
      <c r="BT99" s="142" t="s">
        <v>101</v>
      </c>
      <c r="BV99" s="142" t="s">
        <v>80</v>
      </c>
      <c r="BW99" s="142" t="s">
        <v>102</v>
      </c>
      <c r="BX99" s="142" t="s">
        <v>98</v>
      </c>
      <c r="CL99" s="142" t="s">
        <v>1</v>
      </c>
    </row>
    <row r="100" s="4" customFormat="1" ht="23.25" customHeight="1">
      <c r="A100" s="143" t="s">
        <v>91</v>
      </c>
      <c r="B100" s="71"/>
      <c r="C100" s="133"/>
      <c r="D100" s="133"/>
      <c r="E100" s="133"/>
      <c r="F100" s="133"/>
      <c r="G100" s="134" t="s">
        <v>103</v>
      </c>
      <c r="H100" s="134"/>
      <c r="I100" s="134"/>
      <c r="J100" s="134"/>
      <c r="K100" s="134"/>
      <c r="L100" s="133"/>
      <c r="M100" s="134" t="s">
        <v>104</v>
      </c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134"/>
      <c r="AD100" s="134"/>
      <c r="AE100" s="134"/>
      <c r="AF100" s="134"/>
      <c r="AG100" s="136">
        <f>'113 - Zemní opěrná stěna ...'!J34</f>
        <v>0</v>
      </c>
      <c r="AH100" s="133"/>
      <c r="AI100" s="133"/>
      <c r="AJ100" s="133"/>
      <c r="AK100" s="133"/>
      <c r="AL100" s="133"/>
      <c r="AM100" s="133"/>
      <c r="AN100" s="136">
        <f>SUM(AG100,AT100)</f>
        <v>0</v>
      </c>
      <c r="AO100" s="133"/>
      <c r="AP100" s="133"/>
      <c r="AQ100" s="137" t="s">
        <v>89</v>
      </c>
      <c r="AR100" s="73"/>
      <c r="AS100" s="138">
        <v>0</v>
      </c>
      <c r="AT100" s="139">
        <f>ROUND(SUM(AV100:AW100),2)</f>
        <v>0</v>
      </c>
      <c r="AU100" s="140">
        <f>'113 - Zemní opěrná stěna ...'!P135</f>
        <v>0</v>
      </c>
      <c r="AV100" s="139">
        <f>'113 - Zemní opěrná stěna ...'!J37</f>
        <v>0</v>
      </c>
      <c r="AW100" s="139">
        <f>'113 - Zemní opěrná stěna ...'!J38</f>
        <v>0</v>
      </c>
      <c r="AX100" s="139">
        <f>'113 - Zemní opěrná stěna ...'!J39</f>
        <v>0</v>
      </c>
      <c r="AY100" s="139">
        <f>'113 - Zemní opěrná stěna ...'!J40</f>
        <v>0</v>
      </c>
      <c r="AZ100" s="139">
        <f>'113 - Zemní opěrná stěna ...'!F37</f>
        <v>0</v>
      </c>
      <c r="BA100" s="139">
        <f>'113 - Zemní opěrná stěna ...'!F38</f>
        <v>0</v>
      </c>
      <c r="BB100" s="139">
        <f>'113 - Zemní opěrná stěna ...'!F39</f>
        <v>0</v>
      </c>
      <c r="BC100" s="139">
        <f>'113 - Zemní opěrná stěna ...'!F40</f>
        <v>0</v>
      </c>
      <c r="BD100" s="141">
        <f>'113 - Zemní opěrná stěna ...'!F41</f>
        <v>0</v>
      </c>
      <c r="BE100" s="4"/>
      <c r="BT100" s="142" t="s">
        <v>101</v>
      </c>
      <c r="BV100" s="142" t="s">
        <v>80</v>
      </c>
      <c r="BW100" s="142" t="s">
        <v>105</v>
      </c>
      <c r="BX100" s="142" t="s">
        <v>98</v>
      </c>
      <c r="CL100" s="142" t="s">
        <v>1</v>
      </c>
    </row>
    <row r="101" s="4" customFormat="1" ht="23.25" customHeight="1">
      <c r="A101" s="143" t="s">
        <v>91</v>
      </c>
      <c r="B101" s="71"/>
      <c r="C101" s="133"/>
      <c r="D101" s="133"/>
      <c r="E101" s="133"/>
      <c r="F101" s="133"/>
      <c r="G101" s="134" t="s">
        <v>106</v>
      </c>
      <c r="H101" s="134"/>
      <c r="I101" s="134"/>
      <c r="J101" s="134"/>
      <c r="K101" s="134"/>
      <c r="L101" s="133"/>
      <c r="M101" s="134" t="s">
        <v>107</v>
      </c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6">
        <f>'114 - Zemní opěrná stěna ...'!J34</f>
        <v>0</v>
      </c>
      <c r="AH101" s="133"/>
      <c r="AI101" s="133"/>
      <c r="AJ101" s="133"/>
      <c r="AK101" s="133"/>
      <c r="AL101" s="133"/>
      <c r="AM101" s="133"/>
      <c r="AN101" s="136">
        <f>SUM(AG101,AT101)</f>
        <v>0</v>
      </c>
      <c r="AO101" s="133"/>
      <c r="AP101" s="133"/>
      <c r="AQ101" s="137" t="s">
        <v>89</v>
      </c>
      <c r="AR101" s="73"/>
      <c r="AS101" s="138">
        <v>0</v>
      </c>
      <c r="AT101" s="139">
        <f>ROUND(SUM(AV101:AW101),2)</f>
        <v>0</v>
      </c>
      <c r="AU101" s="140">
        <f>'114 - Zemní opěrná stěna ...'!P137</f>
        <v>0</v>
      </c>
      <c r="AV101" s="139">
        <f>'114 - Zemní opěrná stěna ...'!J37</f>
        <v>0</v>
      </c>
      <c r="AW101" s="139">
        <f>'114 - Zemní opěrná stěna ...'!J38</f>
        <v>0</v>
      </c>
      <c r="AX101" s="139">
        <f>'114 - Zemní opěrná stěna ...'!J39</f>
        <v>0</v>
      </c>
      <c r="AY101" s="139">
        <f>'114 - Zemní opěrná stěna ...'!J40</f>
        <v>0</v>
      </c>
      <c r="AZ101" s="139">
        <f>'114 - Zemní opěrná stěna ...'!F37</f>
        <v>0</v>
      </c>
      <c r="BA101" s="139">
        <f>'114 - Zemní opěrná stěna ...'!F38</f>
        <v>0</v>
      </c>
      <c r="BB101" s="139">
        <f>'114 - Zemní opěrná stěna ...'!F39</f>
        <v>0</v>
      </c>
      <c r="BC101" s="139">
        <f>'114 - Zemní opěrná stěna ...'!F40</f>
        <v>0</v>
      </c>
      <c r="BD101" s="141">
        <f>'114 - Zemní opěrná stěna ...'!F41</f>
        <v>0</v>
      </c>
      <c r="BE101" s="4"/>
      <c r="BT101" s="142" t="s">
        <v>101</v>
      </c>
      <c r="BV101" s="142" t="s">
        <v>80</v>
      </c>
      <c r="BW101" s="142" t="s">
        <v>108</v>
      </c>
      <c r="BX101" s="142" t="s">
        <v>98</v>
      </c>
      <c r="CL101" s="142" t="s">
        <v>1</v>
      </c>
    </row>
    <row r="102" s="4" customFormat="1" ht="16.5" customHeight="1">
      <c r="A102" s="143" t="s">
        <v>91</v>
      </c>
      <c r="B102" s="71"/>
      <c r="C102" s="133"/>
      <c r="D102" s="133"/>
      <c r="E102" s="133"/>
      <c r="F102" s="134" t="s">
        <v>109</v>
      </c>
      <c r="G102" s="134"/>
      <c r="H102" s="134"/>
      <c r="I102" s="134"/>
      <c r="J102" s="134"/>
      <c r="K102" s="133"/>
      <c r="L102" s="134" t="s">
        <v>110</v>
      </c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6">
        <f>'103 - Vedlejší rozpočtové...'!J34</f>
        <v>0</v>
      </c>
      <c r="AH102" s="133"/>
      <c r="AI102" s="133"/>
      <c r="AJ102" s="133"/>
      <c r="AK102" s="133"/>
      <c r="AL102" s="133"/>
      <c r="AM102" s="133"/>
      <c r="AN102" s="136">
        <f>SUM(AG102,AT102)</f>
        <v>0</v>
      </c>
      <c r="AO102" s="133"/>
      <c r="AP102" s="133"/>
      <c r="AQ102" s="137" t="s">
        <v>89</v>
      </c>
      <c r="AR102" s="73"/>
      <c r="AS102" s="138">
        <v>0</v>
      </c>
      <c r="AT102" s="139">
        <f>ROUND(SUM(AV102:AW102),2)</f>
        <v>0</v>
      </c>
      <c r="AU102" s="140">
        <f>'103 - Vedlejší rozpočtové...'!P126</f>
        <v>0</v>
      </c>
      <c r="AV102" s="139">
        <f>'103 - Vedlejší rozpočtové...'!J37</f>
        <v>0</v>
      </c>
      <c r="AW102" s="139">
        <f>'103 - Vedlejší rozpočtové...'!J38</f>
        <v>0</v>
      </c>
      <c r="AX102" s="139">
        <f>'103 - Vedlejší rozpočtové...'!J39</f>
        <v>0</v>
      </c>
      <c r="AY102" s="139">
        <f>'103 - Vedlejší rozpočtové...'!J40</f>
        <v>0</v>
      </c>
      <c r="AZ102" s="139">
        <f>'103 - Vedlejší rozpočtové...'!F37</f>
        <v>0</v>
      </c>
      <c r="BA102" s="139">
        <f>'103 - Vedlejší rozpočtové...'!F38</f>
        <v>0</v>
      </c>
      <c r="BB102" s="139">
        <f>'103 - Vedlejší rozpočtové...'!F39</f>
        <v>0</v>
      </c>
      <c r="BC102" s="139">
        <f>'103 - Vedlejší rozpočtové...'!F40</f>
        <v>0</v>
      </c>
      <c r="BD102" s="141">
        <f>'103 - Vedlejší rozpočtové...'!F41</f>
        <v>0</v>
      </c>
      <c r="BE102" s="4"/>
      <c r="BT102" s="142" t="s">
        <v>94</v>
      </c>
      <c r="BV102" s="142" t="s">
        <v>80</v>
      </c>
      <c r="BW102" s="142" t="s">
        <v>111</v>
      </c>
      <c r="BX102" s="142" t="s">
        <v>90</v>
      </c>
      <c r="CL102" s="142" t="s">
        <v>1</v>
      </c>
    </row>
    <row r="103" s="4" customFormat="1" ht="23.25" customHeight="1">
      <c r="A103" s="4"/>
      <c r="B103" s="71"/>
      <c r="C103" s="133"/>
      <c r="D103" s="133"/>
      <c r="E103" s="134" t="s">
        <v>112</v>
      </c>
      <c r="F103" s="134"/>
      <c r="G103" s="134"/>
      <c r="H103" s="134"/>
      <c r="I103" s="134"/>
      <c r="J103" s="133"/>
      <c r="K103" s="134" t="s">
        <v>113</v>
      </c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134"/>
      <c r="AF103" s="134"/>
      <c r="AG103" s="135">
        <f>ROUND(AG104+AG109,2)</f>
        <v>0</v>
      </c>
      <c r="AH103" s="133"/>
      <c r="AI103" s="133"/>
      <c r="AJ103" s="133"/>
      <c r="AK103" s="133"/>
      <c r="AL103" s="133"/>
      <c r="AM103" s="133"/>
      <c r="AN103" s="136">
        <f>SUM(AG103,AT103)</f>
        <v>0</v>
      </c>
      <c r="AO103" s="133"/>
      <c r="AP103" s="133"/>
      <c r="AQ103" s="137" t="s">
        <v>89</v>
      </c>
      <c r="AR103" s="73"/>
      <c r="AS103" s="138">
        <f>ROUND(AS104+AS109,2)</f>
        <v>0</v>
      </c>
      <c r="AT103" s="139">
        <f>ROUND(SUM(AV103:AW103),2)</f>
        <v>0</v>
      </c>
      <c r="AU103" s="140">
        <f>ROUND(AU104+AU109,5)</f>
        <v>0</v>
      </c>
      <c r="AV103" s="139">
        <f>ROUND(AZ103*L29,2)</f>
        <v>0</v>
      </c>
      <c r="AW103" s="139">
        <f>ROUND(BA103*L30,2)</f>
        <v>0</v>
      </c>
      <c r="AX103" s="139">
        <f>ROUND(BB103*L29,2)</f>
        <v>0</v>
      </c>
      <c r="AY103" s="139">
        <f>ROUND(BC103*L30,2)</f>
        <v>0</v>
      </c>
      <c r="AZ103" s="139">
        <f>ROUND(AZ104+AZ109,2)</f>
        <v>0</v>
      </c>
      <c r="BA103" s="139">
        <f>ROUND(BA104+BA109,2)</f>
        <v>0</v>
      </c>
      <c r="BB103" s="139">
        <f>ROUND(BB104+BB109,2)</f>
        <v>0</v>
      </c>
      <c r="BC103" s="139">
        <f>ROUND(BC104+BC109,2)</f>
        <v>0</v>
      </c>
      <c r="BD103" s="141">
        <f>ROUND(BD104+BD109,2)</f>
        <v>0</v>
      </c>
      <c r="BE103" s="4"/>
      <c r="BS103" s="142" t="s">
        <v>77</v>
      </c>
      <c r="BT103" s="142" t="s">
        <v>86</v>
      </c>
      <c r="BU103" s="142" t="s">
        <v>79</v>
      </c>
      <c r="BV103" s="142" t="s">
        <v>80</v>
      </c>
      <c r="BW103" s="142" t="s">
        <v>114</v>
      </c>
      <c r="BX103" s="142" t="s">
        <v>85</v>
      </c>
      <c r="CL103" s="142" t="s">
        <v>1</v>
      </c>
    </row>
    <row r="104" s="4" customFormat="1" ht="16.5" customHeight="1">
      <c r="A104" s="4"/>
      <c r="B104" s="71"/>
      <c r="C104" s="133"/>
      <c r="D104" s="133"/>
      <c r="E104" s="133"/>
      <c r="F104" s="134" t="s">
        <v>115</v>
      </c>
      <c r="G104" s="134"/>
      <c r="H104" s="134"/>
      <c r="I104" s="134"/>
      <c r="J104" s="134"/>
      <c r="K104" s="133"/>
      <c r="L104" s="134" t="s">
        <v>116</v>
      </c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5">
        <f>ROUND(SUM(AG105:AG108),2)</f>
        <v>0</v>
      </c>
      <c r="AH104" s="133"/>
      <c r="AI104" s="133"/>
      <c r="AJ104" s="133"/>
      <c r="AK104" s="133"/>
      <c r="AL104" s="133"/>
      <c r="AM104" s="133"/>
      <c r="AN104" s="136">
        <f>SUM(AG104,AT104)</f>
        <v>0</v>
      </c>
      <c r="AO104" s="133"/>
      <c r="AP104" s="133"/>
      <c r="AQ104" s="137" t="s">
        <v>89</v>
      </c>
      <c r="AR104" s="73"/>
      <c r="AS104" s="138">
        <f>ROUND(SUM(AS105:AS108),2)</f>
        <v>0</v>
      </c>
      <c r="AT104" s="139">
        <f>ROUND(SUM(AV104:AW104),2)</f>
        <v>0</v>
      </c>
      <c r="AU104" s="140">
        <f>ROUND(SUM(AU105:AU108),5)</f>
        <v>0</v>
      </c>
      <c r="AV104" s="139">
        <f>ROUND(AZ104*L29,2)</f>
        <v>0</v>
      </c>
      <c r="AW104" s="139">
        <f>ROUND(BA104*L30,2)</f>
        <v>0</v>
      </c>
      <c r="AX104" s="139">
        <f>ROUND(BB104*L29,2)</f>
        <v>0</v>
      </c>
      <c r="AY104" s="139">
        <f>ROUND(BC104*L30,2)</f>
        <v>0</v>
      </c>
      <c r="AZ104" s="139">
        <f>ROUND(SUM(AZ105:AZ108),2)</f>
        <v>0</v>
      </c>
      <c r="BA104" s="139">
        <f>ROUND(SUM(BA105:BA108),2)</f>
        <v>0</v>
      </c>
      <c r="BB104" s="139">
        <f>ROUND(SUM(BB105:BB108),2)</f>
        <v>0</v>
      </c>
      <c r="BC104" s="139">
        <f>ROUND(SUM(BC105:BC108),2)</f>
        <v>0</v>
      </c>
      <c r="BD104" s="141">
        <f>ROUND(SUM(BD105:BD108),2)</f>
        <v>0</v>
      </c>
      <c r="BE104" s="4"/>
      <c r="BS104" s="142" t="s">
        <v>77</v>
      </c>
      <c r="BT104" s="142" t="s">
        <v>94</v>
      </c>
      <c r="BU104" s="142" t="s">
        <v>79</v>
      </c>
      <c r="BV104" s="142" t="s">
        <v>80</v>
      </c>
      <c r="BW104" s="142" t="s">
        <v>117</v>
      </c>
      <c r="BX104" s="142" t="s">
        <v>114</v>
      </c>
      <c r="CL104" s="142" t="s">
        <v>1</v>
      </c>
    </row>
    <row r="105" s="4" customFormat="1" ht="23.25" customHeight="1">
      <c r="A105" s="143" t="s">
        <v>91</v>
      </c>
      <c r="B105" s="71"/>
      <c r="C105" s="133"/>
      <c r="D105" s="133"/>
      <c r="E105" s="133"/>
      <c r="F105" s="133"/>
      <c r="G105" s="134" t="s">
        <v>118</v>
      </c>
      <c r="H105" s="134"/>
      <c r="I105" s="134"/>
      <c r="J105" s="134"/>
      <c r="K105" s="134"/>
      <c r="L105" s="133"/>
      <c r="M105" s="134" t="s">
        <v>119</v>
      </c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4"/>
      <c r="AF105" s="134"/>
      <c r="AG105" s="136">
        <f>'321 - Úsek 1 DN400 - vyús...'!J34</f>
        <v>0</v>
      </c>
      <c r="AH105" s="133"/>
      <c r="AI105" s="133"/>
      <c r="AJ105" s="133"/>
      <c r="AK105" s="133"/>
      <c r="AL105" s="133"/>
      <c r="AM105" s="133"/>
      <c r="AN105" s="136">
        <f>SUM(AG105,AT105)</f>
        <v>0</v>
      </c>
      <c r="AO105" s="133"/>
      <c r="AP105" s="133"/>
      <c r="AQ105" s="137" t="s">
        <v>89</v>
      </c>
      <c r="AR105" s="73"/>
      <c r="AS105" s="138">
        <v>0</v>
      </c>
      <c r="AT105" s="139">
        <f>ROUND(SUM(AV105:AW105),2)</f>
        <v>0</v>
      </c>
      <c r="AU105" s="140">
        <f>'321 - Úsek 1 DN400 - vyús...'!P138</f>
        <v>0</v>
      </c>
      <c r="AV105" s="139">
        <f>'321 - Úsek 1 DN400 - vyús...'!J37</f>
        <v>0</v>
      </c>
      <c r="AW105" s="139">
        <f>'321 - Úsek 1 DN400 - vyús...'!J38</f>
        <v>0</v>
      </c>
      <c r="AX105" s="139">
        <f>'321 - Úsek 1 DN400 - vyús...'!J39</f>
        <v>0</v>
      </c>
      <c r="AY105" s="139">
        <f>'321 - Úsek 1 DN400 - vyús...'!J40</f>
        <v>0</v>
      </c>
      <c r="AZ105" s="139">
        <f>'321 - Úsek 1 DN400 - vyús...'!F37</f>
        <v>0</v>
      </c>
      <c r="BA105" s="139">
        <f>'321 - Úsek 1 DN400 - vyús...'!F38</f>
        <v>0</v>
      </c>
      <c r="BB105" s="139">
        <f>'321 - Úsek 1 DN400 - vyús...'!F39</f>
        <v>0</v>
      </c>
      <c r="BC105" s="139">
        <f>'321 - Úsek 1 DN400 - vyús...'!F40</f>
        <v>0</v>
      </c>
      <c r="BD105" s="141">
        <f>'321 - Úsek 1 DN400 - vyús...'!F41</f>
        <v>0</v>
      </c>
      <c r="BE105" s="4"/>
      <c r="BT105" s="142" t="s">
        <v>101</v>
      </c>
      <c r="BV105" s="142" t="s">
        <v>80</v>
      </c>
      <c r="BW105" s="142" t="s">
        <v>120</v>
      </c>
      <c r="BX105" s="142" t="s">
        <v>117</v>
      </c>
      <c r="CL105" s="142" t="s">
        <v>1</v>
      </c>
    </row>
    <row r="106" s="4" customFormat="1" ht="35.25" customHeight="1">
      <c r="A106" s="143" t="s">
        <v>91</v>
      </c>
      <c r="B106" s="71"/>
      <c r="C106" s="133"/>
      <c r="D106" s="133"/>
      <c r="E106" s="133"/>
      <c r="F106" s="133"/>
      <c r="G106" s="134" t="s">
        <v>121</v>
      </c>
      <c r="H106" s="134"/>
      <c r="I106" s="134"/>
      <c r="J106" s="134"/>
      <c r="K106" s="134"/>
      <c r="L106" s="133"/>
      <c r="M106" s="134" t="s">
        <v>122</v>
      </c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  <c r="AA106" s="134"/>
      <c r="AB106" s="134"/>
      <c r="AC106" s="134"/>
      <c r="AD106" s="134"/>
      <c r="AE106" s="134"/>
      <c r="AF106" s="134"/>
      <c r="AG106" s="136">
        <f>'322 - Úsek 2 DN400 - Šk7 ...'!J34</f>
        <v>0</v>
      </c>
      <c r="AH106" s="133"/>
      <c r="AI106" s="133"/>
      <c r="AJ106" s="133"/>
      <c r="AK106" s="133"/>
      <c r="AL106" s="133"/>
      <c r="AM106" s="133"/>
      <c r="AN106" s="136">
        <f>SUM(AG106,AT106)</f>
        <v>0</v>
      </c>
      <c r="AO106" s="133"/>
      <c r="AP106" s="133"/>
      <c r="AQ106" s="137" t="s">
        <v>89</v>
      </c>
      <c r="AR106" s="73"/>
      <c r="AS106" s="138">
        <v>0</v>
      </c>
      <c r="AT106" s="139">
        <f>ROUND(SUM(AV106:AW106),2)</f>
        <v>0</v>
      </c>
      <c r="AU106" s="140">
        <f>'322 - Úsek 2 DN400 - Šk7 ...'!P138</f>
        <v>0</v>
      </c>
      <c r="AV106" s="139">
        <f>'322 - Úsek 2 DN400 - Šk7 ...'!J37</f>
        <v>0</v>
      </c>
      <c r="AW106" s="139">
        <f>'322 - Úsek 2 DN400 - Šk7 ...'!J38</f>
        <v>0</v>
      </c>
      <c r="AX106" s="139">
        <f>'322 - Úsek 2 DN400 - Šk7 ...'!J39</f>
        <v>0</v>
      </c>
      <c r="AY106" s="139">
        <f>'322 - Úsek 2 DN400 - Šk7 ...'!J40</f>
        <v>0</v>
      </c>
      <c r="AZ106" s="139">
        <f>'322 - Úsek 2 DN400 - Šk7 ...'!F37</f>
        <v>0</v>
      </c>
      <c r="BA106" s="139">
        <f>'322 - Úsek 2 DN400 - Šk7 ...'!F38</f>
        <v>0</v>
      </c>
      <c r="BB106" s="139">
        <f>'322 - Úsek 2 DN400 - Šk7 ...'!F39</f>
        <v>0</v>
      </c>
      <c r="BC106" s="139">
        <f>'322 - Úsek 2 DN400 - Šk7 ...'!F40</f>
        <v>0</v>
      </c>
      <c r="BD106" s="141">
        <f>'322 - Úsek 2 DN400 - Šk7 ...'!F41</f>
        <v>0</v>
      </c>
      <c r="BE106" s="4"/>
      <c r="BT106" s="142" t="s">
        <v>101</v>
      </c>
      <c r="BV106" s="142" t="s">
        <v>80</v>
      </c>
      <c r="BW106" s="142" t="s">
        <v>123</v>
      </c>
      <c r="BX106" s="142" t="s">
        <v>117</v>
      </c>
      <c r="CL106" s="142" t="s">
        <v>1</v>
      </c>
    </row>
    <row r="107" s="4" customFormat="1" ht="35.25" customHeight="1">
      <c r="A107" s="143" t="s">
        <v>91</v>
      </c>
      <c r="B107" s="71"/>
      <c r="C107" s="133"/>
      <c r="D107" s="133"/>
      <c r="E107" s="133"/>
      <c r="F107" s="133"/>
      <c r="G107" s="134" t="s">
        <v>124</v>
      </c>
      <c r="H107" s="134"/>
      <c r="I107" s="134"/>
      <c r="J107" s="134"/>
      <c r="K107" s="134"/>
      <c r="L107" s="133"/>
      <c r="M107" s="134" t="s">
        <v>125</v>
      </c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  <c r="AA107" s="134"/>
      <c r="AB107" s="134"/>
      <c r="AC107" s="134"/>
      <c r="AD107" s="134"/>
      <c r="AE107" s="134"/>
      <c r="AF107" s="134"/>
      <c r="AG107" s="136">
        <f>'323 - Úsek 3 DN400 – Šk12...'!J34</f>
        <v>0</v>
      </c>
      <c r="AH107" s="133"/>
      <c r="AI107" s="133"/>
      <c r="AJ107" s="133"/>
      <c r="AK107" s="133"/>
      <c r="AL107" s="133"/>
      <c r="AM107" s="133"/>
      <c r="AN107" s="136">
        <f>SUM(AG107,AT107)</f>
        <v>0</v>
      </c>
      <c r="AO107" s="133"/>
      <c r="AP107" s="133"/>
      <c r="AQ107" s="137" t="s">
        <v>89</v>
      </c>
      <c r="AR107" s="73"/>
      <c r="AS107" s="138">
        <v>0</v>
      </c>
      <c r="AT107" s="139">
        <f>ROUND(SUM(AV107:AW107),2)</f>
        <v>0</v>
      </c>
      <c r="AU107" s="140">
        <f>'323 - Úsek 3 DN400 – Šk12...'!P138</f>
        <v>0</v>
      </c>
      <c r="AV107" s="139">
        <f>'323 - Úsek 3 DN400 – Šk12...'!J37</f>
        <v>0</v>
      </c>
      <c r="AW107" s="139">
        <f>'323 - Úsek 3 DN400 – Šk12...'!J38</f>
        <v>0</v>
      </c>
      <c r="AX107" s="139">
        <f>'323 - Úsek 3 DN400 – Šk12...'!J39</f>
        <v>0</v>
      </c>
      <c r="AY107" s="139">
        <f>'323 - Úsek 3 DN400 – Šk12...'!J40</f>
        <v>0</v>
      </c>
      <c r="AZ107" s="139">
        <f>'323 - Úsek 3 DN400 – Šk12...'!F37</f>
        <v>0</v>
      </c>
      <c r="BA107" s="139">
        <f>'323 - Úsek 3 DN400 – Šk12...'!F38</f>
        <v>0</v>
      </c>
      <c r="BB107" s="139">
        <f>'323 - Úsek 3 DN400 – Šk12...'!F39</f>
        <v>0</v>
      </c>
      <c r="BC107" s="139">
        <f>'323 - Úsek 3 DN400 – Šk12...'!F40</f>
        <v>0</v>
      </c>
      <c r="BD107" s="141">
        <f>'323 - Úsek 3 DN400 – Šk12...'!F41</f>
        <v>0</v>
      </c>
      <c r="BE107" s="4"/>
      <c r="BT107" s="142" t="s">
        <v>101</v>
      </c>
      <c r="BV107" s="142" t="s">
        <v>80</v>
      </c>
      <c r="BW107" s="142" t="s">
        <v>126</v>
      </c>
      <c r="BX107" s="142" t="s">
        <v>117</v>
      </c>
      <c r="CL107" s="142" t="s">
        <v>1</v>
      </c>
    </row>
    <row r="108" s="4" customFormat="1" ht="35.25" customHeight="1">
      <c r="A108" s="143" t="s">
        <v>91</v>
      </c>
      <c r="B108" s="71"/>
      <c r="C108" s="133"/>
      <c r="D108" s="133"/>
      <c r="E108" s="133"/>
      <c r="F108" s="133"/>
      <c r="G108" s="134" t="s">
        <v>127</v>
      </c>
      <c r="H108" s="134"/>
      <c r="I108" s="134"/>
      <c r="J108" s="134"/>
      <c r="K108" s="134"/>
      <c r="L108" s="133"/>
      <c r="M108" s="134" t="s">
        <v>128</v>
      </c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134"/>
      <c r="AG108" s="136">
        <f>'324 - Úsek 4 DN400 – Šk14...'!J34</f>
        <v>0</v>
      </c>
      <c r="AH108" s="133"/>
      <c r="AI108" s="133"/>
      <c r="AJ108" s="133"/>
      <c r="AK108" s="133"/>
      <c r="AL108" s="133"/>
      <c r="AM108" s="133"/>
      <c r="AN108" s="136">
        <f>SUM(AG108,AT108)</f>
        <v>0</v>
      </c>
      <c r="AO108" s="133"/>
      <c r="AP108" s="133"/>
      <c r="AQ108" s="137" t="s">
        <v>89</v>
      </c>
      <c r="AR108" s="73"/>
      <c r="AS108" s="138">
        <v>0</v>
      </c>
      <c r="AT108" s="139">
        <f>ROUND(SUM(AV108:AW108),2)</f>
        <v>0</v>
      </c>
      <c r="AU108" s="140">
        <f>'324 - Úsek 4 DN400 – Šk14...'!P138</f>
        <v>0</v>
      </c>
      <c r="AV108" s="139">
        <f>'324 - Úsek 4 DN400 – Šk14...'!J37</f>
        <v>0</v>
      </c>
      <c r="AW108" s="139">
        <f>'324 - Úsek 4 DN400 – Šk14...'!J38</f>
        <v>0</v>
      </c>
      <c r="AX108" s="139">
        <f>'324 - Úsek 4 DN400 – Šk14...'!J39</f>
        <v>0</v>
      </c>
      <c r="AY108" s="139">
        <f>'324 - Úsek 4 DN400 – Šk14...'!J40</f>
        <v>0</v>
      </c>
      <c r="AZ108" s="139">
        <f>'324 - Úsek 4 DN400 – Šk14...'!F37</f>
        <v>0</v>
      </c>
      <c r="BA108" s="139">
        <f>'324 - Úsek 4 DN400 – Šk14...'!F38</f>
        <v>0</v>
      </c>
      <c r="BB108" s="139">
        <f>'324 - Úsek 4 DN400 – Šk14...'!F39</f>
        <v>0</v>
      </c>
      <c r="BC108" s="139">
        <f>'324 - Úsek 4 DN400 – Šk14...'!F40</f>
        <v>0</v>
      </c>
      <c r="BD108" s="141">
        <f>'324 - Úsek 4 DN400 – Šk14...'!F41</f>
        <v>0</v>
      </c>
      <c r="BE108" s="4"/>
      <c r="BT108" s="142" t="s">
        <v>101</v>
      </c>
      <c r="BV108" s="142" t="s">
        <v>80</v>
      </c>
      <c r="BW108" s="142" t="s">
        <v>129</v>
      </c>
      <c r="BX108" s="142" t="s">
        <v>117</v>
      </c>
      <c r="CL108" s="142" t="s">
        <v>1</v>
      </c>
    </row>
    <row r="109" s="4" customFormat="1" ht="16.5" customHeight="1">
      <c r="A109" s="143" t="s">
        <v>91</v>
      </c>
      <c r="B109" s="71"/>
      <c r="C109" s="133"/>
      <c r="D109" s="133"/>
      <c r="E109" s="133"/>
      <c r="F109" s="134" t="s">
        <v>130</v>
      </c>
      <c r="G109" s="134"/>
      <c r="H109" s="134"/>
      <c r="I109" s="134"/>
      <c r="J109" s="134"/>
      <c r="K109" s="133"/>
      <c r="L109" s="134" t="s">
        <v>110</v>
      </c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  <c r="AA109" s="134"/>
      <c r="AB109" s="134"/>
      <c r="AC109" s="134"/>
      <c r="AD109" s="134"/>
      <c r="AE109" s="134"/>
      <c r="AF109" s="134"/>
      <c r="AG109" s="136">
        <f>'400 - Vedlejší rozpočtové...'!J34</f>
        <v>0</v>
      </c>
      <c r="AH109" s="133"/>
      <c r="AI109" s="133"/>
      <c r="AJ109" s="133"/>
      <c r="AK109" s="133"/>
      <c r="AL109" s="133"/>
      <c r="AM109" s="133"/>
      <c r="AN109" s="136">
        <f>SUM(AG109,AT109)</f>
        <v>0</v>
      </c>
      <c r="AO109" s="133"/>
      <c r="AP109" s="133"/>
      <c r="AQ109" s="137" t="s">
        <v>89</v>
      </c>
      <c r="AR109" s="73"/>
      <c r="AS109" s="144">
        <v>0</v>
      </c>
      <c r="AT109" s="145">
        <f>ROUND(SUM(AV109:AW109),2)</f>
        <v>0</v>
      </c>
      <c r="AU109" s="146">
        <f>'400 - Vedlejší rozpočtové...'!P129</f>
        <v>0</v>
      </c>
      <c r="AV109" s="145">
        <f>'400 - Vedlejší rozpočtové...'!J37</f>
        <v>0</v>
      </c>
      <c r="AW109" s="145">
        <f>'400 - Vedlejší rozpočtové...'!J38</f>
        <v>0</v>
      </c>
      <c r="AX109" s="145">
        <f>'400 - Vedlejší rozpočtové...'!J39</f>
        <v>0</v>
      </c>
      <c r="AY109" s="145">
        <f>'400 - Vedlejší rozpočtové...'!J40</f>
        <v>0</v>
      </c>
      <c r="AZ109" s="145">
        <f>'400 - Vedlejší rozpočtové...'!F37</f>
        <v>0</v>
      </c>
      <c r="BA109" s="145">
        <f>'400 - Vedlejší rozpočtové...'!F38</f>
        <v>0</v>
      </c>
      <c r="BB109" s="145">
        <f>'400 - Vedlejší rozpočtové...'!F39</f>
        <v>0</v>
      </c>
      <c r="BC109" s="145">
        <f>'400 - Vedlejší rozpočtové...'!F40</f>
        <v>0</v>
      </c>
      <c r="BD109" s="147">
        <f>'400 - Vedlejší rozpočtové...'!F41</f>
        <v>0</v>
      </c>
      <c r="BE109" s="4"/>
      <c r="BT109" s="142" t="s">
        <v>94</v>
      </c>
      <c r="BV109" s="142" t="s">
        <v>80</v>
      </c>
      <c r="BW109" s="142" t="s">
        <v>131</v>
      </c>
      <c r="BX109" s="142" t="s">
        <v>114</v>
      </c>
      <c r="CL109" s="142" t="s">
        <v>1</v>
      </c>
    </row>
    <row r="110" s="2" customFormat="1" ht="30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5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="2" customFormat="1" ht="6.96" customHeight="1">
      <c r="A111" s="39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45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</sheetData>
  <sheetProtection sheet="1" formatColumns="0" formatRows="0" objects="1" scenarios="1" spinCount="100000" saltValue="MBXqsnVWVS1E/9jXrJbwPM0vFwSjkailiuoN9PsVJpDjDymP+gIbHwoL6D/+ArqxJVXVBASduP3DGvB87LkXNQ==" hashValue="XIh8kxWnqFwPPhW0NymL9vglO+B65N9cXthWuFJ/33CiihQGmUS54AS3itZTbbMYoVQ/ClIkrxe9TvE++HmrVQ==" algorithmName="SHA-512" password="CC35"/>
  <mergeCells count="98">
    <mergeCell ref="C92:G92"/>
    <mergeCell ref="D95:H95"/>
    <mergeCell ref="E103:I103"/>
    <mergeCell ref="E96:I96"/>
    <mergeCell ref="F98:J98"/>
    <mergeCell ref="F102:J102"/>
    <mergeCell ref="F97:J97"/>
    <mergeCell ref="F104:J104"/>
    <mergeCell ref="G99:K99"/>
    <mergeCell ref="G101:K101"/>
    <mergeCell ref="G100:K100"/>
    <mergeCell ref="I92:AF92"/>
    <mergeCell ref="J95:AF95"/>
    <mergeCell ref="K103:AF103"/>
    <mergeCell ref="K96:AF96"/>
    <mergeCell ref="L85:AO85"/>
    <mergeCell ref="L104:AF104"/>
    <mergeCell ref="L102:AF102"/>
    <mergeCell ref="L98:AF98"/>
    <mergeCell ref="L97:AF97"/>
    <mergeCell ref="M101:AF101"/>
    <mergeCell ref="M100:AF100"/>
    <mergeCell ref="M99:AF99"/>
    <mergeCell ref="G105:K105"/>
    <mergeCell ref="M105:AF105"/>
    <mergeCell ref="G106:K106"/>
    <mergeCell ref="M106:AF106"/>
    <mergeCell ref="G107:K107"/>
    <mergeCell ref="M107:AF107"/>
    <mergeCell ref="G108:K108"/>
    <mergeCell ref="M108:AF108"/>
    <mergeCell ref="F109:J109"/>
    <mergeCell ref="L109:AF109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L31:P31"/>
    <mergeCell ref="W31:AE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100:AM100"/>
    <mergeCell ref="AG101:AM101"/>
    <mergeCell ref="AG102:AM102"/>
    <mergeCell ref="AG103:AM103"/>
    <mergeCell ref="AG104:AM104"/>
    <mergeCell ref="AG92:AM92"/>
    <mergeCell ref="AG98:AM98"/>
    <mergeCell ref="AG97:AM97"/>
    <mergeCell ref="AG96:AM96"/>
    <mergeCell ref="AG99:AM99"/>
    <mergeCell ref="AG95:AM95"/>
    <mergeCell ref="AM89:AP89"/>
    <mergeCell ref="AM90:AP90"/>
    <mergeCell ref="AM87:AN87"/>
    <mergeCell ref="AN98:AP98"/>
    <mergeCell ref="AN104:AP104"/>
    <mergeCell ref="AN103:AP103"/>
    <mergeCell ref="AN95:AP95"/>
    <mergeCell ref="AN102:AP102"/>
    <mergeCell ref="AN96:AP96"/>
    <mergeCell ref="AN101:AP101"/>
    <mergeCell ref="AN97:AP97"/>
    <mergeCell ref="AN100:AP100"/>
    <mergeCell ref="AN92:AP92"/>
    <mergeCell ref="AN99:AP99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94:AP94"/>
  </mergeCells>
  <hyperlinks>
    <hyperlink ref="A97" location="'101 - SO 01 Chodníkové tě...'!C2" display="/"/>
    <hyperlink ref="A99" location="'112 - Opěrná stěna stanič...'!C2" display="/"/>
    <hyperlink ref="A100" location="'113 - Zemní opěrná stěna ...'!C2" display="/"/>
    <hyperlink ref="A101" location="'114 - Zemní opěrná stěna ...'!C2" display="/"/>
    <hyperlink ref="A102" location="'103 - Vedlejší rozpočtové...'!C2" display="/"/>
    <hyperlink ref="A105" location="'321 - Úsek 1 DN400 - vyús...'!C2" display="/"/>
    <hyperlink ref="A106" location="'322 - Úsek 2 DN400 - Šk7 ...'!C2" display="/"/>
    <hyperlink ref="A107" location="'323 - Úsek 3 DN400 – Šk12...'!C2" display="/"/>
    <hyperlink ref="A108" location="'324 - Úsek 4 DN400 – Šk14...'!C2" display="/"/>
    <hyperlink ref="A109" location="'400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129</v>
      </c>
      <c r="AZ2" s="148" t="s">
        <v>137</v>
      </c>
      <c r="BA2" s="148" t="s">
        <v>1</v>
      </c>
      <c r="BB2" s="148" t="s">
        <v>1</v>
      </c>
      <c r="BC2" s="148" t="s">
        <v>1692</v>
      </c>
      <c r="BD2" s="148" t="s">
        <v>86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86</v>
      </c>
      <c r="AZ3" s="148" t="s">
        <v>143</v>
      </c>
      <c r="BA3" s="148" t="s">
        <v>1</v>
      </c>
      <c r="BB3" s="148" t="s">
        <v>1</v>
      </c>
      <c r="BC3" s="148" t="s">
        <v>1786</v>
      </c>
      <c r="BD3" s="148" t="s">
        <v>86</v>
      </c>
    </row>
    <row r="4" s="1" customFormat="1" ht="24.96" customHeight="1">
      <c r="B4" s="21"/>
      <c r="D4" s="151" t="s">
        <v>136</v>
      </c>
      <c r="L4" s="21"/>
      <c r="M4" s="152" t="s">
        <v>10</v>
      </c>
      <c r="AT4" s="18" t="s">
        <v>4</v>
      </c>
      <c r="AZ4" s="148" t="s">
        <v>149</v>
      </c>
      <c r="BA4" s="148" t="s">
        <v>1</v>
      </c>
      <c r="BB4" s="148" t="s">
        <v>1</v>
      </c>
      <c r="BC4" s="148" t="s">
        <v>244</v>
      </c>
      <c r="BD4" s="148" t="s">
        <v>86</v>
      </c>
    </row>
    <row r="5" s="1" customFormat="1" ht="6.96" customHeight="1">
      <c r="B5" s="21"/>
      <c r="L5" s="21"/>
      <c r="AZ5" s="148" t="s">
        <v>1177</v>
      </c>
      <c r="BA5" s="148" t="s">
        <v>1</v>
      </c>
      <c r="BB5" s="148" t="s">
        <v>1</v>
      </c>
      <c r="BC5" s="148" t="s">
        <v>1787</v>
      </c>
      <c r="BD5" s="148" t="s">
        <v>86</v>
      </c>
    </row>
    <row r="6" s="1" customFormat="1" ht="12" customHeight="1">
      <c r="B6" s="21"/>
      <c r="D6" s="153" t="s">
        <v>16</v>
      </c>
      <c r="L6" s="21"/>
      <c r="AZ6" s="148" t="s">
        <v>1179</v>
      </c>
      <c r="BA6" s="148" t="s">
        <v>1</v>
      </c>
      <c r="BB6" s="148" t="s">
        <v>1</v>
      </c>
      <c r="BC6" s="148" t="s">
        <v>1788</v>
      </c>
      <c r="BD6" s="148" t="s">
        <v>86</v>
      </c>
    </row>
    <row r="7" s="1" customFormat="1" ht="26.25" customHeight="1">
      <c r="B7" s="21"/>
      <c r="E7" s="154" t="str">
        <f>'Rekapitulace stavby'!K6</f>
        <v>Chodníkové těleso, Žilina u Nového Jičína,úsek Pstruží Potok-Životice u NJ</v>
      </c>
      <c r="F7" s="153"/>
      <c r="G7" s="153"/>
      <c r="H7" s="153"/>
      <c r="L7" s="21"/>
      <c r="AZ7" s="148" t="s">
        <v>152</v>
      </c>
      <c r="BA7" s="148" t="s">
        <v>1</v>
      </c>
      <c r="BB7" s="148" t="s">
        <v>1</v>
      </c>
      <c r="BC7" s="148" t="s">
        <v>1789</v>
      </c>
      <c r="BD7" s="148" t="s">
        <v>86</v>
      </c>
    </row>
    <row r="8">
      <c r="B8" s="21"/>
      <c r="D8" s="153" t="s">
        <v>145</v>
      </c>
      <c r="L8" s="21"/>
      <c r="AZ8" s="148" t="s">
        <v>155</v>
      </c>
      <c r="BA8" s="148" t="s">
        <v>1</v>
      </c>
      <c r="BB8" s="148" t="s">
        <v>1</v>
      </c>
      <c r="BC8" s="148" t="s">
        <v>249</v>
      </c>
      <c r="BD8" s="148" t="s">
        <v>86</v>
      </c>
    </row>
    <row r="9" s="1" customFormat="1" ht="16.5" customHeight="1">
      <c r="B9" s="21"/>
      <c r="E9" s="154" t="s">
        <v>148</v>
      </c>
      <c r="F9" s="1"/>
      <c r="G9" s="1"/>
      <c r="H9" s="1"/>
      <c r="L9" s="21"/>
      <c r="AZ9" s="148" t="s">
        <v>743</v>
      </c>
      <c r="BA9" s="148" t="s">
        <v>1</v>
      </c>
      <c r="BB9" s="148" t="s">
        <v>1</v>
      </c>
      <c r="BC9" s="148" t="s">
        <v>1790</v>
      </c>
      <c r="BD9" s="148" t="s">
        <v>86</v>
      </c>
    </row>
    <row r="10" s="1" customFormat="1" ht="12" customHeight="1">
      <c r="B10" s="21"/>
      <c r="D10" s="153" t="s">
        <v>151</v>
      </c>
      <c r="L10" s="21"/>
      <c r="AZ10" s="148" t="s">
        <v>1183</v>
      </c>
      <c r="BA10" s="148" t="s">
        <v>1</v>
      </c>
      <c r="BB10" s="148" t="s">
        <v>1</v>
      </c>
      <c r="BC10" s="148" t="s">
        <v>1791</v>
      </c>
      <c r="BD10" s="148" t="s">
        <v>86</v>
      </c>
    </row>
    <row r="11" s="2" customFormat="1" ht="16.5" customHeight="1">
      <c r="A11" s="39"/>
      <c r="B11" s="45"/>
      <c r="C11" s="39"/>
      <c r="D11" s="39"/>
      <c r="E11" s="155" t="s">
        <v>1187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148" t="s">
        <v>1185</v>
      </c>
      <c r="BA11" s="148" t="s">
        <v>1</v>
      </c>
      <c r="BB11" s="148" t="s">
        <v>1</v>
      </c>
      <c r="BC11" s="148" t="s">
        <v>1792</v>
      </c>
      <c r="BD11" s="148" t="s">
        <v>86</v>
      </c>
    </row>
    <row r="12" s="2" customFormat="1" ht="12" customHeight="1">
      <c r="A12" s="39"/>
      <c r="B12" s="45"/>
      <c r="C12" s="39"/>
      <c r="D12" s="153" t="s">
        <v>746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148" t="s">
        <v>1188</v>
      </c>
      <c r="BA12" s="148" t="s">
        <v>1</v>
      </c>
      <c r="BB12" s="148" t="s">
        <v>1</v>
      </c>
      <c r="BC12" s="148" t="s">
        <v>1793</v>
      </c>
      <c r="BD12" s="148" t="s">
        <v>86</v>
      </c>
    </row>
    <row r="13" s="2" customFormat="1" ht="30" customHeight="1">
      <c r="A13" s="39"/>
      <c r="B13" s="45"/>
      <c r="C13" s="39"/>
      <c r="D13" s="39"/>
      <c r="E13" s="156" t="s">
        <v>1794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148" t="s">
        <v>164</v>
      </c>
      <c r="BA13" s="148" t="s">
        <v>1</v>
      </c>
      <c r="BB13" s="148" t="s">
        <v>1</v>
      </c>
      <c r="BC13" s="148" t="s">
        <v>1795</v>
      </c>
      <c r="BD13" s="148" t="s">
        <v>86</v>
      </c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3" t="s">
        <v>18</v>
      </c>
      <c r="E15" s="39"/>
      <c r="F15" s="142" t="s">
        <v>1</v>
      </c>
      <c r="G15" s="39"/>
      <c r="H15" s="39"/>
      <c r="I15" s="153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3" t="s">
        <v>20</v>
      </c>
      <c r="E16" s="39"/>
      <c r="F16" s="142" t="s">
        <v>21</v>
      </c>
      <c r="G16" s="39"/>
      <c r="H16" s="39"/>
      <c r="I16" s="153" t="s">
        <v>22</v>
      </c>
      <c r="J16" s="157" t="str">
        <f>'Rekapitulace stavby'!AN8</f>
        <v>13. 3. 2025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3" t="s">
        <v>24</v>
      </c>
      <c r="E18" s="39"/>
      <c r="F18" s="39"/>
      <c r="G18" s="39"/>
      <c r="H18" s="39"/>
      <c r="I18" s="153" t="s">
        <v>25</v>
      </c>
      <c r="J18" s="142" t="s">
        <v>26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27</v>
      </c>
      <c r="F19" s="39"/>
      <c r="G19" s="39"/>
      <c r="H19" s="39"/>
      <c r="I19" s="153" t="s">
        <v>28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3" t="s">
        <v>29</v>
      </c>
      <c r="E21" s="39"/>
      <c r="F21" s="39"/>
      <c r="G21" s="39"/>
      <c r="H21" s="39"/>
      <c r="I21" s="153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3" t="s">
        <v>28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3" t="s">
        <v>31</v>
      </c>
      <c r="E24" s="39"/>
      <c r="F24" s="39"/>
      <c r="G24" s="39"/>
      <c r="H24" s="39"/>
      <c r="I24" s="153" t="s">
        <v>25</v>
      </c>
      <c r="J24" s="142" t="s">
        <v>32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33</v>
      </c>
      <c r="F25" s="39"/>
      <c r="G25" s="39"/>
      <c r="H25" s="39"/>
      <c r="I25" s="153" t="s">
        <v>28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3" t="s">
        <v>35</v>
      </c>
      <c r="E27" s="39"/>
      <c r="F27" s="39"/>
      <c r="G27" s="39"/>
      <c r="H27" s="39"/>
      <c r="I27" s="153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36</v>
      </c>
      <c r="F28" s="39"/>
      <c r="G28" s="39"/>
      <c r="H28" s="39"/>
      <c r="I28" s="153" t="s">
        <v>28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3" t="s">
        <v>37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5" customHeight="1">
      <c r="A31" s="158"/>
      <c r="B31" s="159"/>
      <c r="C31" s="158"/>
      <c r="D31" s="158"/>
      <c r="E31" s="160" t="s">
        <v>1</v>
      </c>
      <c r="F31" s="160"/>
      <c r="G31" s="160"/>
      <c r="H31" s="160"/>
      <c r="I31" s="158"/>
      <c r="J31" s="158"/>
      <c r="K31" s="158"/>
      <c r="L31" s="161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2"/>
      <c r="E33" s="162"/>
      <c r="F33" s="162"/>
      <c r="G33" s="162"/>
      <c r="H33" s="162"/>
      <c r="I33" s="162"/>
      <c r="J33" s="162"/>
      <c r="K33" s="162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3" t="s">
        <v>38</v>
      </c>
      <c r="E34" s="39"/>
      <c r="F34" s="39"/>
      <c r="G34" s="39"/>
      <c r="H34" s="39"/>
      <c r="I34" s="39"/>
      <c r="J34" s="164">
        <f>ROUND(J138,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2"/>
      <c r="E35" s="162"/>
      <c r="F35" s="162"/>
      <c r="G35" s="162"/>
      <c r="H35" s="162"/>
      <c r="I35" s="162"/>
      <c r="J35" s="162"/>
      <c r="K35" s="162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5" t="s">
        <v>40</v>
      </c>
      <c r="G36" s="39"/>
      <c r="H36" s="39"/>
      <c r="I36" s="165" t="s">
        <v>39</v>
      </c>
      <c r="J36" s="165" t="s">
        <v>41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55" t="s">
        <v>42</v>
      </c>
      <c r="E37" s="153" t="s">
        <v>43</v>
      </c>
      <c r="F37" s="166">
        <f>ROUND((SUM(BE138:BE368)),  2)</f>
        <v>0</v>
      </c>
      <c r="G37" s="39"/>
      <c r="H37" s="39"/>
      <c r="I37" s="167">
        <v>0.20999999999999999</v>
      </c>
      <c r="J37" s="166">
        <f>ROUND(((SUM(BE138:BE368))*I37),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3" t="s">
        <v>44</v>
      </c>
      <c r="F38" s="166">
        <f>ROUND((SUM(BF138:BF368)),  2)</f>
        <v>0</v>
      </c>
      <c r="G38" s="39"/>
      <c r="H38" s="39"/>
      <c r="I38" s="167">
        <v>0.12</v>
      </c>
      <c r="J38" s="166">
        <f>ROUND(((SUM(BF138:BF368))*I38),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3" t="s">
        <v>45</v>
      </c>
      <c r="F39" s="166">
        <f>ROUND((SUM(BG138:BG368)),  2)</f>
        <v>0</v>
      </c>
      <c r="G39" s="39"/>
      <c r="H39" s="39"/>
      <c r="I39" s="167">
        <v>0.20999999999999999</v>
      </c>
      <c r="J39" s="166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3" t="s">
        <v>46</v>
      </c>
      <c r="F40" s="166">
        <f>ROUND((SUM(BH138:BH368)),  2)</f>
        <v>0</v>
      </c>
      <c r="G40" s="39"/>
      <c r="H40" s="39"/>
      <c r="I40" s="167">
        <v>0.12</v>
      </c>
      <c r="J40" s="166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3" t="s">
        <v>47</v>
      </c>
      <c r="F41" s="166">
        <f>ROUND((SUM(BI138:BI368)),  2)</f>
        <v>0</v>
      </c>
      <c r="G41" s="39"/>
      <c r="H41" s="39"/>
      <c r="I41" s="167">
        <v>0</v>
      </c>
      <c r="J41" s="166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8"/>
      <c r="D43" s="169" t="s">
        <v>48</v>
      </c>
      <c r="E43" s="170"/>
      <c r="F43" s="170"/>
      <c r="G43" s="171" t="s">
        <v>49</v>
      </c>
      <c r="H43" s="172" t="s">
        <v>50</v>
      </c>
      <c r="I43" s="170"/>
      <c r="J43" s="173">
        <f>SUM(J34:J41)</f>
        <v>0</v>
      </c>
      <c r="K43" s="174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5" t="s">
        <v>51</v>
      </c>
      <c r="E50" s="176"/>
      <c r="F50" s="176"/>
      <c r="G50" s="175" t="s">
        <v>52</v>
      </c>
      <c r="H50" s="176"/>
      <c r="I50" s="176"/>
      <c r="J50" s="176"/>
      <c r="K50" s="17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7" t="s">
        <v>53</v>
      </c>
      <c r="E61" s="178"/>
      <c r="F61" s="179" t="s">
        <v>54</v>
      </c>
      <c r="G61" s="177" t="s">
        <v>53</v>
      </c>
      <c r="H61" s="178"/>
      <c r="I61" s="178"/>
      <c r="J61" s="180" t="s">
        <v>54</v>
      </c>
      <c r="K61" s="17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5" t="s">
        <v>55</v>
      </c>
      <c r="E65" s="181"/>
      <c r="F65" s="181"/>
      <c r="G65" s="175" t="s">
        <v>56</v>
      </c>
      <c r="H65" s="181"/>
      <c r="I65" s="181"/>
      <c r="J65" s="181"/>
      <c r="K65" s="18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7" t="s">
        <v>53</v>
      </c>
      <c r="E76" s="178"/>
      <c r="F76" s="179" t="s">
        <v>54</v>
      </c>
      <c r="G76" s="177" t="s">
        <v>53</v>
      </c>
      <c r="H76" s="178"/>
      <c r="I76" s="178"/>
      <c r="J76" s="180" t="s">
        <v>54</v>
      </c>
      <c r="K76" s="17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6" t="str">
        <f>E7</f>
        <v>Chodníkové těleso, Žilina u Nového Jičína,úsek Pstruží Potok-Životice u NJ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145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6" t="s">
        <v>148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151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187" t="s">
        <v>1187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746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30" customHeight="1">
      <c r="A91" s="39"/>
      <c r="B91" s="40"/>
      <c r="C91" s="41"/>
      <c r="D91" s="41"/>
      <c r="E91" s="77" t="str">
        <f>E13</f>
        <v>324 - Úsek 4 DN400 – Šk14 (napojení na stáv. trubní propust DN500) –Šk16 délka 52.00m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Žilina u Nového Jičína</v>
      </c>
      <c r="G93" s="41"/>
      <c r="H93" s="41"/>
      <c r="I93" s="33" t="s">
        <v>22</v>
      </c>
      <c r="J93" s="80" t="str">
        <f>IF(J16="","",J16)</f>
        <v>13. 3. 2025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40.05" customHeight="1">
      <c r="A95" s="39"/>
      <c r="B95" s="40"/>
      <c r="C95" s="33" t="s">
        <v>24</v>
      </c>
      <c r="D95" s="41"/>
      <c r="E95" s="41"/>
      <c r="F95" s="28" t="str">
        <f>E19</f>
        <v>Městský úřad Nový Jičín</v>
      </c>
      <c r="G95" s="41"/>
      <c r="H95" s="41"/>
      <c r="I95" s="33" t="s">
        <v>31</v>
      </c>
      <c r="J95" s="37" t="str">
        <f>E25</f>
        <v>Projekční a inženýrská činnost Groman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29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>Fajfrová Irena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8" t="s">
        <v>167</v>
      </c>
      <c r="D98" s="189"/>
      <c r="E98" s="189"/>
      <c r="F98" s="189"/>
      <c r="G98" s="189"/>
      <c r="H98" s="189"/>
      <c r="I98" s="189"/>
      <c r="J98" s="190" t="s">
        <v>168</v>
      </c>
      <c r="K98" s="189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1" t="s">
        <v>169</v>
      </c>
      <c r="D100" s="41"/>
      <c r="E100" s="41"/>
      <c r="F100" s="41"/>
      <c r="G100" s="41"/>
      <c r="H100" s="41"/>
      <c r="I100" s="41"/>
      <c r="J100" s="111">
        <f>J138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170</v>
      </c>
    </row>
    <row r="101" s="9" customFormat="1" ht="24.96" customHeight="1">
      <c r="A101" s="9"/>
      <c r="B101" s="192"/>
      <c r="C101" s="193"/>
      <c r="D101" s="194" t="s">
        <v>171</v>
      </c>
      <c r="E101" s="195"/>
      <c r="F101" s="195"/>
      <c r="G101" s="195"/>
      <c r="H101" s="195"/>
      <c r="I101" s="195"/>
      <c r="J101" s="196">
        <f>J139</f>
        <v>0</v>
      </c>
      <c r="K101" s="193"/>
      <c r="L101" s="19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8"/>
      <c r="C102" s="133"/>
      <c r="D102" s="199" t="s">
        <v>172</v>
      </c>
      <c r="E102" s="200"/>
      <c r="F102" s="200"/>
      <c r="G102" s="200"/>
      <c r="H102" s="200"/>
      <c r="I102" s="200"/>
      <c r="J102" s="201">
        <f>J140</f>
        <v>0</v>
      </c>
      <c r="K102" s="133"/>
      <c r="L102" s="20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8"/>
      <c r="C103" s="133"/>
      <c r="D103" s="199" t="s">
        <v>748</v>
      </c>
      <c r="E103" s="200"/>
      <c r="F103" s="200"/>
      <c r="G103" s="200"/>
      <c r="H103" s="200"/>
      <c r="I103" s="200"/>
      <c r="J103" s="201">
        <f>J240</f>
        <v>0</v>
      </c>
      <c r="K103" s="133"/>
      <c r="L103" s="20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8"/>
      <c r="C104" s="133"/>
      <c r="D104" s="199" t="s">
        <v>173</v>
      </c>
      <c r="E104" s="200"/>
      <c r="F104" s="200"/>
      <c r="G104" s="200"/>
      <c r="H104" s="200"/>
      <c r="I104" s="200"/>
      <c r="J104" s="201">
        <f>J245</f>
        <v>0</v>
      </c>
      <c r="K104" s="133"/>
      <c r="L104" s="20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8"/>
      <c r="C105" s="133"/>
      <c r="D105" s="199" t="s">
        <v>174</v>
      </c>
      <c r="E105" s="200"/>
      <c r="F105" s="200"/>
      <c r="G105" s="200"/>
      <c r="H105" s="200"/>
      <c r="I105" s="200"/>
      <c r="J105" s="201">
        <f>J261</f>
        <v>0</v>
      </c>
      <c r="K105" s="133"/>
      <c r="L105" s="20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8"/>
      <c r="C106" s="133"/>
      <c r="D106" s="199" t="s">
        <v>175</v>
      </c>
      <c r="E106" s="200"/>
      <c r="F106" s="200"/>
      <c r="G106" s="200"/>
      <c r="H106" s="200"/>
      <c r="I106" s="200"/>
      <c r="J106" s="201">
        <f>J285</f>
        <v>0</v>
      </c>
      <c r="K106" s="133"/>
      <c r="L106" s="20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8"/>
      <c r="C107" s="133"/>
      <c r="D107" s="199" t="s">
        <v>1193</v>
      </c>
      <c r="E107" s="200"/>
      <c r="F107" s="200"/>
      <c r="G107" s="200"/>
      <c r="H107" s="200"/>
      <c r="I107" s="200"/>
      <c r="J107" s="201">
        <f>J293</f>
        <v>0</v>
      </c>
      <c r="K107" s="133"/>
      <c r="L107" s="20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8"/>
      <c r="C108" s="133"/>
      <c r="D108" s="199" t="s">
        <v>176</v>
      </c>
      <c r="E108" s="200"/>
      <c r="F108" s="200"/>
      <c r="G108" s="200"/>
      <c r="H108" s="200"/>
      <c r="I108" s="200"/>
      <c r="J108" s="201">
        <f>J332</f>
        <v>0</v>
      </c>
      <c r="K108" s="133"/>
      <c r="L108" s="20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8"/>
      <c r="C109" s="133"/>
      <c r="D109" s="199" t="s">
        <v>177</v>
      </c>
      <c r="E109" s="200"/>
      <c r="F109" s="200"/>
      <c r="G109" s="200"/>
      <c r="H109" s="200"/>
      <c r="I109" s="200"/>
      <c r="J109" s="201">
        <f>J351</f>
        <v>0</v>
      </c>
      <c r="K109" s="133"/>
      <c r="L109" s="20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8"/>
      <c r="C110" s="133"/>
      <c r="D110" s="199" t="s">
        <v>178</v>
      </c>
      <c r="E110" s="200"/>
      <c r="F110" s="200"/>
      <c r="G110" s="200"/>
      <c r="H110" s="200"/>
      <c r="I110" s="200"/>
      <c r="J110" s="201">
        <f>J360</f>
        <v>0</v>
      </c>
      <c r="K110" s="133"/>
      <c r="L110" s="20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92"/>
      <c r="C111" s="193"/>
      <c r="D111" s="194" t="s">
        <v>179</v>
      </c>
      <c r="E111" s="195"/>
      <c r="F111" s="195"/>
      <c r="G111" s="195"/>
      <c r="H111" s="195"/>
      <c r="I111" s="195"/>
      <c r="J111" s="196">
        <f>J362</f>
        <v>0</v>
      </c>
      <c r="K111" s="193"/>
      <c r="L111" s="197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98"/>
      <c r="C112" s="133"/>
      <c r="D112" s="199" t="s">
        <v>1194</v>
      </c>
      <c r="E112" s="200"/>
      <c r="F112" s="200"/>
      <c r="G112" s="200"/>
      <c r="H112" s="200"/>
      <c r="I112" s="200"/>
      <c r="J112" s="201">
        <f>J363</f>
        <v>0</v>
      </c>
      <c r="K112" s="133"/>
      <c r="L112" s="20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8"/>
      <c r="C113" s="133"/>
      <c r="D113" s="199" t="s">
        <v>1195</v>
      </c>
      <c r="E113" s="200"/>
      <c r="F113" s="200"/>
      <c r="G113" s="200"/>
      <c r="H113" s="200"/>
      <c r="I113" s="200"/>
      <c r="J113" s="201">
        <f>J365</f>
        <v>0</v>
      </c>
      <c r="K113" s="133"/>
      <c r="L113" s="202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8"/>
      <c r="C114" s="133"/>
      <c r="D114" s="199" t="s">
        <v>1196</v>
      </c>
      <c r="E114" s="200"/>
      <c r="F114" s="200"/>
      <c r="G114" s="200"/>
      <c r="H114" s="200"/>
      <c r="I114" s="200"/>
      <c r="J114" s="201">
        <f>J367</f>
        <v>0</v>
      </c>
      <c r="K114" s="133"/>
      <c r="L114" s="202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67"/>
      <c r="C116" s="68"/>
      <c r="D116" s="68"/>
      <c r="E116" s="68"/>
      <c r="F116" s="68"/>
      <c r="G116" s="68"/>
      <c r="H116" s="68"/>
      <c r="I116" s="68"/>
      <c r="J116" s="68"/>
      <c r="K116" s="68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20" s="2" customFormat="1" ht="6.96" customHeight="1">
      <c r="A120" s="39"/>
      <c r="B120" s="69"/>
      <c r="C120" s="70"/>
      <c r="D120" s="70"/>
      <c r="E120" s="70"/>
      <c r="F120" s="70"/>
      <c r="G120" s="70"/>
      <c r="H120" s="70"/>
      <c r="I120" s="70"/>
      <c r="J120" s="70"/>
      <c r="K120" s="70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24.96" customHeight="1">
      <c r="A121" s="39"/>
      <c r="B121" s="40"/>
      <c r="C121" s="24" t="s">
        <v>181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16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26.25" customHeight="1">
      <c r="A124" s="39"/>
      <c r="B124" s="40"/>
      <c r="C124" s="41"/>
      <c r="D124" s="41"/>
      <c r="E124" s="186" t="str">
        <f>E7</f>
        <v>Chodníkové těleso, Žilina u Nového Jičína,úsek Pstruží Potok-Životice u NJ</v>
      </c>
      <c r="F124" s="33"/>
      <c r="G124" s="33"/>
      <c r="H124" s="33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" customFormat="1" ht="12" customHeight="1">
      <c r="B125" s="22"/>
      <c r="C125" s="33" t="s">
        <v>145</v>
      </c>
      <c r="D125" s="23"/>
      <c r="E125" s="23"/>
      <c r="F125" s="23"/>
      <c r="G125" s="23"/>
      <c r="H125" s="23"/>
      <c r="I125" s="23"/>
      <c r="J125" s="23"/>
      <c r="K125" s="23"/>
      <c r="L125" s="21"/>
    </row>
    <row r="126" s="1" customFormat="1" ht="16.5" customHeight="1">
      <c r="B126" s="22"/>
      <c r="C126" s="23"/>
      <c r="D126" s="23"/>
      <c r="E126" s="186" t="s">
        <v>148</v>
      </c>
      <c r="F126" s="23"/>
      <c r="G126" s="23"/>
      <c r="H126" s="23"/>
      <c r="I126" s="23"/>
      <c r="J126" s="23"/>
      <c r="K126" s="23"/>
      <c r="L126" s="21"/>
    </row>
    <row r="127" s="1" customFormat="1" ht="12" customHeight="1">
      <c r="B127" s="22"/>
      <c r="C127" s="33" t="s">
        <v>151</v>
      </c>
      <c r="D127" s="23"/>
      <c r="E127" s="23"/>
      <c r="F127" s="23"/>
      <c r="G127" s="23"/>
      <c r="H127" s="23"/>
      <c r="I127" s="23"/>
      <c r="J127" s="23"/>
      <c r="K127" s="23"/>
      <c r="L127" s="21"/>
    </row>
    <row r="128" s="2" customFormat="1" ht="16.5" customHeight="1">
      <c r="A128" s="39"/>
      <c r="B128" s="40"/>
      <c r="C128" s="41"/>
      <c r="D128" s="41"/>
      <c r="E128" s="187" t="s">
        <v>1187</v>
      </c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746</v>
      </c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30" customHeight="1">
      <c r="A130" s="39"/>
      <c r="B130" s="40"/>
      <c r="C130" s="41"/>
      <c r="D130" s="41"/>
      <c r="E130" s="77" t="str">
        <f>E13</f>
        <v>324 - Úsek 4 DN400 – Šk14 (napojení na stáv. trubní propust DN500) –Šk16 délka 52.00m</v>
      </c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6.96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2" customHeight="1">
      <c r="A132" s="39"/>
      <c r="B132" s="40"/>
      <c r="C132" s="33" t="s">
        <v>20</v>
      </c>
      <c r="D132" s="41"/>
      <c r="E132" s="41"/>
      <c r="F132" s="28" t="str">
        <f>F16</f>
        <v>Žilina u Nového Jičína</v>
      </c>
      <c r="G132" s="41"/>
      <c r="H132" s="41"/>
      <c r="I132" s="33" t="s">
        <v>22</v>
      </c>
      <c r="J132" s="80" t="str">
        <f>IF(J16="","",J16)</f>
        <v>13. 3. 2025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6.96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40.05" customHeight="1">
      <c r="A134" s="39"/>
      <c r="B134" s="40"/>
      <c r="C134" s="33" t="s">
        <v>24</v>
      </c>
      <c r="D134" s="41"/>
      <c r="E134" s="41"/>
      <c r="F134" s="28" t="str">
        <f>E19</f>
        <v>Městský úřad Nový Jičín</v>
      </c>
      <c r="G134" s="41"/>
      <c r="H134" s="41"/>
      <c r="I134" s="33" t="s">
        <v>31</v>
      </c>
      <c r="J134" s="37" t="str">
        <f>E25</f>
        <v>Projekční a inženýrská činnost Groman</v>
      </c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5.15" customHeight="1">
      <c r="A135" s="39"/>
      <c r="B135" s="40"/>
      <c r="C135" s="33" t="s">
        <v>29</v>
      </c>
      <c r="D135" s="41"/>
      <c r="E135" s="41"/>
      <c r="F135" s="28" t="str">
        <f>IF(E22="","",E22)</f>
        <v>Vyplň údaj</v>
      </c>
      <c r="G135" s="41"/>
      <c r="H135" s="41"/>
      <c r="I135" s="33" t="s">
        <v>35</v>
      </c>
      <c r="J135" s="37" t="str">
        <f>E28</f>
        <v>Fajfrová Irena</v>
      </c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0.32" customHeight="1">
      <c r="A136" s="39"/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11" customFormat="1" ht="29.28" customHeight="1">
      <c r="A137" s="203"/>
      <c r="B137" s="204"/>
      <c r="C137" s="205" t="s">
        <v>182</v>
      </c>
      <c r="D137" s="206" t="s">
        <v>63</v>
      </c>
      <c r="E137" s="206" t="s">
        <v>59</v>
      </c>
      <c r="F137" s="206" t="s">
        <v>60</v>
      </c>
      <c r="G137" s="206" t="s">
        <v>183</v>
      </c>
      <c r="H137" s="206" t="s">
        <v>184</v>
      </c>
      <c r="I137" s="206" t="s">
        <v>185</v>
      </c>
      <c r="J137" s="206" t="s">
        <v>168</v>
      </c>
      <c r="K137" s="207" t="s">
        <v>186</v>
      </c>
      <c r="L137" s="208"/>
      <c r="M137" s="101" t="s">
        <v>1</v>
      </c>
      <c r="N137" s="102" t="s">
        <v>42</v>
      </c>
      <c r="O137" s="102" t="s">
        <v>187</v>
      </c>
      <c r="P137" s="102" t="s">
        <v>188</v>
      </c>
      <c r="Q137" s="102" t="s">
        <v>189</v>
      </c>
      <c r="R137" s="102" t="s">
        <v>190</v>
      </c>
      <c r="S137" s="102" t="s">
        <v>191</v>
      </c>
      <c r="T137" s="103" t="s">
        <v>192</v>
      </c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</row>
    <row r="138" s="2" customFormat="1" ht="22.8" customHeight="1">
      <c r="A138" s="39"/>
      <c r="B138" s="40"/>
      <c r="C138" s="108" t="s">
        <v>193</v>
      </c>
      <c r="D138" s="41"/>
      <c r="E138" s="41"/>
      <c r="F138" s="41"/>
      <c r="G138" s="41"/>
      <c r="H138" s="41"/>
      <c r="I138" s="41"/>
      <c r="J138" s="209">
        <f>BK138</f>
        <v>0</v>
      </c>
      <c r="K138" s="41"/>
      <c r="L138" s="45"/>
      <c r="M138" s="104"/>
      <c r="N138" s="210"/>
      <c r="O138" s="105"/>
      <c r="P138" s="211">
        <f>P139+P362</f>
        <v>0</v>
      </c>
      <c r="Q138" s="105"/>
      <c r="R138" s="211">
        <f>R139+R362</f>
        <v>258.96968877</v>
      </c>
      <c r="S138" s="105"/>
      <c r="T138" s="212">
        <f>T139+T362</f>
        <v>4.3252800000000002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77</v>
      </c>
      <c r="AU138" s="18" t="s">
        <v>170</v>
      </c>
      <c r="BK138" s="213">
        <f>BK139+BK362</f>
        <v>0</v>
      </c>
    </row>
    <row r="139" s="12" customFormat="1" ht="25.92" customHeight="1">
      <c r="A139" s="12"/>
      <c r="B139" s="214"/>
      <c r="C139" s="215"/>
      <c r="D139" s="216" t="s">
        <v>77</v>
      </c>
      <c r="E139" s="217" t="s">
        <v>194</v>
      </c>
      <c r="F139" s="217" t="s">
        <v>195</v>
      </c>
      <c r="G139" s="215"/>
      <c r="H139" s="215"/>
      <c r="I139" s="218"/>
      <c r="J139" s="219">
        <f>BK139</f>
        <v>0</v>
      </c>
      <c r="K139" s="215"/>
      <c r="L139" s="220"/>
      <c r="M139" s="221"/>
      <c r="N139" s="222"/>
      <c r="O139" s="222"/>
      <c r="P139" s="223">
        <f>P140+P240+P245+P261+P285+P293+P332+P351+P360</f>
        <v>0</v>
      </c>
      <c r="Q139" s="222"/>
      <c r="R139" s="223">
        <f>R140+R240+R245+R261+R285+R293+R332+R351+R360</f>
        <v>258.96968877</v>
      </c>
      <c r="S139" s="222"/>
      <c r="T139" s="224">
        <f>T140+T240+T245+T261+T285+T293+T332+T351+T360</f>
        <v>4.3252800000000002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5" t="s">
        <v>82</v>
      </c>
      <c r="AT139" s="226" t="s">
        <v>77</v>
      </c>
      <c r="AU139" s="226" t="s">
        <v>78</v>
      </c>
      <c r="AY139" s="225" t="s">
        <v>196</v>
      </c>
      <c r="BK139" s="227">
        <f>BK140+BK240+BK245+BK261+BK285+BK293+BK332+BK351+BK360</f>
        <v>0</v>
      </c>
    </row>
    <row r="140" s="12" customFormat="1" ht="22.8" customHeight="1">
      <c r="A140" s="12"/>
      <c r="B140" s="214"/>
      <c r="C140" s="215"/>
      <c r="D140" s="216" t="s">
        <v>77</v>
      </c>
      <c r="E140" s="228" t="s">
        <v>82</v>
      </c>
      <c r="F140" s="228" t="s">
        <v>197</v>
      </c>
      <c r="G140" s="215"/>
      <c r="H140" s="215"/>
      <c r="I140" s="218"/>
      <c r="J140" s="229">
        <f>BK140</f>
        <v>0</v>
      </c>
      <c r="K140" s="215"/>
      <c r="L140" s="220"/>
      <c r="M140" s="221"/>
      <c r="N140" s="222"/>
      <c r="O140" s="222"/>
      <c r="P140" s="223">
        <f>SUM(P141:P239)</f>
        <v>0</v>
      </c>
      <c r="Q140" s="222"/>
      <c r="R140" s="223">
        <f>SUM(R141:R239)</f>
        <v>209.2958008</v>
      </c>
      <c r="S140" s="222"/>
      <c r="T140" s="224">
        <f>SUM(T141:T239)</f>
        <v>1.7452799999999999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5" t="s">
        <v>82</v>
      </c>
      <c r="AT140" s="226" t="s">
        <v>77</v>
      </c>
      <c r="AU140" s="226" t="s">
        <v>82</v>
      </c>
      <c r="AY140" s="225" t="s">
        <v>196</v>
      </c>
      <c r="BK140" s="227">
        <f>SUM(BK141:BK239)</f>
        <v>0</v>
      </c>
    </row>
    <row r="141" s="2" customFormat="1" ht="24.15" customHeight="1">
      <c r="A141" s="39"/>
      <c r="B141" s="40"/>
      <c r="C141" s="230" t="s">
        <v>82</v>
      </c>
      <c r="D141" s="230" t="s">
        <v>198</v>
      </c>
      <c r="E141" s="231" t="s">
        <v>1197</v>
      </c>
      <c r="F141" s="232" t="s">
        <v>1198</v>
      </c>
      <c r="G141" s="233" t="s">
        <v>201</v>
      </c>
      <c r="H141" s="234">
        <v>2.8799999999999999</v>
      </c>
      <c r="I141" s="235"/>
      <c r="J141" s="236">
        <f>ROUND(I141*H141,2)</f>
        <v>0</v>
      </c>
      <c r="K141" s="232" t="s">
        <v>202</v>
      </c>
      <c r="L141" s="45"/>
      <c r="M141" s="237" t="s">
        <v>1</v>
      </c>
      <c r="N141" s="238" t="s">
        <v>43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0.28999999999999998</v>
      </c>
      <c r="T141" s="240">
        <f>S141*H141</f>
        <v>0.83519999999999994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101</v>
      </c>
      <c r="AT141" s="241" t="s">
        <v>198</v>
      </c>
      <c r="AU141" s="241" t="s">
        <v>86</v>
      </c>
      <c r="AY141" s="18" t="s">
        <v>196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82</v>
      </c>
      <c r="BK141" s="242">
        <f>ROUND(I141*H141,2)</f>
        <v>0</v>
      </c>
      <c r="BL141" s="18" t="s">
        <v>101</v>
      </c>
      <c r="BM141" s="241" t="s">
        <v>1796</v>
      </c>
    </row>
    <row r="142" s="13" customFormat="1">
      <c r="A142" s="13"/>
      <c r="B142" s="243"/>
      <c r="C142" s="244"/>
      <c r="D142" s="245" t="s">
        <v>210</v>
      </c>
      <c r="E142" s="246" t="s">
        <v>1</v>
      </c>
      <c r="F142" s="247" t="s">
        <v>137</v>
      </c>
      <c r="G142" s="244"/>
      <c r="H142" s="248">
        <v>2.8799999999999999</v>
      </c>
      <c r="I142" s="249"/>
      <c r="J142" s="244"/>
      <c r="K142" s="244"/>
      <c r="L142" s="250"/>
      <c r="M142" s="251"/>
      <c r="N142" s="252"/>
      <c r="O142" s="252"/>
      <c r="P142" s="252"/>
      <c r="Q142" s="252"/>
      <c r="R142" s="252"/>
      <c r="S142" s="252"/>
      <c r="T142" s="25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4" t="s">
        <v>210</v>
      </c>
      <c r="AU142" s="254" t="s">
        <v>86</v>
      </c>
      <c r="AV142" s="13" t="s">
        <v>86</v>
      </c>
      <c r="AW142" s="13" t="s">
        <v>34</v>
      </c>
      <c r="AX142" s="13" t="s">
        <v>82</v>
      </c>
      <c r="AY142" s="254" t="s">
        <v>196</v>
      </c>
    </row>
    <row r="143" s="2" customFormat="1" ht="24.15" customHeight="1">
      <c r="A143" s="39"/>
      <c r="B143" s="40"/>
      <c r="C143" s="230" t="s">
        <v>86</v>
      </c>
      <c r="D143" s="230" t="s">
        <v>198</v>
      </c>
      <c r="E143" s="231" t="s">
        <v>1200</v>
      </c>
      <c r="F143" s="232" t="s">
        <v>1201</v>
      </c>
      <c r="G143" s="233" t="s">
        <v>201</v>
      </c>
      <c r="H143" s="234">
        <v>2.8799999999999999</v>
      </c>
      <c r="I143" s="235"/>
      <c r="J143" s="236">
        <f>ROUND(I143*H143,2)</f>
        <v>0</v>
      </c>
      <c r="K143" s="232" t="s">
        <v>202</v>
      </c>
      <c r="L143" s="45"/>
      <c r="M143" s="237" t="s">
        <v>1</v>
      </c>
      <c r="N143" s="238" t="s">
        <v>43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0.316</v>
      </c>
      <c r="T143" s="240">
        <f>S143*H143</f>
        <v>0.91008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101</v>
      </c>
      <c r="AT143" s="241" t="s">
        <v>198</v>
      </c>
      <c r="AU143" s="241" t="s">
        <v>86</v>
      </c>
      <c r="AY143" s="18" t="s">
        <v>196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82</v>
      </c>
      <c r="BK143" s="242">
        <f>ROUND(I143*H143,2)</f>
        <v>0</v>
      </c>
      <c r="BL143" s="18" t="s">
        <v>101</v>
      </c>
      <c r="BM143" s="241" t="s">
        <v>1797</v>
      </c>
    </row>
    <row r="144" s="14" customFormat="1">
      <c r="A144" s="14"/>
      <c r="B144" s="255"/>
      <c r="C144" s="256"/>
      <c r="D144" s="245" t="s">
        <v>210</v>
      </c>
      <c r="E144" s="257" t="s">
        <v>1</v>
      </c>
      <c r="F144" s="258" t="s">
        <v>1203</v>
      </c>
      <c r="G144" s="256"/>
      <c r="H144" s="257" t="s">
        <v>1</v>
      </c>
      <c r="I144" s="259"/>
      <c r="J144" s="256"/>
      <c r="K144" s="256"/>
      <c r="L144" s="260"/>
      <c r="M144" s="261"/>
      <c r="N144" s="262"/>
      <c r="O144" s="262"/>
      <c r="P144" s="262"/>
      <c r="Q144" s="262"/>
      <c r="R144" s="262"/>
      <c r="S144" s="262"/>
      <c r="T144" s="26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4" t="s">
        <v>210</v>
      </c>
      <c r="AU144" s="264" t="s">
        <v>86</v>
      </c>
      <c r="AV144" s="14" t="s">
        <v>82</v>
      </c>
      <c r="AW144" s="14" t="s">
        <v>34</v>
      </c>
      <c r="AX144" s="14" t="s">
        <v>78</v>
      </c>
      <c r="AY144" s="264" t="s">
        <v>196</v>
      </c>
    </row>
    <row r="145" s="13" customFormat="1">
      <c r="A145" s="13"/>
      <c r="B145" s="243"/>
      <c r="C145" s="244"/>
      <c r="D145" s="245" t="s">
        <v>210</v>
      </c>
      <c r="E145" s="246" t="s">
        <v>1</v>
      </c>
      <c r="F145" s="247" t="s">
        <v>1704</v>
      </c>
      <c r="G145" s="244"/>
      <c r="H145" s="248">
        <v>2.8799999999999999</v>
      </c>
      <c r="I145" s="249"/>
      <c r="J145" s="244"/>
      <c r="K145" s="244"/>
      <c r="L145" s="250"/>
      <c r="M145" s="251"/>
      <c r="N145" s="252"/>
      <c r="O145" s="252"/>
      <c r="P145" s="252"/>
      <c r="Q145" s="252"/>
      <c r="R145" s="252"/>
      <c r="S145" s="252"/>
      <c r="T145" s="25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4" t="s">
        <v>210</v>
      </c>
      <c r="AU145" s="254" t="s">
        <v>86</v>
      </c>
      <c r="AV145" s="13" t="s">
        <v>86</v>
      </c>
      <c r="AW145" s="13" t="s">
        <v>34</v>
      </c>
      <c r="AX145" s="13" t="s">
        <v>78</v>
      </c>
      <c r="AY145" s="254" t="s">
        <v>196</v>
      </c>
    </row>
    <row r="146" s="16" customFormat="1">
      <c r="A146" s="16"/>
      <c r="B146" s="276"/>
      <c r="C146" s="277"/>
      <c r="D146" s="245" t="s">
        <v>210</v>
      </c>
      <c r="E146" s="278" t="s">
        <v>137</v>
      </c>
      <c r="F146" s="279" t="s">
        <v>276</v>
      </c>
      <c r="G146" s="277"/>
      <c r="H146" s="280">
        <v>2.8799999999999999</v>
      </c>
      <c r="I146" s="281"/>
      <c r="J146" s="277"/>
      <c r="K146" s="277"/>
      <c r="L146" s="282"/>
      <c r="M146" s="283"/>
      <c r="N146" s="284"/>
      <c r="O146" s="284"/>
      <c r="P146" s="284"/>
      <c r="Q146" s="284"/>
      <c r="R146" s="284"/>
      <c r="S146" s="284"/>
      <c r="T146" s="285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T146" s="286" t="s">
        <v>210</v>
      </c>
      <c r="AU146" s="286" t="s">
        <v>86</v>
      </c>
      <c r="AV146" s="16" t="s">
        <v>101</v>
      </c>
      <c r="AW146" s="16" t="s">
        <v>34</v>
      </c>
      <c r="AX146" s="16" t="s">
        <v>82</v>
      </c>
      <c r="AY146" s="286" t="s">
        <v>196</v>
      </c>
    </row>
    <row r="147" s="2" customFormat="1" ht="24.15" customHeight="1">
      <c r="A147" s="39"/>
      <c r="B147" s="40"/>
      <c r="C147" s="230" t="s">
        <v>94</v>
      </c>
      <c r="D147" s="230" t="s">
        <v>198</v>
      </c>
      <c r="E147" s="231" t="s">
        <v>752</v>
      </c>
      <c r="F147" s="232" t="s">
        <v>753</v>
      </c>
      <c r="G147" s="233" t="s">
        <v>754</v>
      </c>
      <c r="H147" s="234">
        <v>140</v>
      </c>
      <c r="I147" s="235"/>
      <c r="J147" s="236">
        <f>ROUND(I147*H147,2)</f>
        <v>0</v>
      </c>
      <c r="K147" s="232" t="s">
        <v>202</v>
      </c>
      <c r="L147" s="45"/>
      <c r="M147" s="237" t="s">
        <v>1</v>
      </c>
      <c r="N147" s="238" t="s">
        <v>43</v>
      </c>
      <c r="O147" s="92"/>
      <c r="P147" s="239">
        <f>O147*H147</f>
        <v>0</v>
      </c>
      <c r="Q147" s="239">
        <v>3.0000000000000001E-05</v>
      </c>
      <c r="R147" s="239">
        <f>Q147*H147</f>
        <v>0.0041999999999999997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101</v>
      </c>
      <c r="AT147" s="241" t="s">
        <v>198</v>
      </c>
      <c r="AU147" s="241" t="s">
        <v>86</v>
      </c>
      <c r="AY147" s="18" t="s">
        <v>196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82</v>
      </c>
      <c r="BK147" s="242">
        <f>ROUND(I147*H147,2)</f>
        <v>0</v>
      </c>
      <c r="BL147" s="18" t="s">
        <v>101</v>
      </c>
      <c r="BM147" s="241" t="s">
        <v>1205</v>
      </c>
    </row>
    <row r="148" s="13" customFormat="1">
      <c r="A148" s="13"/>
      <c r="B148" s="243"/>
      <c r="C148" s="244"/>
      <c r="D148" s="245" t="s">
        <v>210</v>
      </c>
      <c r="E148" s="246" t="s">
        <v>1</v>
      </c>
      <c r="F148" s="247" t="s">
        <v>1206</v>
      </c>
      <c r="G148" s="244"/>
      <c r="H148" s="248">
        <v>140</v>
      </c>
      <c r="I148" s="249"/>
      <c r="J148" s="244"/>
      <c r="K148" s="244"/>
      <c r="L148" s="250"/>
      <c r="M148" s="251"/>
      <c r="N148" s="252"/>
      <c r="O148" s="252"/>
      <c r="P148" s="252"/>
      <c r="Q148" s="252"/>
      <c r="R148" s="252"/>
      <c r="S148" s="252"/>
      <c r="T148" s="25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4" t="s">
        <v>210</v>
      </c>
      <c r="AU148" s="254" t="s">
        <v>86</v>
      </c>
      <c r="AV148" s="13" t="s">
        <v>86</v>
      </c>
      <c r="AW148" s="13" t="s">
        <v>34</v>
      </c>
      <c r="AX148" s="13" t="s">
        <v>82</v>
      </c>
      <c r="AY148" s="254" t="s">
        <v>196</v>
      </c>
    </row>
    <row r="149" s="2" customFormat="1" ht="24.15" customHeight="1">
      <c r="A149" s="39"/>
      <c r="B149" s="40"/>
      <c r="C149" s="230" t="s">
        <v>101</v>
      </c>
      <c r="D149" s="230" t="s">
        <v>198</v>
      </c>
      <c r="E149" s="231" t="s">
        <v>757</v>
      </c>
      <c r="F149" s="232" t="s">
        <v>758</v>
      </c>
      <c r="G149" s="233" t="s">
        <v>759</v>
      </c>
      <c r="H149" s="234">
        <v>14</v>
      </c>
      <c r="I149" s="235"/>
      <c r="J149" s="236">
        <f>ROUND(I149*H149,2)</f>
        <v>0</v>
      </c>
      <c r="K149" s="232" t="s">
        <v>202</v>
      </c>
      <c r="L149" s="45"/>
      <c r="M149" s="237" t="s">
        <v>1</v>
      </c>
      <c r="N149" s="238" t="s">
        <v>43</v>
      </c>
      <c r="O149" s="92"/>
      <c r="P149" s="239">
        <f>O149*H149</f>
        <v>0</v>
      </c>
      <c r="Q149" s="239">
        <v>0</v>
      </c>
      <c r="R149" s="239">
        <f>Q149*H149</f>
        <v>0</v>
      </c>
      <c r="S149" s="239">
        <v>0</v>
      </c>
      <c r="T149" s="24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1" t="s">
        <v>101</v>
      </c>
      <c r="AT149" s="241" t="s">
        <v>198</v>
      </c>
      <c r="AU149" s="241" t="s">
        <v>86</v>
      </c>
      <c r="AY149" s="18" t="s">
        <v>196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18" t="s">
        <v>82</v>
      </c>
      <c r="BK149" s="242">
        <f>ROUND(I149*H149,2)</f>
        <v>0</v>
      </c>
      <c r="BL149" s="18" t="s">
        <v>101</v>
      </c>
      <c r="BM149" s="241" t="s">
        <v>1207</v>
      </c>
    </row>
    <row r="150" s="2" customFormat="1" ht="16.5" customHeight="1">
      <c r="A150" s="39"/>
      <c r="B150" s="40"/>
      <c r="C150" s="230" t="s">
        <v>215</v>
      </c>
      <c r="D150" s="230" t="s">
        <v>198</v>
      </c>
      <c r="E150" s="231" t="s">
        <v>1208</v>
      </c>
      <c r="F150" s="232" t="s">
        <v>1209</v>
      </c>
      <c r="G150" s="233" t="s">
        <v>247</v>
      </c>
      <c r="H150" s="234">
        <v>2</v>
      </c>
      <c r="I150" s="235"/>
      <c r="J150" s="236">
        <f>ROUND(I150*H150,2)</f>
        <v>0</v>
      </c>
      <c r="K150" s="232" t="s">
        <v>202</v>
      </c>
      <c r="L150" s="45"/>
      <c r="M150" s="237" t="s">
        <v>1</v>
      </c>
      <c r="N150" s="238" t="s">
        <v>43</v>
      </c>
      <c r="O150" s="92"/>
      <c r="P150" s="239">
        <f>O150*H150</f>
        <v>0</v>
      </c>
      <c r="Q150" s="239">
        <v>0.036900000000000002</v>
      </c>
      <c r="R150" s="239">
        <f>Q150*H150</f>
        <v>0.073800000000000004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101</v>
      </c>
      <c r="AT150" s="241" t="s">
        <v>198</v>
      </c>
      <c r="AU150" s="241" t="s">
        <v>86</v>
      </c>
      <c r="AY150" s="18" t="s">
        <v>196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82</v>
      </c>
      <c r="BK150" s="242">
        <f>ROUND(I150*H150,2)</f>
        <v>0</v>
      </c>
      <c r="BL150" s="18" t="s">
        <v>101</v>
      </c>
      <c r="BM150" s="241" t="s">
        <v>1210</v>
      </c>
    </row>
    <row r="151" s="13" customFormat="1">
      <c r="A151" s="13"/>
      <c r="B151" s="243"/>
      <c r="C151" s="244"/>
      <c r="D151" s="245" t="s">
        <v>210</v>
      </c>
      <c r="E151" s="246" t="s">
        <v>1</v>
      </c>
      <c r="F151" s="247" t="s">
        <v>511</v>
      </c>
      <c r="G151" s="244"/>
      <c r="H151" s="248">
        <v>2</v>
      </c>
      <c r="I151" s="249"/>
      <c r="J151" s="244"/>
      <c r="K151" s="244"/>
      <c r="L151" s="250"/>
      <c r="M151" s="251"/>
      <c r="N151" s="252"/>
      <c r="O151" s="252"/>
      <c r="P151" s="252"/>
      <c r="Q151" s="252"/>
      <c r="R151" s="252"/>
      <c r="S151" s="252"/>
      <c r="T151" s="25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4" t="s">
        <v>210</v>
      </c>
      <c r="AU151" s="254" t="s">
        <v>86</v>
      </c>
      <c r="AV151" s="13" t="s">
        <v>86</v>
      </c>
      <c r="AW151" s="13" t="s">
        <v>34</v>
      </c>
      <c r="AX151" s="13" t="s">
        <v>82</v>
      </c>
      <c r="AY151" s="254" t="s">
        <v>196</v>
      </c>
    </row>
    <row r="152" s="2" customFormat="1" ht="24.15" customHeight="1">
      <c r="A152" s="39"/>
      <c r="B152" s="40"/>
      <c r="C152" s="230" t="s">
        <v>221</v>
      </c>
      <c r="D152" s="230" t="s">
        <v>198</v>
      </c>
      <c r="E152" s="231" t="s">
        <v>245</v>
      </c>
      <c r="F152" s="232" t="s">
        <v>246</v>
      </c>
      <c r="G152" s="233" t="s">
        <v>247</v>
      </c>
      <c r="H152" s="234">
        <v>107</v>
      </c>
      <c r="I152" s="235"/>
      <c r="J152" s="236">
        <f>ROUND(I152*H152,2)</f>
        <v>0</v>
      </c>
      <c r="K152" s="232" t="s">
        <v>202</v>
      </c>
      <c r="L152" s="45"/>
      <c r="M152" s="237" t="s">
        <v>1</v>
      </c>
      <c r="N152" s="238" t="s">
        <v>43</v>
      </c>
      <c r="O152" s="92"/>
      <c r="P152" s="239">
        <f>O152*H152</f>
        <v>0</v>
      </c>
      <c r="Q152" s="239">
        <v>0.00042000000000000002</v>
      </c>
      <c r="R152" s="239">
        <f>Q152*H152</f>
        <v>0.044940000000000001</v>
      </c>
      <c r="S152" s="239">
        <v>0</v>
      </c>
      <c r="T152" s="24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1" t="s">
        <v>101</v>
      </c>
      <c r="AT152" s="241" t="s">
        <v>198</v>
      </c>
      <c r="AU152" s="241" t="s">
        <v>86</v>
      </c>
      <c r="AY152" s="18" t="s">
        <v>196</v>
      </c>
      <c r="BE152" s="242">
        <f>IF(N152="základní",J152,0)</f>
        <v>0</v>
      </c>
      <c r="BF152" s="242">
        <f>IF(N152="snížená",J152,0)</f>
        <v>0</v>
      </c>
      <c r="BG152" s="242">
        <f>IF(N152="zákl. přenesená",J152,0)</f>
        <v>0</v>
      </c>
      <c r="BH152" s="242">
        <f>IF(N152="sníž. přenesená",J152,0)</f>
        <v>0</v>
      </c>
      <c r="BI152" s="242">
        <f>IF(N152="nulová",J152,0)</f>
        <v>0</v>
      </c>
      <c r="BJ152" s="18" t="s">
        <v>82</v>
      </c>
      <c r="BK152" s="242">
        <f>ROUND(I152*H152,2)</f>
        <v>0</v>
      </c>
      <c r="BL152" s="18" t="s">
        <v>101</v>
      </c>
      <c r="BM152" s="241" t="s">
        <v>1211</v>
      </c>
    </row>
    <row r="153" s="13" customFormat="1">
      <c r="A153" s="13"/>
      <c r="B153" s="243"/>
      <c r="C153" s="244"/>
      <c r="D153" s="245" t="s">
        <v>210</v>
      </c>
      <c r="E153" s="246" t="s">
        <v>1</v>
      </c>
      <c r="F153" s="247" t="s">
        <v>1798</v>
      </c>
      <c r="G153" s="244"/>
      <c r="H153" s="248">
        <v>91</v>
      </c>
      <c r="I153" s="249"/>
      <c r="J153" s="244"/>
      <c r="K153" s="244"/>
      <c r="L153" s="250"/>
      <c r="M153" s="251"/>
      <c r="N153" s="252"/>
      <c r="O153" s="252"/>
      <c r="P153" s="252"/>
      <c r="Q153" s="252"/>
      <c r="R153" s="252"/>
      <c r="S153" s="252"/>
      <c r="T153" s="25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4" t="s">
        <v>210</v>
      </c>
      <c r="AU153" s="254" t="s">
        <v>86</v>
      </c>
      <c r="AV153" s="13" t="s">
        <v>86</v>
      </c>
      <c r="AW153" s="13" t="s">
        <v>34</v>
      </c>
      <c r="AX153" s="13" t="s">
        <v>78</v>
      </c>
      <c r="AY153" s="254" t="s">
        <v>196</v>
      </c>
    </row>
    <row r="154" s="13" customFormat="1">
      <c r="A154" s="13"/>
      <c r="B154" s="243"/>
      <c r="C154" s="244"/>
      <c r="D154" s="245" t="s">
        <v>210</v>
      </c>
      <c r="E154" s="246" t="s">
        <v>1</v>
      </c>
      <c r="F154" s="247" t="s">
        <v>1706</v>
      </c>
      <c r="G154" s="244"/>
      <c r="H154" s="248">
        <v>16</v>
      </c>
      <c r="I154" s="249"/>
      <c r="J154" s="244"/>
      <c r="K154" s="244"/>
      <c r="L154" s="250"/>
      <c r="M154" s="251"/>
      <c r="N154" s="252"/>
      <c r="O154" s="252"/>
      <c r="P154" s="252"/>
      <c r="Q154" s="252"/>
      <c r="R154" s="252"/>
      <c r="S154" s="252"/>
      <c r="T154" s="25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4" t="s">
        <v>210</v>
      </c>
      <c r="AU154" s="254" t="s">
        <v>86</v>
      </c>
      <c r="AV154" s="13" t="s">
        <v>86</v>
      </c>
      <c r="AW154" s="13" t="s">
        <v>34</v>
      </c>
      <c r="AX154" s="13" t="s">
        <v>78</v>
      </c>
      <c r="AY154" s="254" t="s">
        <v>196</v>
      </c>
    </row>
    <row r="155" s="16" customFormat="1">
      <c r="A155" s="16"/>
      <c r="B155" s="276"/>
      <c r="C155" s="277"/>
      <c r="D155" s="245" t="s">
        <v>210</v>
      </c>
      <c r="E155" s="278" t="s">
        <v>1</v>
      </c>
      <c r="F155" s="279" t="s">
        <v>276</v>
      </c>
      <c r="G155" s="277"/>
      <c r="H155" s="280">
        <v>107</v>
      </c>
      <c r="I155" s="281"/>
      <c r="J155" s="277"/>
      <c r="K155" s="277"/>
      <c r="L155" s="282"/>
      <c r="M155" s="283"/>
      <c r="N155" s="284"/>
      <c r="O155" s="284"/>
      <c r="P155" s="284"/>
      <c r="Q155" s="284"/>
      <c r="R155" s="284"/>
      <c r="S155" s="284"/>
      <c r="T155" s="285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T155" s="286" t="s">
        <v>210</v>
      </c>
      <c r="AU155" s="286" t="s">
        <v>86</v>
      </c>
      <c r="AV155" s="16" t="s">
        <v>101</v>
      </c>
      <c r="AW155" s="16" t="s">
        <v>34</v>
      </c>
      <c r="AX155" s="16" t="s">
        <v>82</v>
      </c>
      <c r="AY155" s="286" t="s">
        <v>196</v>
      </c>
    </row>
    <row r="156" s="2" customFormat="1" ht="24.15" customHeight="1">
      <c r="A156" s="39"/>
      <c r="B156" s="40"/>
      <c r="C156" s="230" t="s">
        <v>227</v>
      </c>
      <c r="D156" s="230" t="s">
        <v>198</v>
      </c>
      <c r="E156" s="231" t="s">
        <v>250</v>
      </c>
      <c r="F156" s="232" t="s">
        <v>251</v>
      </c>
      <c r="G156" s="233" t="s">
        <v>247</v>
      </c>
      <c r="H156" s="234">
        <v>107</v>
      </c>
      <c r="I156" s="235"/>
      <c r="J156" s="236">
        <f>ROUND(I156*H156,2)</f>
        <v>0</v>
      </c>
      <c r="K156" s="232" t="s">
        <v>202</v>
      </c>
      <c r="L156" s="45"/>
      <c r="M156" s="237" t="s">
        <v>1</v>
      </c>
      <c r="N156" s="238" t="s">
        <v>43</v>
      </c>
      <c r="O156" s="92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1" t="s">
        <v>101</v>
      </c>
      <c r="AT156" s="241" t="s">
        <v>198</v>
      </c>
      <c r="AU156" s="241" t="s">
        <v>86</v>
      </c>
      <c r="AY156" s="18" t="s">
        <v>196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8" t="s">
        <v>82</v>
      </c>
      <c r="BK156" s="242">
        <f>ROUND(I156*H156,2)</f>
        <v>0</v>
      </c>
      <c r="BL156" s="18" t="s">
        <v>101</v>
      </c>
      <c r="BM156" s="241" t="s">
        <v>1214</v>
      </c>
    </row>
    <row r="157" s="2" customFormat="1" ht="33" customHeight="1">
      <c r="A157" s="39"/>
      <c r="B157" s="40"/>
      <c r="C157" s="230" t="s">
        <v>232</v>
      </c>
      <c r="D157" s="230" t="s">
        <v>198</v>
      </c>
      <c r="E157" s="231" t="s">
        <v>1215</v>
      </c>
      <c r="F157" s="232" t="s">
        <v>1216</v>
      </c>
      <c r="G157" s="233" t="s">
        <v>261</v>
      </c>
      <c r="H157" s="234">
        <v>3.5750000000000002</v>
      </c>
      <c r="I157" s="235"/>
      <c r="J157" s="236">
        <f>ROUND(I157*H157,2)</f>
        <v>0</v>
      </c>
      <c r="K157" s="232" t="s">
        <v>202</v>
      </c>
      <c r="L157" s="45"/>
      <c r="M157" s="237" t="s">
        <v>1</v>
      </c>
      <c r="N157" s="238" t="s">
        <v>43</v>
      </c>
      <c r="O157" s="92"/>
      <c r="P157" s="239">
        <f>O157*H157</f>
        <v>0</v>
      </c>
      <c r="Q157" s="239">
        <v>0</v>
      </c>
      <c r="R157" s="239">
        <f>Q157*H157</f>
        <v>0</v>
      </c>
      <c r="S157" s="239">
        <v>0</v>
      </c>
      <c r="T157" s="24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1" t="s">
        <v>101</v>
      </c>
      <c r="AT157" s="241" t="s">
        <v>198</v>
      </c>
      <c r="AU157" s="241" t="s">
        <v>86</v>
      </c>
      <c r="AY157" s="18" t="s">
        <v>196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8" t="s">
        <v>82</v>
      </c>
      <c r="BK157" s="242">
        <f>ROUND(I157*H157,2)</f>
        <v>0</v>
      </c>
      <c r="BL157" s="18" t="s">
        <v>101</v>
      </c>
      <c r="BM157" s="241" t="s">
        <v>1799</v>
      </c>
    </row>
    <row r="158" s="14" customFormat="1">
      <c r="A158" s="14"/>
      <c r="B158" s="255"/>
      <c r="C158" s="256"/>
      <c r="D158" s="245" t="s">
        <v>210</v>
      </c>
      <c r="E158" s="257" t="s">
        <v>1</v>
      </c>
      <c r="F158" s="258" t="s">
        <v>1522</v>
      </c>
      <c r="G158" s="256"/>
      <c r="H158" s="257" t="s">
        <v>1</v>
      </c>
      <c r="I158" s="259"/>
      <c r="J158" s="256"/>
      <c r="K158" s="256"/>
      <c r="L158" s="260"/>
      <c r="M158" s="261"/>
      <c r="N158" s="262"/>
      <c r="O158" s="262"/>
      <c r="P158" s="262"/>
      <c r="Q158" s="262"/>
      <c r="R158" s="262"/>
      <c r="S158" s="262"/>
      <c r="T158" s="26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4" t="s">
        <v>210</v>
      </c>
      <c r="AU158" s="264" t="s">
        <v>86</v>
      </c>
      <c r="AV158" s="14" t="s">
        <v>82</v>
      </c>
      <c r="AW158" s="14" t="s">
        <v>34</v>
      </c>
      <c r="AX158" s="14" t="s">
        <v>78</v>
      </c>
      <c r="AY158" s="264" t="s">
        <v>196</v>
      </c>
    </row>
    <row r="159" s="13" customFormat="1">
      <c r="A159" s="13"/>
      <c r="B159" s="243"/>
      <c r="C159" s="244"/>
      <c r="D159" s="245" t="s">
        <v>210</v>
      </c>
      <c r="E159" s="246" t="s">
        <v>1</v>
      </c>
      <c r="F159" s="247" t="s">
        <v>1800</v>
      </c>
      <c r="G159" s="244"/>
      <c r="H159" s="248">
        <v>3.5750000000000002</v>
      </c>
      <c r="I159" s="249"/>
      <c r="J159" s="244"/>
      <c r="K159" s="244"/>
      <c r="L159" s="250"/>
      <c r="M159" s="251"/>
      <c r="N159" s="252"/>
      <c r="O159" s="252"/>
      <c r="P159" s="252"/>
      <c r="Q159" s="252"/>
      <c r="R159" s="252"/>
      <c r="S159" s="252"/>
      <c r="T159" s="25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4" t="s">
        <v>210</v>
      </c>
      <c r="AU159" s="254" t="s">
        <v>86</v>
      </c>
      <c r="AV159" s="13" t="s">
        <v>86</v>
      </c>
      <c r="AW159" s="13" t="s">
        <v>34</v>
      </c>
      <c r="AX159" s="13" t="s">
        <v>78</v>
      </c>
      <c r="AY159" s="254" t="s">
        <v>196</v>
      </c>
    </row>
    <row r="160" s="16" customFormat="1">
      <c r="A160" s="16"/>
      <c r="B160" s="276"/>
      <c r="C160" s="277"/>
      <c r="D160" s="245" t="s">
        <v>210</v>
      </c>
      <c r="E160" s="278" t="s">
        <v>743</v>
      </c>
      <c r="F160" s="279" t="s">
        <v>276</v>
      </c>
      <c r="G160" s="277"/>
      <c r="H160" s="280">
        <v>3.5750000000000002</v>
      </c>
      <c r="I160" s="281"/>
      <c r="J160" s="277"/>
      <c r="K160" s="277"/>
      <c r="L160" s="282"/>
      <c r="M160" s="283"/>
      <c r="N160" s="284"/>
      <c r="O160" s="284"/>
      <c r="P160" s="284"/>
      <c r="Q160" s="284"/>
      <c r="R160" s="284"/>
      <c r="S160" s="284"/>
      <c r="T160" s="285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T160" s="286" t="s">
        <v>210</v>
      </c>
      <c r="AU160" s="286" t="s">
        <v>86</v>
      </c>
      <c r="AV160" s="16" t="s">
        <v>101</v>
      </c>
      <c r="AW160" s="16" t="s">
        <v>34</v>
      </c>
      <c r="AX160" s="16" t="s">
        <v>82</v>
      </c>
      <c r="AY160" s="286" t="s">
        <v>196</v>
      </c>
    </row>
    <row r="161" s="2" customFormat="1" ht="33" customHeight="1">
      <c r="A161" s="39"/>
      <c r="B161" s="40"/>
      <c r="C161" s="230" t="s">
        <v>237</v>
      </c>
      <c r="D161" s="230" t="s">
        <v>198</v>
      </c>
      <c r="E161" s="231" t="s">
        <v>1220</v>
      </c>
      <c r="F161" s="232" t="s">
        <v>1221</v>
      </c>
      <c r="G161" s="233" t="s">
        <v>261</v>
      </c>
      <c r="H161" s="234">
        <v>11</v>
      </c>
      <c r="I161" s="235"/>
      <c r="J161" s="236">
        <f>ROUND(I161*H161,2)</f>
        <v>0</v>
      </c>
      <c r="K161" s="232" t="s">
        <v>202</v>
      </c>
      <c r="L161" s="45"/>
      <c r="M161" s="237" t="s">
        <v>1</v>
      </c>
      <c r="N161" s="238" t="s">
        <v>43</v>
      </c>
      <c r="O161" s="92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1" t="s">
        <v>101</v>
      </c>
      <c r="AT161" s="241" t="s">
        <v>198</v>
      </c>
      <c r="AU161" s="241" t="s">
        <v>86</v>
      </c>
      <c r="AY161" s="18" t="s">
        <v>196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8" t="s">
        <v>82</v>
      </c>
      <c r="BK161" s="242">
        <f>ROUND(I161*H161,2)</f>
        <v>0</v>
      </c>
      <c r="BL161" s="18" t="s">
        <v>101</v>
      </c>
      <c r="BM161" s="241" t="s">
        <v>1222</v>
      </c>
    </row>
    <row r="162" s="14" customFormat="1">
      <c r="A162" s="14"/>
      <c r="B162" s="255"/>
      <c r="C162" s="256"/>
      <c r="D162" s="245" t="s">
        <v>210</v>
      </c>
      <c r="E162" s="257" t="s">
        <v>1</v>
      </c>
      <c r="F162" s="258" t="s">
        <v>1223</v>
      </c>
      <c r="G162" s="256"/>
      <c r="H162" s="257" t="s">
        <v>1</v>
      </c>
      <c r="I162" s="259"/>
      <c r="J162" s="256"/>
      <c r="K162" s="256"/>
      <c r="L162" s="260"/>
      <c r="M162" s="261"/>
      <c r="N162" s="262"/>
      <c r="O162" s="262"/>
      <c r="P162" s="262"/>
      <c r="Q162" s="262"/>
      <c r="R162" s="262"/>
      <c r="S162" s="262"/>
      <c r="T162" s="26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4" t="s">
        <v>210</v>
      </c>
      <c r="AU162" s="264" t="s">
        <v>86</v>
      </c>
      <c r="AV162" s="14" t="s">
        <v>82</v>
      </c>
      <c r="AW162" s="14" t="s">
        <v>34</v>
      </c>
      <c r="AX162" s="14" t="s">
        <v>78</v>
      </c>
      <c r="AY162" s="264" t="s">
        <v>196</v>
      </c>
    </row>
    <row r="163" s="13" customFormat="1">
      <c r="A163" s="13"/>
      <c r="B163" s="243"/>
      <c r="C163" s="244"/>
      <c r="D163" s="245" t="s">
        <v>210</v>
      </c>
      <c r="E163" s="246" t="s">
        <v>155</v>
      </c>
      <c r="F163" s="247" t="s">
        <v>1801</v>
      </c>
      <c r="G163" s="244"/>
      <c r="H163" s="248">
        <v>11</v>
      </c>
      <c r="I163" s="249"/>
      <c r="J163" s="244"/>
      <c r="K163" s="244"/>
      <c r="L163" s="250"/>
      <c r="M163" s="251"/>
      <c r="N163" s="252"/>
      <c r="O163" s="252"/>
      <c r="P163" s="252"/>
      <c r="Q163" s="252"/>
      <c r="R163" s="252"/>
      <c r="S163" s="252"/>
      <c r="T163" s="25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4" t="s">
        <v>210</v>
      </c>
      <c r="AU163" s="254" t="s">
        <v>86</v>
      </c>
      <c r="AV163" s="13" t="s">
        <v>86</v>
      </c>
      <c r="AW163" s="13" t="s">
        <v>34</v>
      </c>
      <c r="AX163" s="13" t="s">
        <v>82</v>
      </c>
      <c r="AY163" s="254" t="s">
        <v>196</v>
      </c>
    </row>
    <row r="164" s="2" customFormat="1" ht="33" customHeight="1">
      <c r="A164" s="39"/>
      <c r="B164" s="40"/>
      <c r="C164" s="230" t="s">
        <v>244</v>
      </c>
      <c r="D164" s="230" t="s">
        <v>198</v>
      </c>
      <c r="E164" s="231" t="s">
        <v>1225</v>
      </c>
      <c r="F164" s="232" t="s">
        <v>1525</v>
      </c>
      <c r="G164" s="233" t="s">
        <v>261</v>
      </c>
      <c r="H164" s="234">
        <v>15.99</v>
      </c>
      <c r="I164" s="235"/>
      <c r="J164" s="236">
        <f>ROUND(I164*H164,2)</f>
        <v>0</v>
      </c>
      <c r="K164" s="232" t="s">
        <v>202</v>
      </c>
      <c r="L164" s="45"/>
      <c r="M164" s="237" t="s">
        <v>1</v>
      </c>
      <c r="N164" s="238" t="s">
        <v>43</v>
      </c>
      <c r="O164" s="92"/>
      <c r="P164" s="239">
        <f>O164*H164</f>
        <v>0</v>
      </c>
      <c r="Q164" s="239">
        <v>0</v>
      </c>
      <c r="R164" s="239">
        <f>Q164*H164</f>
        <v>0</v>
      </c>
      <c r="S164" s="239">
        <v>0</v>
      </c>
      <c r="T164" s="24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1" t="s">
        <v>101</v>
      </c>
      <c r="AT164" s="241" t="s">
        <v>198</v>
      </c>
      <c r="AU164" s="241" t="s">
        <v>86</v>
      </c>
      <c r="AY164" s="18" t="s">
        <v>196</v>
      </c>
      <c r="BE164" s="242">
        <f>IF(N164="základní",J164,0)</f>
        <v>0</v>
      </c>
      <c r="BF164" s="242">
        <f>IF(N164="snížená",J164,0)</f>
        <v>0</v>
      </c>
      <c r="BG164" s="242">
        <f>IF(N164="zákl. přenesená",J164,0)</f>
        <v>0</v>
      </c>
      <c r="BH164" s="242">
        <f>IF(N164="sníž. přenesená",J164,0)</f>
        <v>0</v>
      </c>
      <c r="BI164" s="242">
        <f>IF(N164="nulová",J164,0)</f>
        <v>0</v>
      </c>
      <c r="BJ164" s="18" t="s">
        <v>82</v>
      </c>
      <c r="BK164" s="242">
        <f>ROUND(I164*H164,2)</f>
        <v>0</v>
      </c>
      <c r="BL164" s="18" t="s">
        <v>101</v>
      </c>
      <c r="BM164" s="241" t="s">
        <v>1802</v>
      </c>
    </row>
    <row r="165" s="14" customFormat="1">
      <c r="A165" s="14"/>
      <c r="B165" s="255"/>
      <c r="C165" s="256"/>
      <c r="D165" s="245" t="s">
        <v>210</v>
      </c>
      <c r="E165" s="257" t="s">
        <v>1</v>
      </c>
      <c r="F165" s="258" t="s">
        <v>1228</v>
      </c>
      <c r="G165" s="256"/>
      <c r="H165" s="257" t="s">
        <v>1</v>
      </c>
      <c r="I165" s="259"/>
      <c r="J165" s="256"/>
      <c r="K165" s="256"/>
      <c r="L165" s="260"/>
      <c r="M165" s="261"/>
      <c r="N165" s="262"/>
      <c r="O165" s="262"/>
      <c r="P165" s="262"/>
      <c r="Q165" s="262"/>
      <c r="R165" s="262"/>
      <c r="S165" s="262"/>
      <c r="T165" s="26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4" t="s">
        <v>210</v>
      </c>
      <c r="AU165" s="264" t="s">
        <v>86</v>
      </c>
      <c r="AV165" s="14" t="s">
        <v>82</v>
      </c>
      <c r="AW165" s="14" t="s">
        <v>34</v>
      </c>
      <c r="AX165" s="14" t="s">
        <v>78</v>
      </c>
      <c r="AY165" s="264" t="s">
        <v>196</v>
      </c>
    </row>
    <row r="166" s="13" customFormat="1">
      <c r="A166" s="13"/>
      <c r="B166" s="243"/>
      <c r="C166" s="244"/>
      <c r="D166" s="245" t="s">
        <v>210</v>
      </c>
      <c r="E166" s="246" t="s">
        <v>1</v>
      </c>
      <c r="F166" s="247" t="s">
        <v>1803</v>
      </c>
      <c r="G166" s="244"/>
      <c r="H166" s="248">
        <v>15.99</v>
      </c>
      <c r="I166" s="249"/>
      <c r="J166" s="244"/>
      <c r="K166" s="244"/>
      <c r="L166" s="250"/>
      <c r="M166" s="251"/>
      <c r="N166" s="252"/>
      <c r="O166" s="252"/>
      <c r="P166" s="252"/>
      <c r="Q166" s="252"/>
      <c r="R166" s="252"/>
      <c r="S166" s="252"/>
      <c r="T166" s="25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4" t="s">
        <v>210</v>
      </c>
      <c r="AU166" s="254" t="s">
        <v>86</v>
      </c>
      <c r="AV166" s="13" t="s">
        <v>86</v>
      </c>
      <c r="AW166" s="13" t="s">
        <v>34</v>
      </c>
      <c r="AX166" s="13" t="s">
        <v>78</v>
      </c>
      <c r="AY166" s="254" t="s">
        <v>196</v>
      </c>
    </row>
    <row r="167" s="16" customFormat="1">
      <c r="A167" s="16"/>
      <c r="B167" s="276"/>
      <c r="C167" s="277"/>
      <c r="D167" s="245" t="s">
        <v>210</v>
      </c>
      <c r="E167" s="278" t="s">
        <v>1183</v>
      </c>
      <c r="F167" s="279" t="s">
        <v>276</v>
      </c>
      <c r="G167" s="277"/>
      <c r="H167" s="280">
        <v>15.99</v>
      </c>
      <c r="I167" s="281"/>
      <c r="J167" s="277"/>
      <c r="K167" s="277"/>
      <c r="L167" s="282"/>
      <c r="M167" s="283"/>
      <c r="N167" s="284"/>
      <c r="O167" s="284"/>
      <c r="P167" s="284"/>
      <c r="Q167" s="284"/>
      <c r="R167" s="284"/>
      <c r="S167" s="284"/>
      <c r="T167" s="285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T167" s="286" t="s">
        <v>210</v>
      </c>
      <c r="AU167" s="286" t="s">
        <v>86</v>
      </c>
      <c r="AV167" s="16" t="s">
        <v>101</v>
      </c>
      <c r="AW167" s="16" t="s">
        <v>34</v>
      </c>
      <c r="AX167" s="16" t="s">
        <v>82</v>
      </c>
      <c r="AY167" s="286" t="s">
        <v>196</v>
      </c>
    </row>
    <row r="168" s="2" customFormat="1" ht="33" customHeight="1">
      <c r="A168" s="39"/>
      <c r="B168" s="40"/>
      <c r="C168" s="230" t="s">
        <v>249</v>
      </c>
      <c r="D168" s="230" t="s">
        <v>198</v>
      </c>
      <c r="E168" s="231" t="s">
        <v>1712</v>
      </c>
      <c r="F168" s="232" t="s">
        <v>1713</v>
      </c>
      <c r="G168" s="233" t="s">
        <v>261</v>
      </c>
      <c r="H168" s="234">
        <v>76.120000000000005</v>
      </c>
      <c r="I168" s="235"/>
      <c r="J168" s="236">
        <f>ROUND(I168*H168,2)</f>
        <v>0</v>
      </c>
      <c r="K168" s="232" t="s">
        <v>202</v>
      </c>
      <c r="L168" s="45"/>
      <c r="M168" s="237" t="s">
        <v>1</v>
      </c>
      <c r="N168" s="238" t="s">
        <v>43</v>
      </c>
      <c r="O168" s="92"/>
      <c r="P168" s="239">
        <f>O168*H168</f>
        <v>0</v>
      </c>
      <c r="Q168" s="239">
        <v>0</v>
      </c>
      <c r="R168" s="239">
        <f>Q168*H168</f>
        <v>0</v>
      </c>
      <c r="S168" s="239">
        <v>0</v>
      </c>
      <c r="T168" s="24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1" t="s">
        <v>101</v>
      </c>
      <c r="AT168" s="241" t="s">
        <v>198</v>
      </c>
      <c r="AU168" s="241" t="s">
        <v>86</v>
      </c>
      <c r="AY168" s="18" t="s">
        <v>196</v>
      </c>
      <c r="BE168" s="242">
        <f>IF(N168="základní",J168,0)</f>
        <v>0</v>
      </c>
      <c r="BF168" s="242">
        <f>IF(N168="snížená",J168,0)</f>
        <v>0</v>
      </c>
      <c r="BG168" s="242">
        <f>IF(N168="zákl. přenesená",J168,0)</f>
        <v>0</v>
      </c>
      <c r="BH168" s="242">
        <f>IF(N168="sníž. přenesená",J168,0)</f>
        <v>0</v>
      </c>
      <c r="BI168" s="242">
        <f>IF(N168="nulová",J168,0)</f>
        <v>0</v>
      </c>
      <c r="BJ168" s="18" t="s">
        <v>82</v>
      </c>
      <c r="BK168" s="242">
        <f>ROUND(I168*H168,2)</f>
        <v>0</v>
      </c>
      <c r="BL168" s="18" t="s">
        <v>101</v>
      </c>
      <c r="BM168" s="241" t="s">
        <v>1232</v>
      </c>
    </row>
    <row r="169" s="14" customFormat="1">
      <c r="A169" s="14"/>
      <c r="B169" s="255"/>
      <c r="C169" s="256"/>
      <c r="D169" s="245" t="s">
        <v>210</v>
      </c>
      <c r="E169" s="257" t="s">
        <v>1</v>
      </c>
      <c r="F169" s="258" t="s">
        <v>1804</v>
      </c>
      <c r="G169" s="256"/>
      <c r="H169" s="257" t="s">
        <v>1</v>
      </c>
      <c r="I169" s="259"/>
      <c r="J169" s="256"/>
      <c r="K169" s="256"/>
      <c r="L169" s="260"/>
      <c r="M169" s="261"/>
      <c r="N169" s="262"/>
      <c r="O169" s="262"/>
      <c r="P169" s="262"/>
      <c r="Q169" s="262"/>
      <c r="R169" s="262"/>
      <c r="S169" s="262"/>
      <c r="T169" s="26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4" t="s">
        <v>210</v>
      </c>
      <c r="AU169" s="264" t="s">
        <v>86</v>
      </c>
      <c r="AV169" s="14" t="s">
        <v>82</v>
      </c>
      <c r="AW169" s="14" t="s">
        <v>34</v>
      </c>
      <c r="AX169" s="14" t="s">
        <v>78</v>
      </c>
      <c r="AY169" s="264" t="s">
        <v>196</v>
      </c>
    </row>
    <row r="170" s="13" customFormat="1">
      <c r="A170" s="13"/>
      <c r="B170" s="243"/>
      <c r="C170" s="244"/>
      <c r="D170" s="245" t="s">
        <v>210</v>
      </c>
      <c r="E170" s="246" t="s">
        <v>1</v>
      </c>
      <c r="F170" s="247" t="s">
        <v>1805</v>
      </c>
      <c r="G170" s="244"/>
      <c r="H170" s="248">
        <v>25.16</v>
      </c>
      <c r="I170" s="249"/>
      <c r="J170" s="244"/>
      <c r="K170" s="244"/>
      <c r="L170" s="250"/>
      <c r="M170" s="251"/>
      <c r="N170" s="252"/>
      <c r="O170" s="252"/>
      <c r="P170" s="252"/>
      <c r="Q170" s="252"/>
      <c r="R170" s="252"/>
      <c r="S170" s="252"/>
      <c r="T170" s="25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4" t="s">
        <v>210</v>
      </c>
      <c r="AU170" s="254" t="s">
        <v>86</v>
      </c>
      <c r="AV170" s="13" t="s">
        <v>86</v>
      </c>
      <c r="AW170" s="13" t="s">
        <v>34</v>
      </c>
      <c r="AX170" s="13" t="s">
        <v>78</v>
      </c>
      <c r="AY170" s="254" t="s">
        <v>196</v>
      </c>
    </row>
    <row r="171" s="13" customFormat="1">
      <c r="A171" s="13"/>
      <c r="B171" s="243"/>
      <c r="C171" s="244"/>
      <c r="D171" s="245" t="s">
        <v>210</v>
      </c>
      <c r="E171" s="246" t="s">
        <v>1</v>
      </c>
      <c r="F171" s="247" t="s">
        <v>1806</v>
      </c>
      <c r="G171" s="244"/>
      <c r="H171" s="248">
        <v>50.960000000000001</v>
      </c>
      <c r="I171" s="249"/>
      <c r="J171" s="244"/>
      <c r="K171" s="244"/>
      <c r="L171" s="250"/>
      <c r="M171" s="251"/>
      <c r="N171" s="252"/>
      <c r="O171" s="252"/>
      <c r="P171" s="252"/>
      <c r="Q171" s="252"/>
      <c r="R171" s="252"/>
      <c r="S171" s="252"/>
      <c r="T171" s="25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4" t="s">
        <v>210</v>
      </c>
      <c r="AU171" s="254" t="s">
        <v>86</v>
      </c>
      <c r="AV171" s="13" t="s">
        <v>86</v>
      </c>
      <c r="AW171" s="13" t="s">
        <v>34</v>
      </c>
      <c r="AX171" s="13" t="s">
        <v>78</v>
      </c>
      <c r="AY171" s="254" t="s">
        <v>196</v>
      </c>
    </row>
    <row r="172" s="16" customFormat="1">
      <c r="A172" s="16"/>
      <c r="B172" s="276"/>
      <c r="C172" s="277"/>
      <c r="D172" s="245" t="s">
        <v>210</v>
      </c>
      <c r="E172" s="278" t="s">
        <v>152</v>
      </c>
      <c r="F172" s="279" t="s">
        <v>276</v>
      </c>
      <c r="G172" s="277"/>
      <c r="H172" s="280">
        <v>76.120000000000005</v>
      </c>
      <c r="I172" s="281"/>
      <c r="J172" s="277"/>
      <c r="K172" s="277"/>
      <c r="L172" s="282"/>
      <c r="M172" s="283"/>
      <c r="N172" s="284"/>
      <c r="O172" s="284"/>
      <c r="P172" s="284"/>
      <c r="Q172" s="284"/>
      <c r="R172" s="284"/>
      <c r="S172" s="284"/>
      <c r="T172" s="285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86" t="s">
        <v>210</v>
      </c>
      <c r="AU172" s="286" t="s">
        <v>86</v>
      </c>
      <c r="AV172" s="16" t="s">
        <v>101</v>
      </c>
      <c r="AW172" s="16" t="s">
        <v>34</v>
      </c>
      <c r="AX172" s="16" t="s">
        <v>82</v>
      </c>
      <c r="AY172" s="286" t="s">
        <v>196</v>
      </c>
    </row>
    <row r="173" s="2" customFormat="1" ht="24.15" customHeight="1">
      <c r="A173" s="39"/>
      <c r="B173" s="40"/>
      <c r="C173" s="230" t="s">
        <v>8</v>
      </c>
      <c r="D173" s="230" t="s">
        <v>198</v>
      </c>
      <c r="E173" s="231" t="s">
        <v>1533</v>
      </c>
      <c r="F173" s="232" t="s">
        <v>1534</v>
      </c>
      <c r="G173" s="233" t="s">
        <v>261</v>
      </c>
      <c r="H173" s="234">
        <v>4.5</v>
      </c>
      <c r="I173" s="235"/>
      <c r="J173" s="236">
        <f>ROUND(I173*H173,2)</f>
        <v>0</v>
      </c>
      <c r="K173" s="232" t="s">
        <v>202</v>
      </c>
      <c r="L173" s="45"/>
      <c r="M173" s="237" t="s">
        <v>1</v>
      </c>
      <c r="N173" s="238" t="s">
        <v>43</v>
      </c>
      <c r="O173" s="92"/>
      <c r="P173" s="239">
        <f>O173*H173</f>
        <v>0</v>
      </c>
      <c r="Q173" s="239">
        <v>0</v>
      </c>
      <c r="R173" s="239">
        <f>Q173*H173</f>
        <v>0</v>
      </c>
      <c r="S173" s="239">
        <v>0</v>
      </c>
      <c r="T173" s="24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1" t="s">
        <v>101</v>
      </c>
      <c r="AT173" s="241" t="s">
        <v>198</v>
      </c>
      <c r="AU173" s="241" t="s">
        <v>86</v>
      </c>
      <c r="AY173" s="18" t="s">
        <v>196</v>
      </c>
      <c r="BE173" s="242">
        <f>IF(N173="základní",J173,0)</f>
        <v>0</v>
      </c>
      <c r="BF173" s="242">
        <f>IF(N173="snížená",J173,0)</f>
        <v>0</v>
      </c>
      <c r="BG173" s="242">
        <f>IF(N173="zákl. přenesená",J173,0)</f>
        <v>0</v>
      </c>
      <c r="BH173" s="242">
        <f>IF(N173="sníž. přenesená",J173,0)</f>
        <v>0</v>
      </c>
      <c r="BI173" s="242">
        <f>IF(N173="nulová",J173,0)</f>
        <v>0</v>
      </c>
      <c r="BJ173" s="18" t="s">
        <v>82</v>
      </c>
      <c r="BK173" s="242">
        <f>ROUND(I173*H173,2)</f>
        <v>0</v>
      </c>
      <c r="BL173" s="18" t="s">
        <v>101</v>
      </c>
      <c r="BM173" s="241" t="s">
        <v>1807</v>
      </c>
    </row>
    <row r="174" s="14" customFormat="1">
      <c r="A174" s="14"/>
      <c r="B174" s="255"/>
      <c r="C174" s="256"/>
      <c r="D174" s="245" t="s">
        <v>210</v>
      </c>
      <c r="E174" s="257" t="s">
        <v>1</v>
      </c>
      <c r="F174" s="258" t="s">
        <v>1808</v>
      </c>
      <c r="G174" s="256"/>
      <c r="H174" s="257" t="s">
        <v>1</v>
      </c>
      <c r="I174" s="259"/>
      <c r="J174" s="256"/>
      <c r="K174" s="256"/>
      <c r="L174" s="260"/>
      <c r="M174" s="261"/>
      <c r="N174" s="262"/>
      <c r="O174" s="262"/>
      <c r="P174" s="262"/>
      <c r="Q174" s="262"/>
      <c r="R174" s="262"/>
      <c r="S174" s="262"/>
      <c r="T174" s="26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4" t="s">
        <v>210</v>
      </c>
      <c r="AU174" s="264" t="s">
        <v>86</v>
      </c>
      <c r="AV174" s="14" t="s">
        <v>82</v>
      </c>
      <c r="AW174" s="14" t="s">
        <v>34</v>
      </c>
      <c r="AX174" s="14" t="s">
        <v>78</v>
      </c>
      <c r="AY174" s="264" t="s">
        <v>196</v>
      </c>
    </row>
    <row r="175" s="13" customFormat="1">
      <c r="A175" s="13"/>
      <c r="B175" s="243"/>
      <c r="C175" s="244"/>
      <c r="D175" s="245" t="s">
        <v>210</v>
      </c>
      <c r="E175" s="246" t="s">
        <v>1</v>
      </c>
      <c r="F175" s="247" t="s">
        <v>1809</v>
      </c>
      <c r="G175" s="244"/>
      <c r="H175" s="248">
        <v>4.5</v>
      </c>
      <c r="I175" s="249"/>
      <c r="J175" s="244"/>
      <c r="K175" s="244"/>
      <c r="L175" s="250"/>
      <c r="M175" s="251"/>
      <c r="N175" s="252"/>
      <c r="O175" s="252"/>
      <c r="P175" s="252"/>
      <c r="Q175" s="252"/>
      <c r="R175" s="252"/>
      <c r="S175" s="252"/>
      <c r="T175" s="25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4" t="s">
        <v>210</v>
      </c>
      <c r="AU175" s="254" t="s">
        <v>86</v>
      </c>
      <c r="AV175" s="13" t="s">
        <v>86</v>
      </c>
      <c r="AW175" s="13" t="s">
        <v>34</v>
      </c>
      <c r="AX175" s="13" t="s">
        <v>78</v>
      </c>
      <c r="AY175" s="254" t="s">
        <v>196</v>
      </c>
    </row>
    <row r="176" s="16" customFormat="1">
      <c r="A176" s="16"/>
      <c r="B176" s="276"/>
      <c r="C176" s="277"/>
      <c r="D176" s="245" t="s">
        <v>210</v>
      </c>
      <c r="E176" s="278" t="s">
        <v>1188</v>
      </c>
      <c r="F176" s="279" t="s">
        <v>276</v>
      </c>
      <c r="G176" s="277"/>
      <c r="H176" s="280">
        <v>4.5</v>
      </c>
      <c r="I176" s="281"/>
      <c r="J176" s="277"/>
      <c r="K176" s="277"/>
      <c r="L176" s="282"/>
      <c r="M176" s="283"/>
      <c r="N176" s="284"/>
      <c r="O176" s="284"/>
      <c r="P176" s="284"/>
      <c r="Q176" s="284"/>
      <c r="R176" s="284"/>
      <c r="S176" s="284"/>
      <c r="T176" s="285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T176" s="286" t="s">
        <v>210</v>
      </c>
      <c r="AU176" s="286" t="s">
        <v>86</v>
      </c>
      <c r="AV176" s="16" t="s">
        <v>101</v>
      </c>
      <c r="AW176" s="16" t="s">
        <v>34</v>
      </c>
      <c r="AX176" s="16" t="s">
        <v>82</v>
      </c>
      <c r="AY176" s="286" t="s">
        <v>196</v>
      </c>
    </row>
    <row r="177" s="2" customFormat="1" ht="24.15" customHeight="1">
      <c r="A177" s="39"/>
      <c r="B177" s="40"/>
      <c r="C177" s="230" t="s">
        <v>258</v>
      </c>
      <c r="D177" s="230" t="s">
        <v>198</v>
      </c>
      <c r="E177" s="231" t="s">
        <v>1243</v>
      </c>
      <c r="F177" s="232" t="s">
        <v>1244</v>
      </c>
      <c r="G177" s="233" t="s">
        <v>261</v>
      </c>
      <c r="H177" s="234">
        <v>22.651</v>
      </c>
      <c r="I177" s="235"/>
      <c r="J177" s="236">
        <f>ROUND(I177*H177,2)</f>
        <v>0</v>
      </c>
      <c r="K177" s="232" t="s">
        <v>202</v>
      </c>
      <c r="L177" s="45"/>
      <c r="M177" s="237" t="s">
        <v>1</v>
      </c>
      <c r="N177" s="238" t="s">
        <v>43</v>
      </c>
      <c r="O177" s="92"/>
      <c r="P177" s="239">
        <f>O177*H177</f>
        <v>0</v>
      </c>
      <c r="Q177" s="239">
        <v>0</v>
      </c>
      <c r="R177" s="239">
        <f>Q177*H177</f>
        <v>0</v>
      </c>
      <c r="S177" s="239">
        <v>0</v>
      </c>
      <c r="T177" s="24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1" t="s">
        <v>101</v>
      </c>
      <c r="AT177" s="241" t="s">
        <v>198</v>
      </c>
      <c r="AU177" s="241" t="s">
        <v>86</v>
      </c>
      <c r="AY177" s="18" t="s">
        <v>196</v>
      </c>
      <c r="BE177" s="242">
        <f>IF(N177="základní",J177,0)</f>
        <v>0</v>
      </c>
      <c r="BF177" s="242">
        <f>IF(N177="snížená",J177,0)</f>
        <v>0</v>
      </c>
      <c r="BG177" s="242">
        <f>IF(N177="zákl. přenesená",J177,0)</f>
        <v>0</v>
      </c>
      <c r="BH177" s="242">
        <f>IF(N177="sníž. přenesená",J177,0)</f>
        <v>0</v>
      </c>
      <c r="BI177" s="242">
        <f>IF(N177="nulová",J177,0)</f>
        <v>0</v>
      </c>
      <c r="BJ177" s="18" t="s">
        <v>82</v>
      </c>
      <c r="BK177" s="242">
        <f>ROUND(I177*H177,2)</f>
        <v>0</v>
      </c>
      <c r="BL177" s="18" t="s">
        <v>101</v>
      </c>
      <c r="BM177" s="241" t="s">
        <v>1245</v>
      </c>
    </row>
    <row r="178" s="14" customFormat="1">
      <c r="A178" s="14"/>
      <c r="B178" s="255"/>
      <c r="C178" s="256"/>
      <c r="D178" s="245" t="s">
        <v>210</v>
      </c>
      <c r="E178" s="257" t="s">
        <v>1</v>
      </c>
      <c r="F178" s="258" t="s">
        <v>1246</v>
      </c>
      <c r="G178" s="256"/>
      <c r="H178" s="257" t="s">
        <v>1</v>
      </c>
      <c r="I178" s="259"/>
      <c r="J178" s="256"/>
      <c r="K178" s="256"/>
      <c r="L178" s="260"/>
      <c r="M178" s="261"/>
      <c r="N178" s="262"/>
      <c r="O178" s="262"/>
      <c r="P178" s="262"/>
      <c r="Q178" s="262"/>
      <c r="R178" s="262"/>
      <c r="S178" s="262"/>
      <c r="T178" s="26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4" t="s">
        <v>210</v>
      </c>
      <c r="AU178" s="264" t="s">
        <v>86</v>
      </c>
      <c r="AV178" s="14" t="s">
        <v>82</v>
      </c>
      <c r="AW178" s="14" t="s">
        <v>34</v>
      </c>
      <c r="AX178" s="14" t="s">
        <v>78</v>
      </c>
      <c r="AY178" s="264" t="s">
        <v>196</v>
      </c>
    </row>
    <row r="179" s="13" customFormat="1">
      <c r="A179" s="13"/>
      <c r="B179" s="243"/>
      <c r="C179" s="244"/>
      <c r="D179" s="245" t="s">
        <v>210</v>
      </c>
      <c r="E179" s="246" t="s">
        <v>1247</v>
      </c>
      <c r="F179" s="247" t="s">
        <v>1810</v>
      </c>
      <c r="G179" s="244"/>
      <c r="H179" s="248">
        <v>2.4910000000000001</v>
      </c>
      <c r="I179" s="249"/>
      <c r="J179" s="244"/>
      <c r="K179" s="244"/>
      <c r="L179" s="250"/>
      <c r="M179" s="251"/>
      <c r="N179" s="252"/>
      <c r="O179" s="252"/>
      <c r="P179" s="252"/>
      <c r="Q179" s="252"/>
      <c r="R179" s="252"/>
      <c r="S179" s="252"/>
      <c r="T179" s="25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4" t="s">
        <v>210</v>
      </c>
      <c r="AU179" s="254" t="s">
        <v>86</v>
      </c>
      <c r="AV179" s="13" t="s">
        <v>86</v>
      </c>
      <c r="AW179" s="13" t="s">
        <v>34</v>
      </c>
      <c r="AX179" s="13" t="s">
        <v>78</v>
      </c>
      <c r="AY179" s="254" t="s">
        <v>196</v>
      </c>
    </row>
    <row r="180" s="14" customFormat="1">
      <c r="A180" s="14"/>
      <c r="B180" s="255"/>
      <c r="C180" s="256"/>
      <c r="D180" s="245" t="s">
        <v>210</v>
      </c>
      <c r="E180" s="257" t="s">
        <v>1</v>
      </c>
      <c r="F180" s="258" t="s">
        <v>1811</v>
      </c>
      <c r="G180" s="256"/>
      <c r="H180" s="257" t="s">
        <v>1</v>
      </c>
      <c r="I180" s="259"/>
      <c r="J180" s="256"/>
      <c r="K180" s="256"/>
      <c r="L180" s="260"/>
      <c r="M180" s="261"/>
      <c r="N180" s="262"/>
      <c r="O180" s="262"/>
      <c r="P180" s="262"/>
      <c r="Q180" s="262"/>
      <c r="R180" s="262"/>
      <c r="S180" s="262"/>
      <c r="T180" s="26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4" t="s">
        <v>210</v>
      </c>
      <c r="AU180" s="264" t="s">
        <v>86</v>
      </c>
      <c r="AV180" s="14" t="s">
        <v>82</v>
      </c>
      <c r="AW180" s="14" t="s">
        <v>34</v>
      </c>
      <c r="AX180" s="14" t="s">
        <v>78</v>
      </c>
      <c r="AY180" s="264" t="s">
        <v>196</v>
      </c>
    </row>
    <row r="181" s="13" customFormat="1">
      <c r="A181" s="13"/>
      <c r="B181" s="243"/>
      <c r="C181" s="244"/>
      <c r="D181" s="245" t="s">
        <v>210</v>
      </c>
      <c r="E181" s="246" t="s">
        <v>1250</v>
      </c>
      <c r="F181" s="247" t="s">
        <v>1812</v>
      </c>
      <c r="G181" s="244"/>
      <c r="H181" s="248">
        <v>20.16</v>
      </c>
      <c r="I181" s="249"/>
      <c r="J181" s="244"/>
      <c r="K181" s="244"/>
      <c r="L181" s="250"/>
      <c r="M181" s="251"/>
      <c r="N181" s="252"/>
      <c r="O181" s="252"/>
      <c r="P181" s="252"/>
      <c r="Q181" s="252"/>
      <c r="R181" s="252"/>
      <c r="S181" s="252"/>
      <c r="T181" s="25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4" t="s">
        <v>210</v>
      </c>
      <c r="AU181" s="254" t="s">
        <v>86</v>
      </c>
      <c r="AV181" s="13" t="s">
        <v>86</v>
      </c>
      <c r="AW181" s="13" t="s">
        <v>34</v>
      </c>
      <c r="AX181" s="13" t="s">
        <v>78</v>
      </c>
      <c r="AY181" s="254" t="s">
        <v>196</v>
      </c>
    </row>
    <row r="182" s="16" customFormat="1">
      <c r="A182" s="16"/>
      <c r="B182" s="276"/>
      <c r="C182" s="277"/>
      <c r="D182" s="245" t="s">
        <v>210</v>
      </c>
      <c r="E182" s="278" t="s">
        <v>1185</v>
      </c>
      <c r="F182" s="279" t="s">
        <v>276</v>
      </c>
      <c r="G182" s="277"/>
      <c r="H182" s="280">
        <v>22.651</v>
      </c>
      <c r="I182" s="281"/>
      <c r="J182" s="277"/>
      <c r="K182" s="277"/>
      <c r="L182" s="282"/>
      <c r="M182" s="283"/>
      <c r="N182" s="284"/>
      <c r="O182" s="284"/>
      <c r="P182" s="284"/>
      <c r="Q182" s="284"/>
      <c r="R182" s="284"/>
      <c r="S182" s="284"/>
      <c r="T182" s="285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T182" s="286" t="s">
        <v>210</v>
      </c>
      <c r="AU182" s="286" t="s">
        <v>86</v>
      </c>
      <c r="AV182" s="16" t="s">
        <v>101</v>
      </c>
      <c r="AW182" s="16" t="s">
        <v>34</v>
      </c>
      <c r="AX182" s="16" t="s">
        <v>82</v>
      </c>
      <c r="AY182" s="286" t="s">
        <v>196</v>
      </c>
    </row>
    <row r="183" s="2" customFormat="1" ht="21.75" customHeight="1">
      <c r="A183" s="39"/>
      <c r="B183" s="40"/>
      <c r="C183" s="230" t="s">
        <v>267</v>
      </c>
      <c r="D183" s="230" t="s">
        <v>198</v>
      </c>
      <c r="E183" s="231" t="s">
        <v>284</v>
      </c>
      <c r="F183" s="232" t="s">
        <v>285</v>
      </c>
      <c r="G183" s="233" t="s">
        <v>201</v>
      </c>
      <c r="H183" s="234">
        <v>243.59999999999999</v>
      </c>
      <c r="I183" s="235"/>
      <c r="J183" s="236">
        <f>ROUND(I183*H183,2)</f>
        <v>0</v>
      </c>
      <c r="K183" s="232" t="s">
        <v>202</v>
      </c>
      <c r="L183" s="45"/>
      <c r="M183" s="237" t="s">
        <v>1</v>
      </c>
      <c r="N183" s="238" t="s">
        <v>43</v>
      </c>
      <c r="O183" s="92"/>
      <c r="P183" s="239">
        <f>O183*H183</f>
        <v>0</v>
      </c>
      <c r="Q183" s="239">
        <v>0.00084000000000000003</v>
      </c>
      <c r="R183" s="239">
        <f>Q183*H183</f>
        <v>0.204624</v>
      </c>
      <c r="S183" s="239">
        <v>0</v>
      </c>
      <c r="T183" s="24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1" t="s">
        <v>101</v>
      </c>
      <c r="AT183" s="241" t="s">
        <v>198</v>
      </c>
      <c r="AU183" s="241" t="s">
        <v>86</v>
      </c>
      <c r="AY183" s="18" t="s">
        <v>196</v>
      </c>
      <c r="BE183" s="242">
        <f>IF(N183="základní",J183,0)</f>
        <v>0</v>
      </c>
      <c r="BF183" s="242">
        <f>IF(N183="snížená",J183,0)</f>
        <v>0</v>
      </c>
      <c r="BG183" s="242">
        <f>IF(N183="zákl. přenesená",J183,0)</f>
        <v>0</v>
      </c>
      <c r="BH183" s="242">
        <f>IF(N183="sníž. přenesená",J183,0)</f>
        <v>0</v>
      </c>
      <c r="BI183" s="242">
        <f>IF(N183="nulová",J183,0)</f>
        <v>0</v>
      </c>
      <c r="BJ183" s="18" t="s">
        <v>82</v>
      </c>
      <c r="BK183" s="242">
        <f>ROUND(I183*H183,2)</f>
        <v>0</v>
      </c>
      <c r="BL183" s="18" t="s">
        <v>101</v>
      </c>
      <c r="BM183" s="241" t="s">
        <v>1252</v>
      </c>
    </row>
    <row r="184" s="13" customFormat="1">
      <c r="A184" s="13"/>
      <c r="B184" s="243"/>
      <c r="C184" s="244"/>
      <c r="D184" s="245" t="s">
        <v>210</v>
      </c>
      <c r="E184" s="246" t="s">
        <v>1</v>
      </c>
      <c r="F184" s="247" t="s">
        <v>1253</v>
      </c>
      <c r="G184" s="244"/>
      <c r="H184" s="248">
        <v>190.30000000000001</v>
      </c>
      <c r="I184" s="249"/>
      <c r="J184" s="244"/>
      <c r="K184" s="244"/>
      <c r="L184" s="250"/>
      <c r="M184" s="251"/>
      <c r="N184" s="252"/>
      <c r="O184" s="252"/>
      <c r="P184" s="252"/>
      <c r="Q184" s="252"/>
      <c r="R184" s="252"/>
      <c r="S184" s="252"/>
      <c r="T184" s="25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4" t="s">
        <v>210</v>
      </c>
      <c r="AU184" s="254" t="s">
        <v>86</v>
      </c>
      <c r="AV184" s="13" t="s">
        <v>86</v>
      </c>
      <c r="AW184" s="13" t="s">
        <v>34</v>
      </c>
      <c r="AX184" s="13" t="s">
        <v>78</v>
      </c>
      <c r="AY184" s="254" t="s">
        <v>196</v>
      </c>
    </row>
    <row r="185" s="13" customFormat="1">
      <c r="A185" s="13"/>
      <c r="B185" s="243"/>
      <c r="C185" s="244"/>
      <c r="D185" s="245" t="s">
        <v>210</v>
      </c>
      <c r="E185" s="246" t="s">
        <v>1</v>
      </c>
      <c r="F185" s="247" t="s">
        <v>1254</v>
      </c>
      <c r="G185" s="244"/>
      <c r="H185" s="248">
        <v>53.299999999999997</v>
      </c>
      <c r="I185" s="249"/>
      <c r="J185" s="244"/>
      <c r="K185" s="244"/>
      <c r="L185" s="250"/>
      <c r="M185" s="251"/>
      <c r="N185" s="252"/>
      <c r="O185" s="252"/>
      <c r="P185" s="252"/>
      <c r="Q185" s="252"/>
      <c r="R185" s="252"/>
      <c r="S185" s="252"/>
      <c r="T185" s="25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4" t="s">
        <v>210</v>
      </c>
      <c r="AU185" s="254" t="s">
        <v>86</v>
      </c>
      <c r="AV185" s="13" t="s">
        <v>86</v>
      </c>
      <c r="AW185" s="13" t="s">
        <v>34</v>
      </c>
      <c r="AX185" s="13" t="s">
        <v>78</v>
      </c>
      <c r="AY185" s="254" t="s">
        <v>196</v>
      </c>
    </row>
    <row r="186" s="16" customFormat="1">
      <c r="A186" s="16"/>
      <c r="B186" s="276"/>
      <c r="C186" s="277"/>
      <c r="D186" s="245" t="s">
        <v>210</v>
      </c>
      <c r="E186" s="278" t="s">
        <v>1</v>
      </c>
      <c r="F186" s="279" t="s">
        <v>276</v>
      </c>
      <c r="G186" s="277"/>
      <c r="H186" s="280">
        <v>243.59999999999999</v>
      </c>
      <c r="I186" s="281"/>
      <c r="J186" s="277"/>
      <c r="K186" s="277"/>
      <c r="L186" s="282"/>
      <c r="M186" s="283"/>
      <c r="N186" s="284"/>
      <c r="O186" s="284"/>
      <c r="P186" s="284"/>
      <c r="Q186" s="284"/>
      <c r="R186" s="284"/>
      <c r="S186" s="284"/>
      <c r="T186" s="285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T186" s="286" t="s">
        <v>210</v>
      </c>
      <c r="AU186" s="286" t="s">
        <v>86</v>
      </c>
      <c r="AV186" s="16" t="s">
        <v>101</v>
      </c>
      <c r="AW186" s="16" t="s">
        <v>34</v>
      </c>
      <c r="AX186" s="16" t="s">
        <v>82</v>
      </c>
      <c r="AY186" s="286" t="s">
        <v>196</v>
      </c>
    </row>
    <row r="187" s="2" customFormat="1" ht="24.15" customHeight="1">
      <c r="A187" s="39"/>
      <c r="B187" s="40"/>
      <c r="C187" s="230" t="s">
        <v>277</v>
      </c>
      <c r="D187" s="230" t="s">
        <v>198</v>
      </c>
      <c r="E187" s="231" t="s">
        <v>289</v>
      </c>
      <c r="F187" s="232" t="s">
        <v>290</v>
      </c>
      <c r="G187" s="233" t="s">
        <v>201</v>
      </c>
      <c r="H187" s="234">
        <v>243.59999999999999</v>
      </c>
      <c r="I187" s="235"/>
      <c r="J187" s="236">
        <f>ROUND(I187*H187,2)</f>
        <v>0</v>
      </c>
      <c r="K187" s="232" t="s">
        <v>202</v>
      </c>
      <c r="L187" s="45"/>
      <c r="M187" s="237" t="s">
        <v>1</v>
      </c>
      <c r="N187" s="238" t="s">
        <v>43</v>
      </c>
      <c r="O187" s="92"/>
      <c r="P187" s="239">
        <f>O187*H187</f>
        <v>0</v>
      </c>
      <c r="Q187" s="239">
        <v>0</v>
      </c>
      <c r="R187" s="239">
        <f>Q187*H187</f>
        <v>0</v>
      </c>
      <c r="S187" s="239">
        <v>0</v>
      </c>
      <c r="T187" s="24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1" t="s">
        <v>101</v>
      </c>
      <c r="AT187" s="241" t="s">
        <v>198</v>
      </c>
      <c r="AU187" s="241" t="s">
        <v>86</v>
      </c>
      <c r="AY187" s="18" t="s">
        <v>196</v>
      </c>
      <c r="BE187" s="242">
        <f>IF(N187="základní",J187,0)</f>
        <v>0</v>
      </c>
      <c r="BF187" s="242">
        <f>IF(N187="snížená",J187,0)</f>
        <v>0</v>
      </c>
      <c r="BG187" s="242">
        <f>IF(N187="zákl. přenesená",J187,0)</f>
        <v>0</v>
      </c>
      <c r="BH187" s="242">
        <f>IF(N187="sníž. přenesená",J187,0)</f>
        <v>0</v>
      </c>
      <c r="BI187" s="242">
        <f>IF(N187="nulová",J187,0)</f>
        <v>0</v>
      </c>
      <c r="BJ187" s="18" t="s">
        <v>82</v>
      </c>
      <c r="BK187" s="242">
        <f>ROUND(I187*H187,2)</f>
        <v>0</v>
      </c>
      <c r="BL187" s="18" t="s">
        <v>101</v>
      </c>
      <c r="BM187" s="241" t="s">
        <v>1255</v>
      </c>
    </row>
    <row r="188" s="2" customFormat="1" ht="21.75" customHeight="1">
      <c r="A188" s="39"/>
      <c r="B188" s="40"/>
      <c r="C188" s="230" t="s">
        <v>283</v>
      </c>
      <c r="D188" s="230" t="s">
        <v>198</v>
      </c>
      <c r="E188" s="231" t="s">
        <v>1256</v>
      </c>
      <c r="F188" s="232" t="s">
        <v>1257</v>
      </c>
      <c r="G188" s="233" t="s">
        <v>201</v>
      </c>
      <c r="H188" s="234">
        <v>59.904000000000003</v>
      </c>
      <c r="I188" s="235"/>
      <c r="J188" s="236">
        <f>ROUND(I188*H188,2)</f>
        <v>0</v>
      </c>
      <c r="K188" s="232" t="s">
        <v>202</v>
      </c>
      <c r="L188" s="45"/>
      <c r="M188" s="237" t="s">
        <v>1</v>
      </c>
      <c r="N188" s="238" t="s">
        <v>43</v>
      </c>
      <c r="O188" s="92"/>
      <c r="P188" s="239">
        <f>O188*H188</f>
        <v>0</v>
      </c>
      <c r="Q188" s="239">
        <v>0.00069999999999999999</v>
      </c>
      <c r="R188" s="239">
        <f>Q188*H188</f>
        <v>0.041932799999999999</v>
      </c>
      <c r="S188" s="239">
        <v>0</v>
      </c>
      <c r="T188" s="24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1" t="s">
        <v>101</v>
      </c>
      <c r="AT188" s="241" t="s">
        <v>198</v>
      </c>
      <c r="AU188" s="241" t="s">
        <v>86</v>
      </c>
      <c r="AY188" s="18" t="s">
        <v>196</v>
      </c>
      <c r="BE188" s="242">
        <f>IF(N188="základní",J188,0)</f>
        <v>0</v>
      </c>
      <c r="BF188" s="242">
        <f>IF(N188="snížená",J188,0)</f>
        <v>0</v>
      </c>
      <c r="BG188" s="242">
        <f>IF(N188="zákl. přenesená",J188,0)</f>
        <v>0</v>
      </c>
      <c r="BH188" s="242">
        <f>IF(N188="sníž. přenesená",J188,0)</f>
        <v>0</v>
      </c>
      <c r="BI188" s="242">
        <f>IF(N188="nulová",J188,0)</f>
        <v>0</v>
      </c>
      <c r="BJ188" s="18" t="s">
        <v>82</v>
      </c>
      <c r="BK188" s="242">
        <f>ROUND(I188*H188,2)</f>
        <v>0</v>
      </c>
      <c r="BL188" s="18" t="s">
        <v>101</v>
      </c>
      <c r="BM188" s="241" t="s">
        <v>1258</v>
      </c>
    </row>
    <row r="189" s="14" customFormat="1">
      <c r="A189" s="14"/>
      <c r="B189" s="255"/>
      <c r="C189" s="256"/>
      <c r="D189" s="245" t="s">
        <v>210</v>
      </c>
      <c r="E189" s="257" t="s">
        <v>1</v>
      </c>
      <c r="F189" s="258" t="s">
        <v>1246</v>
      </c>
      <c r="G189" s="256"/>
      <c r="H189" s="257" t="s">
        <v>1</v>
      </c>
      <c r="I189" s="259"/>
      <c r="J189" s="256"/>
      <c r="K189" s="256"/>
      <c r="L189" s="260"/>
      <c r="M189" s="261"/>
      <c r="N189" s="262"/>
      <c r="O189" s="262"/>
      <c r="P189" s="262"/>
      <c r="Q189" s="262"/>
      <c r="R189" s="262"/>
      <c r="S189" s="262"/>
      <c r="T189" s="26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4" t="s">
        <v>210</v>
      </c>
      <c r="AU189" s="264" t="s">
        <v>86</v>
      </c>
      <c r="AV189" s="14" t="s">
        <v>82</v>
      </c>
      <c r="AW189" s="14" t="s">
        <v>34</v>
      </c>
      <c r="AX189" s="14" t="s">
        <v>78</v>
      </c>
      <c r="AY189" s="264" t="s">
        <v>196</v>
      </c>
    </row>
    <row r="190" s="13" customFormat="1">
      <c r="A190" s="13"/>
      <c r="B190" s="243"/>
      <c r="C190" s="244"/>
      <c r="D190" s="245" t="s">
        <v>210</v>
      </c>
      <c r="E190" s="246" t="s">
        <v>1</v>
      </c>
      <c r="F190" s="247" t="s">
        <v>1813</v>
      </c>
      <c r="G190" s="244"/>
      <c r="H190" s="248">
        <v>8.3040000000000003</v>
      </c>
      <c r="I190" s="249"/>
      <c r="J190" s="244"/>
      <c r="K190" s="244"/>
      <c r="L190" s="250"/>
      <c r="M190" s="251"/>
      <c r="N190" s="252"/>
      <c r="O190" s="252"/>
      <c r="P190" s="252"/>
      <c r="Q190" s="252"/>
      <c r="R190" s="252"/>
      <c r="S190" s="252"/>
      <c r="T190" s="25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4" t="s">
        <v>210</v>
      </c>
      <c r="AU190" s="254" t="s">
        <v>86</v>
      </c>
      <c r="AV190" s="13" t="s">
        <v>86</v>
      </c>
      <c r="AW190" s="13" t="s">
        <v>34</v>
      </c>
      <c r="AX190" s="13" t="s">
        <v>78</v>
      </c>
      <c r="AY190" s="254" t="s">
        <v>196</v>
      </c>
    </row>
    <row r="191" s="14" customFormat="1">
      <c r="A191" s="14"/>
      <c r="B191" s="255"/>
      <c r="C191" s="256"/>
      <c r="D191" s="245" t="s">
        <v>210</v>
      </c>
      <c r="E191" s="257" t="s">
        <v>1</v>
      </c>
      <c r="F191" s="258" t="s">
        <v>1811</v>
      </c>
      <c r="G191" s="256"/>
      <c r="H191" s="257" t="s">
        <v>1</v>
      </c>
      <c r="I191" s="259"/>
      <c r="J191" s="256"/>
      <c r="K191" s="256"/>
      <c r="L191" s="260"/>
      <c r="M191" s="261"/>
      <c r="N191" s="262"/>
      <c r="O191" s="262"/>
      <c r="P191" s="262"/>
      <c r="Q191" s="262"/>
      <c r="R191" s="262"/>
      <c r="S191" s="262"/>
      <c r="T191" s="26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4" t="s">
        <v>210</v>
      </c>
      <c r="AU191" s="264" t="s">
        <v>86</v>
      </c>
      <c r="AV191" s="14" t="s">
        <v>82</v>
      </c>
      <c r="AW191" s="14" t="s">
        <v>34</v>
      </c>
      <c r="AX191" s="14" t="s">
        <v>78</v>
      </c>
      <c r="AY191" s="264" t="s">
        <v>196</v>
      </c>
    </row>
    <row r="192" s="13" customFormat="1">
      <c r="A192" s="13"/>
      <c r="B192" s="243"/>
      <c r="C192" s="244"/>
      <c r="D192" s="245" t="s">
        <v>210</v>
      </c>
      <c r="E192" s="246" t="s">
        <v>1</v>
      </c>
      <c r="F192" s="247" t="s">
        <v>1814</v>
      </c>
      <c r="G192" s="244"/>
      <c r="H192" s="248">
        <v>33.600000000000001</v>
      </c>
      <c r="I192" s="249"/>
      <c r="J192" s="244"/>
      <c r="K192" s="244"/>
      <c r="L192" s="250"/>
      <c r="M192" s="251"/>
      <c r="N192" s="252"/>
      <c r="O192" s="252"/>
      <c r="P192" s="252"/>
      <c r="Q192" s="252"/>
      <c r="R192" s="252"/>
      <c r="S192" s="252"/>
      <c r="T192" s="25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4" t="s">
        <v>210</v>
      </c>
      <c r="AU192" s="254" t="s">
        <v>86</v>
      </c>
      <c r="AV192" s="13" t="s">
        <v>86</v>
      </c>
      <c r="AW192" s="13" t="s">
        <v>34</v>
      </c>
      <c r="AX192" s="13" t="s">
        <v>78</v>
      </c>
      <c r="AY192" s="254" t="s">
        <v>196</v>
      </c>
    </row>
    <row r="193" s="14" customFormat="1">
      <c r="A193" s="14"/>
      <c r="B193" s="255"/>
      <c r="C193" s="256"/>
      <c r="D193" s="245" t="s">
        <v>210</v>
      </c>
      <c r="E193" s="257" t="s">
        <v>1</v>
      </c>
      <c r="F193" s="258" t="s">
        <v>1203</v>
      </c>
      <c r="G193" s="256"/>
      <c r="H193" s="257" t="s">
        <v>1</v>
      </c>
      <c r="I193" s="259"/>
      <c r="J193" s="256"/>
      <c r="K193" s="256"/>
      <c r="L193" s="260"/>
      <c r="M193" s="261"/>
      <c r="N193" s="262"/>
      <c r="O193" s="262"/>
      <c r="P193" s="262"/>
      <c r="Q193" s="262"/>
      <c r="R193" s="262"/>
      <c r="S193" s="262"/>
      <c r="T193" s="26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4" t="s">
        <v>210</v>
      </c>
      <c r="AU193" s="264" t="s">
        <v>86</v>
      </c>
      <c r="AV193" s="14" t="s">
        <v>82</v>
      </c>
      <c r="AW193" s="14" t="s">
        <v>34</v>
      </c>
      <c r="AX193" s="14" t="s">
        <v>78</v>
      </c>
      <c r="AY193" s="264" t="s">
        <v>196</v>
      </c>
    </row>
    <row r="194" s="13" customFormat="1">
      <c r="A194" s="13"/>
      <c r="B194" s="243"/>
      <c r="C194" s="244"/>
      <c r="D194" s="245" t="s">
        <v>210</v>
      </c>
      <c r="E194" s="246" t="s">
        <v>1</v>
      </c>
      <c r="F194" s="247" t="s">
        <v>1815</v>
      </c>
      <c r="G194" s="244"/>
      <c r="H194" s="248">
        <v>18</v>
      </c>
      <c r="I194" s="249"/>
      <c r="J194" s="244"/>
      <c r="K194" s="244"/>
      <c r="L194" s="250"/>
      <c r="M194" s="251"/>
      <c r="N194" s="252"/>
      <c r="O194" s="252"/>
      <c r="P194" s="252"/>
      <c r="Q194" s="252"/>
      <c r="R194" s="252"/>
      <c r="S194" s="252"/>
      <c r="T194" s="25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4" t="s">
        <v>210</v>
      </c>
      <c r="AU194" s="254" t="s">
        <v>86</v>
      </c>
      <c r="AV194" s="13" t="s">
        <v>86</v>
      </c>
      <c r="AW194" s="13" t="s">
        <v>34</v>
      </c>
      <c r="AX194" s="13" t="s">
        <v>78</v>
      </c>
      <c r="AY194" s="254" t="s">
        <v>196</v>
      </c>
    </row>
    <row r="195" s="16" customFormat="1">
      <c r="A195" s="16"/>
      <c r="B195" s="276"/>
      <c r="C195" s="277"/>
      <c r="D195" s="245" t="s">
        <v>210</v>
      </c>
      <c r="E195" s="278" t="s">
        <v>1</v>
      </c>
      <c r="F195" s="279" t="s">
        <v>276</v>
      </c>
      <c r="G195" s="277"/>
      <c r="H195" s="280">
        <v>59.904000000000003</v>
      </c>
      <c r="I195" s="281"/>
      <c r="J195" s="277"/>
      <c r="K195" s="277"/>
      <c r="L195" s="282"/>
      <c r="M195" s="283"/>
      <c r="N195" s="284"/>
      <c r="O195" s="284"/>
      <c r="P195" s="284"/>
      <c r="Q195" s="284"/>
      <c r="R195" s="284"/>
      <c r="S195" s="284"/>
      <c r="T195" s="285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T195" s="286" t="s">
        <v>210</v>
      </c>
      <c r="AU195" s="286" t="s">
        <v>86</v>
      </c>
      <c r="AV195" s="16" t="s">
        <v>101</v>
      </c>
      <c r="AW195" s="16" t="s">
        <v>34</v>
      </c>
      <c r="AX195" s="16" t="s">
        <v>82</v>
      </c>
      <c r="AY195" s="286" t="s">
        <v>196</v>
      </c>
    </row>
    <row r="196" s="2" customFormat="1" ht="16.5" customHeight="1">
      <c r="A196" s="39"/>
      <c r="B196" s="40"/>
      <c r="C196" s="230" t="s">
        <v>288</v>
      </c>
      <c r="D196" s="230" t="s">
        <v>198</v>
      </c>
      <c r="E196" s="231" t="s">
        <v>1262</v>
      </c>
      <c r="F196" s="232" t="s">
        <v>1263</v>
      </c>
      <c r="G196" s="233" t="s">
        <v>201</v>
      </c>
      <c r="H196" s="234">
        <v>59.904000000000003</v>
      </c>
      <c r="I196" s="235"/>
      <c r="J196" s="236">
        <f>ROUND(I196*H196,2)</f>
        <v>0</v>
      </c>
      <c r="K196" s="232" t="s">
        <v>202</v>
      </c>
      <c r="L196" s="45"/>
      <c r="M196" s="237" t="s">
        <v>1</v>
      </c>
      <c r="N196" s="238" t="s">
        <v>43</v>
      </c>
      <c r="O196" s="92"/>
      <c r="P196" s="239">
        <f>O196*H196</f>
        <v>0</v>
      </c>
      <c r="Q196" s="239">
        <v>0</v>
      </c>
      <c r="R196" s="239">
        <f>Q196*H196</f>
        <v>0</v>
      </c>
      <c r="S196" s="239">
        <v>0</v>
      </c>
      <c r="T196" s="24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1" t="s">
        <v>101</v>
      </c>
      <c r="AT196" s="241" t="s">
        <v>198</v>
      </c>
      <c r="AU196" s="241" t="s">
        <v>86</v>
      </c>
      <c r="AY196" s="18" t="s">
        <v>196</v>
      </c>
      <c r="BE196" s="242">
        <f>IF(N196="základní",J196,0)</f>
        <v>0</v>
      </c>
      <c r="BF196" s="242">
        <f>IF(N196="snížená",J196,0)</f>
        <v>0</v>
      </c>
      <c r="BG196" s="242">
        <f>IF(N196="zákl. přenesená",J196,0)</f>
        <v>0</v>
      </c>
      <c r="BH196" s="242">
        <f>IF(N196="sníž. přenesená",J196,0)</f>
        <v>0</v>
      </c>
      <c r="BI196" s="242">
        <f>IF(N196="nulová",J196,0)</f>
        <v>0</v>
      </c>
      <c r="BJ196" s="18" t="s">
        <v>82</v>
      </c>
      <c r="BK196" s="242">
        <f>ROUND(I196*H196,2)</f>
        <v>0</v>
      </c>
      <c r="BL196" s="18" t="s">
        <v>101</v>
      </c>
      <c r="BM196" s="241" t="s">
        <v>1264</v>
      </c>
    </row>
    <row r="197" s="2" customFormat="1" ht="37.8" customHeight="1">
      <c r="A197" s="39"/>
      <c r="B197" s="40"/>
      <c r="C197" s="230" t="s">
        <v>292</v>
      </c>
      <c r="D197" s="230" t="s">
        <v>198</v>
      </c>
      <c r="E197" s="231" t="s">
        <v>297</v>
      </c>
      <c r="F197" s="232" t="s">
        <v>298</v>
      </c>
      <c r="G197" s="233" t="s">
        <v>261</v>
      </c>
      <c r="H197" s="234">
        <v>1</v>
      </c>
      <c r="I197" s="235"/>
      <c r="J197" s="236">
        <f>ROUND(I197*H197,2)</f>
        <v>0</v>
      </c>
      <c r="K197" s="232" t="s">
        <v>202</v>
      </c>
      <c r="L197" s="45"/>
      <c r="M197" s="237" t="s">
        <v>1</v>
      </c>
      <c r="N197" s="238" t="s">
        <v>43</v>
      </c>
      <c r="O197" s="92"/>
      <c r="P197" s="239">
        <f>O197*H197</f>
        <v>0</v>
      </c>
      <c r="Q197" s="239">
        <v>0</v>
      </c>
      <c r="R197" s="239">
        <f>Q197*H197</f>
        <v>0</v>
      </c>
      <c r="S197" s="239">
        <v>0</v>
      </c>
      <c r="T197" s="24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1" t="s">
        <v>101</v>
      </c>
      <c r="AT197" s="241" t="s">
        <v>198</v>
      </c>
      <c r="AU197" s="241" t="s">
        <v>86</v>
      </c>
      <c r="AY197" s="18" t="s">
        <v>196</v>
      </c>
      <c r="BE197" s="242">
        <f>IF(N197="základní",J197,0)</f>
        <v>0</v>
      </c>
      <c r="BF197" s="242">
        <f>IF(N197="snížená",J197,0)</f>
        <v>0</v>
      </c>
      <c r="BG197" s="242">
        <f>IF(N197="zákl. přenesená",J197,0)</f>
        <v>0</v>
      </c>
      <c r="BH197" s="242">
        <f>IF(N197="sníž. přenesená",J197,0)</f>
        <v>0</v>
      </c>
      <c r="BI197" s="242">
        <f>IF(N197="nulová",J197,0)</f>
        <v>0</v>
      </c>
      <c r="BJ197" s="18" t="s">
        <v>82</v>
      </c>
      <c r="BK197" s="242">
        <f>ROUND(I197*H197,2)</f>
        <v>0</v>
      </c>
      <c r="BL197" s="18" t="s">
        <v>101</v>
      </c>
      <c r="BM197" s="241" t="s">
        <v>1543</v>
      </c>
    </row>
    <row r="198" s="14" customFormat="1">
      <c r="A198" s="14"/>
      <c r="B198" s="255"/>
      <c r="C198" s="256"/>
      <c r="D198" s="245" t="s">
        <v>210</v>
      </c>
      <c r="E198" s="257" t="s">
        <v>1</v>
      </c>
      <c r="F198" s="258" t="s">
        <v>305</v>
      </c>
      <c r="G198" s="256"/>
      <c r="H198" s="257" t="s">
        <v>1</v>
      </c>
      <c r="I198" s="259"/>
      <c r="J198" s="256"/>
      <c r="K198" s="256"/>
      <c r="L198" s="260"/>
      <c r="M198" s="261"/>
      <c r="N198" s="262"/>
      <c r="O198" s="262"/>
      <c r="P198" s="262"/>
      <c r="Q198" s="262"/>
      <c r="R198" s="262"/>
      <c r="S198" s="262"/>
      <c r="T198" s="26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4" t="s">
        <v>210</v>
      </c>
      <c r="AU198" s="264" t="s">
        <v>86</v>
      </c>
      <c r="AV198" s="14" t="s">
        <v>82</v>
      </c>
      <c r="AW198" s="14" t="s">
        <v>34</v>
      </c>
      <c r="AX198" s="14" t="s">
        <v>78</v>
      </c>
      <c r="AY198" s="264" t="s">
        <v>196</v>
      </c>
    </row>
    <row r="199" s="13" customFormat="1">
      <c r="A199" s="13"/>
      <c r="B199" s="243"/>
      <c r="C199" s="244"/>
      <c r="D199" s="245" t="s">
        <v>210</v>
      </c>
      <c r="E199" s="246" t="s">
        <v>1</v>
      </c>
      <c r="F199" s="247" t="s">
        <v>306</v>
      </c>
      <c r="G199" s="244"/>
      <c r="H199" s="248">
        <v>1</v>
      </c>
      <c r="I199" s="249"/>
      <c r="J199" s="244"/>
      <c r="K199" s="244"/>
      <c r="L199" s="250"/>
      <c r="M199" s="251"/>
      <c r="N199" s="252"/>
      <c r="O199" s="252"/>
      <c r="P199" s="252"/>
      <c r="Q199" s="252"/>
      <c r="R199" s="252"/>
      <c r="S199" s="252"/>
      <c r="T199" s="25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4" t="s">
        <v>210</v>
      </c>
      <c r="AU199" s="254" t="s">
        <v>86</v>
      </c>
      <c r="AV199" s="13" t="s">
        <v>86</v>
      </c>
      <c r="AW199" s="13" t="s">
        <v>34</v>
      </c>
      <c r="AX199" s="13" t="s">
        <v>82</v>
      </c>
      <c r="AY199" s="254" t="s">
        <v>196</v>
      </c>
    </row>
    <row r="200" s="2" customFormat="1" ht="33" customHeight="1">
      <c r="A200" s="39"/>
      <c r="B200" s="40"/>
      <c r="C200" s="230" t="s">
        <v>296</v>
      </c>
      <c r="D200" s="230" t="s">
        <v>198</v>
      </c>
      <c r="E200" s="231" t="s">
        <v>308</v>
      </c>
      <c r="F200" s="232" t="s">
        <v>309</v>
      </c>
      <c r="G200" s="233" t="s">
        <v>261</v>
      </c>
      <c r="H200" s="234">
        <v>133.83600000000001</v>
      </c>
      <c r="I200" s="235"/>
      <c r="J200" s="236">
        <f>ROUND(I200*H200,2)</f>
        <v>0</v>
      </c>
      <c r="K200" s="232" t="s">
        <v>202</v>
      </c>
      <c r="L200" s="45"/>
      <c r="M200" s="237" t="s">
        <v>1</v>
      </c>
      <c r="N200" s="238" t="s">
        <v>43</v>
      </c>
      <c r="O200" s="92"/>
      <c r="P200" s="239">
        <f>O200*H200</f>
        <v>0</v>
      </c>
      <c r="Q200" s="239">
        <v>0</v>
      </c>
      <c r="R200" s="239">
        <f>Q200*H200</f>
        <v>0</v>
      </c>
      <c r="S200" s="239">
        <v>0</v>
      </c>
      <c r="T200" s="24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1" t="s">
        <v>101</v>
      </c>
      <c r="AT200" s="241" t="s">
        <v>198</v>
      </c>
      <c r="AU200" s="241" t="s">
        <v>86</v>
      </c>
      <c r="AY200" s="18" t="s">
        <v>196</v>
      </c>
      <c r="BE200" s="242">
        <f>IF(N200="základní",J200,0)</f>
        <v>0</v>
      </c>
      <c r="BF200" s="242">
        <f>IF(N200="snížená",J200,0)</f>
        <v>0</v>
      </c>
      <c r="BG200" s="242">
        <f>IF(N200="zákl. přenesená",J200,0)</f>
        <v>0</v>
      </c>
      <c r="BH200" s="242">
        <f>IF(N200="sníž. přenesená",J200,0)</f>
        <v>0</v>
      </c>
      <c r="BI200" s="242">
        <f>IF(N200="nulová",J200,0)</f>
        <v>0</v>
      </c>
      <c r="BJ200" s="18" t="s">
        <v>82</v>
      </c>
      <c r="BK200" s="242">
        <f>ROUND(I200*H200,2)</f>
        <v>0</v>
      </c>
      <c r="BL200" s="18" t="s">
        <v>101</v>
      </c>
      <c r="BM200" s="241" t="s">
        <v>1265</v>
      </c>
    </row>
    <row r="201" s="14" customFormat="1">
      <c r="A201" s="14"/>
      <c r="B201" s="255"/>
      <c r="C201" s="256"/>
      <c r="D201" s="245" t="s">
        <v>210</v>
      </c>
      <c r="E201" s="257" t="s">
        <v>1</v>
      </c>
      <c r="F201" s="258" t="s">
        <v>311</v>
      </c>
      <c r="G201" s="256"/>
      <c r="H201" s="257" t="s">
        <v>1</v>
      </c>
      <c r="I201" s="259"/>
      <c r="J201" s="256"/>
      <c r="K201" s="256"/>
      <c r="L201" s="260"/>
      <c r="M201" s="261"/>
      <c r="N201" s="262"/>
      <c r="O201" s="262"/>
      <c r="P201" s="262"/>
      <c r="Q201" s="262"/>
      <c r="R201" s="262"/>
      <c r="S201" s="262"/>
      <c r="T201" s="26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4" t="s">
        <v>210</v>
      </c>
      <c r="AU201" s="264" t="s">
        <v>86</v>
      </c>
      <c r="AV201" s="14" t="s">
        <v>82</v>
      </c>
      <c r="AW201" s="14" t="s">
        <v>34</v>
      </c>
      <c r="AX201" s="14" t="s">
        <v>78</v>
      </c>
      <c r="AY201" s="264" t="s">
        <v>196</v>
      </c>
    </row>
    <row r="202" s="13" customFormat="1">
      <c r="A202" s="13"/>
      <c r="B202" s="243"/>
      <c r="C202" s="244"/>
      <c r="D202" s="245" t="s">
        <v>210</v>
      </c>
      <c r="E202" s="246" t="s">
        <v>1</v>
      </c>
      <c r="F202" s="247" t="s">
        <v>1544</v>
      </c>
      <c r="G202" s="244"/>
      <c r="H202" s="248">
        <v>133.83600000000001</v>
      </c>
      <c r="I202" s="249"/>
      <c r="J202" s="244"/>
      <c r="K202" s="244"/>
      <c r="L202" s="250"/>
      <c r="M202" s="251"/>
      <c r="N202" s="252"/>
      <c r="O202" s="252"/>
      <c r="P202" s="252"/>
      <c r="Q202" s="252"/>
      <c r="R202" s="252"/>
      <c r="S202" s="252"/>
      <c r="T202" s="25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4" t="s">
        <v>210</v>
      </c>
      <c r="AU202" s="254" t="s">
        <v>86</v>
      </c>
      <c r="AV202" s="13" t="s">
        <v>86</v>
      </c>
      <c r="AW202" s="13" t="s">
        <v>34</v>
      </c>
      <c r="AX202" s="13" t="s">
        <v>78</v>
      </c>
      <c r="AY202" s="254" t="s">
        <v>196</v>
      </c>
    </row>
    <row r="203" s="16" customFormat="1">
      <c r="A203" s="16"/>
      <c r="B203" s="276"/>
      <c r="C203" s="277"/>
      <c r="D203" s="245" t="s">
        <v>210</v>
      </c>
      <c r="E203" s="278" t="s">
        <v>143</v>
      </c>
      <c r="F203" s="279" t="s">
        <v>276</v>
      </c>
      <c r="G203" s="277"/>
      <c r="H203" s="280">
        <v>133.83600000000001</v>
      </c>
      <c r="I203" s="281"/>
      <c r="J203" s="277"/>
      <c r="K203" s="277"/>
      <c r="L203" s="282"/>
      <c r="M203" s="283"/>
      <c r="N203" s="284"/>
      <c r="O203" s="284"/>
      <c r="P203" s="284"/>
      <c r="Q203" s="284"/>
      <c r="R203" s="284"/>
      <c r="S203" s="284"/>
      <c r="T203" s="285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T203" s="286" t="s">
        <v>210</v>
      </c>
      <c r="AU203" s="286" t="s">
        <v>86</v>
      </c>
      <c r="AV203" s="16" t="s">
        <v>101</v>
      </c>
      <c r="AW203" s="16" t="s">
        <v>34</v>
      </c>
      <c r="AX203" s="16" t="s">
        <v>82</v>
      </c>
      <c r="AY203" s="286" t="s">
        <v>196</v>
      </c>
    </row>
    <row r="204" s="2" customFormat="1" ht="37.8" customHeight="1">
      <c r="A204" s="39"/>
      <c r="B204" s="40"/>
      <c r="C204" s="230" t="s">
        <v>303</v>
      </c>
      <c r="D204" s="230" t="s">
        <v>198</v>
      </c>
      <c r="E204" s="231" t="s">
        <v>320</v>
      </c>
      <c r="F204" s="232" t="s">
        <v>321</v>
      </c>
      <c r="G204" s="233" t="s">
        <v>261</v>
      </c>
      <c r="H204" s="234">
        <v>1338.3599999999999</v>
      </c>
      <c r="I204" s="235"/>
      <c r="J204" s="236">
        <f>ROUND(I204*H204,2)</f>
        <v>0</v>
      </c>
      <c r="K204" s="232" t="s">
        <v>202</v>
      </c>
      <c r="L204" s="45"/>
      <c r="M204" s="237" t="s">
        <v>1</v>
      </c>
      <c r="N204" s="238" t="s">
        <v>43</v>
      </c>
      <c r="O204" s="92"/>
      <c r="P204" s="239">
        <f>O204*H204</f>
        <v>0</v>
      </c>
      <c r="Q204" s="239">
        <v>0</v>
      </c>
      <c r="R204" s="239">
        <f>Q204*H204</f>
        <v>0</v>
      </c>
      <c r="S204" s="239">
        <v>0</v>
      </c>
      <c r="T204" s="24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1" t="s">
        <v>101</v>
      </c>
      <c r="AT204" s="241" t="s">
        <v>198</v>
      </c>
      <c r="AU204" s="241" t="s">
        <v>86</v>
      </c>
      <c r="AY204" s="18" t="s">
        <v>196</v>
      </c>
      <c r="BE204" s="242">
        <f>IF(N204="základní",J204,0)</f>
        <v>0</v>
      </c>
      <c r="BF204" s="242">
        <f>IF(N204="snížená",J204,0)</f>
        <v>0</v>
      </c>
      <c r="BG204" s="242">
        <f>IF(N204="zákl. přenesená",J204,0)</f>
        <v>0</v>
      </c>
      <c r="BH204" s="242">
        <f>IF(N204="sníž. přenesená",J204,0)</f>
        <v>0</v>
      </c>
      <c r="BI204" s="242">
        <f>IF(N204="nulová",J204,0)</f>
        <v>0</v>
      </c>
      <c r="BJ204" s="18" t="s">
        <v>82</v>
      </c>
      <c r="BK204" s="242">
        <f>ROUND(I204*H204,2)</f>
        <v>0</v>
      </c>
      <c r="BL204" s="18" t="s">
        <v>101</v>
      </c>
      <c r="BM204" s="241" t="s">
        <v>1267</v>
      </c>
    </row>
    <row r="205" s="13" customFormat="1">
      <c r="A205" s="13"/>
      <c r="B205" s="243"/>
      <c r="C205" s="244"/>
      <c r="D205" s="245" t="s">
        <v>210</v>
      </c>
      <c r="E205" s="246" t="s">
        <v>1</v>
      </c>
      <c r="F205" s="247" t="s">
        <v>323</v>
      </c>
      <c r="G205" s="244"/>
      <c r="H205" s="248">
        <v>1338.3599999999999</v>
      </c>
      <c r="I205" s="249"/>
      <c r="J205" s="244"/>
      <c r="K205" s="244"/>
      <c r="L205" s="250"/>
      <c r="M205" s="251"/>
      <c r="N205" s="252"/>
      <c r="O205" s="252"/>
      <c r="P205" s="252"/>
      <c r="Q205" s="252"/>
      <c r="R205" s="252"/>
      <c r="S205" s="252"/>
      <c r="T205" s="25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4" t="s">
        <v>210</v>
      </c>
      <c r="AU205" s="254" t="s">
        <v>86</v>
      </c>
      <c r="AV205" s="13" t="s">
        <v>86</v>
      </c>
      <c r="AW205" s="13" t="s">
        <v>34</v>
      </c>
      <c r="AX205" s="13" t="s">
        <v>82</v>
      </c>
      <c r="AY205" s="254" t="s">
        <v>196</v>
      </c>
    </row>
    <row r="206" s="2" customFormat="1" ht="24.15" customHeight="1">
      <c r="A206" s="39"/>
      <c r="B206" s="40"/>
      <c r="C206" s="230" t="s">
        <v>7</v>
      </c>
      <c r="D206" s="230" t="s">
        <v>198</v>
      </c>
      <c r="E206" s="231" t="s">
        <v>325</v>
      </c>
      <c r="F206" s="232" t="s">
        <v>326</v>
      </c>
      <c r="G206" s="233" t="s">
        <v>261</v>
      </c>
      <c r="H206" s="234">
        <v>1</v>
      </c>
      <c r="I206" s="235"/>
      <c r="J206" s="236">
        <f>ROUND(I206*H206,2)</f>
        <v>0</v>
      </c>
      <c r="K206" s="232" t="s">
        <v>202</v>
      </c>
      <c r="L206" s="45"/>
      <c r="M206" s="237" t="s">
        <v>1</v>
      </c>
      <c r="N206" s="238" t="s">
        <v>43</v>
      </c>
      <c r="O206" s="92"/>
      <c r="P206" s="239">
        <f>O206*H206</f>
        <v>0</v>
      </c>
      <c r="Q206" s="239">
        <v>0</v>
      </c>
      <c r="R206" s="239">
        <f>Q206*H206</f>
        <v>0</v>
      </c>
      <c r="S206" s="239">
        <v>0</v>
      </c>
      <c r="T206" s="24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1" t="s">
        <v>101</v>
      </c>
      <c r="AT206" s="241" t="s">
        <v>198</v>
      </c>
      <c r="AU206" s="241" t="s">
        <v>86</v>
      </c>
      <c r="AY206" s="18" t="s">
        <v>196</v>
      </c>
      <c r="BE206" s="242">
        <f>IF(N206="základní",J206,0)</f>
        <v>0</v>
      </c>
      <c r="BF206" s="242">
        <f>IF(N206="snížená",J206,0)</f>
        <v>0</v>
      </c>
      <c r="BG206" s="242">
        <f>IF(N206="zákl. přenesená",J206,0)</f>
        <v>0</v>
      </c>
      <c r="BH206" s="242">
        <f>IF(N206="sníž. přenesená",J206,0)</f>
        <v>0</v>
      </c>
      <c r="BI206" s="242">
        <f>IF(N206="nulová",J206,0)</f>
        <v>0</v>
      </c>
      <c r="BJ206" s="18" t="s">
        <v>82</v>
      </c>
      <c r="BK206" s="242">
        <f>ROUND(I206*H206,2)</f>
        <v>0</v>
      </c>
      <c r="BL206" s="18" t="s">
        <v>101</v>
      </c>
      <c r="BM206" s="241" t="s">
        <v>1545</v>
      </c>
    </row>
    <row r="207" s="14" customFormat="1">
      <c r="A207" s="14"/>
      <c r="B207" s="255"/>
      <c r="C207" s="256"/>
      <c r="D207" s="245" t="s">
        <v>210</v>
      </c>
      <c r="E207" s="257" t="s">
        <v>1</v>
      </c>
      <c r="F207" s="258" t="s">
        <v>328</v>
      </c>
      <c r="G207" s="256"/>
      <c r="H207" s="257" t="s">
        <v>1</v>
      </c>
      <c r="I207" s="259"/>
      <c r="J207" s="256"/>
      <c r="K207" s="256"/>
      <c r="L207" s="260"/>
      <c r="M207" s="261"/>
      <c r="N207" s="262"/>
      <c r="O207" s="262"/>
      <c r="P207" s="262"/>
      <c r="Q207" s="262"/>
      <c r="R207" s="262"/>
      <c r="S207" s="262"/>
      <c r="T207" s="26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4" t="s">
        <v>210</v>
      </c>
      <c r="AU207" s="264" t="s">
        <v>86</v>
      </c>
      <c r="AV207" s="14" t="s">
        <v>82</v>
      </c>
      <c r="AW207" s="14" t="s">
        <v>34</v>
      </c>
      <c r="AX207" s="14" t="s">
        <v>78</v>
      </c>
      <c r="AY207" s="264" t="s">
        <v>196</v>
      </c>
    </row>
    <row r="208" s="13" customFormat="1">
      <c r="A208" s="13"/>
      <c r="B208" s="243"/>
      <c r="C208" s="244"/>
      <c r="D208" s="245" t="s">
        <v>210</v>
      </c>
      <c r="E208" s="246" t="s">
        <v>1</v>
      </c>
      <c r="F208" s="247" t="s">
        <v>306</v>
      </c>
      <c r="G208" s="244"/>
      <c r="H208" s="248">
        <v>1</v>
      </c>
      <c r="I208" s="249"/>
      <c r="J208" s="244"/>
      <c r="K208" s="244"/>
      <c r="L208" s="250"/>
      <c r="M208" s="251"/>
      <c r="N208" s="252"/>
      <c r="O208" s="252"/>
      <c r="P208" s="252"/>
      <c r="Q208" s="252"/>
      <c r="R208" s="252"/>
      <c r="S208" s="252"/>
      <c r="T208" s="25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4" t="s">
        <v>210</v>
      </c>
      <c r="AU208" s="254" t="s">
        <v>86</v>
      </c>
      <c r="AV208" s="13" t="s">
        <v>86</v>
      </c>
      <c r="AW208" s="13" t="s">
        <v>34</v>
      </c>
      <c r="AX208" s="13" t="s">
        <v>82</v>
      </c>
      <c r="AY208" s="254" t="s">
        <v>196</v>
      </c>
    </row>
    <row r="209" s="2" customFormat="1" ht="37.8" customHeight="1">
      <c r="A209" s="39"/>
      <c r="B209" s="40"/>
      <c r="C209" s="230" t="s">
        <v>314</v>
      </c>
      <c r="D209" s="230" t="s">
        <v>198</v>
      </c>
      <c r="E209" s="231" t="s">
        <v>339</v>
      </c>
      <c r="F209" s="232" t="s">
        <v>340</v>
      </c>
      <c r="G209" s="233" t="s">
        <v>341</v>
      </c>
      <c r="H209" s="234">
        <v>133.83600000000001</v>
      </c>
      <c r="I209" s="235"/>
      <c r="J209" s="236">
        <f>ROUND(I209*H209,2)</f>
        <v>0</v>
      </c>
      <c r="K209" s="232" t="s">
        <v>202</v>
      </c>
      <c r="L209" s="45"/>
      <c r="M209" s="237" t="s">
        <v>1</v>
      </c>
      <c r="N209" s="238" t="s">
        <v>43</v>
      </c>
      <c r="O209" s="92"/>
      <c r="P209" s="239">
        <f>O209*H209</f>
        <v>0</v>
      </c>
      <c r="Q209" s="239">
        <v>0</v>
      </c>
      <c r="R209" s="239">
        <f>Q209*H209</f>
        <v>0</v>
      </c>
      <c r="S209" s="239">
        <v>0</v>
      </c>
      <c r="T209" s="24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1" t="s">
        <v>101</v>
      </c>
      <c r="AT209" s="241" t="s">
        <v>198</v>
      </c>
      <c r="AU209" s="241" t="s">
        <v>86</v>
      </c>
      <c r="AY209" s="18" t="s">
        <v>196</v>
      </c>
      <c r="BE209" s="242">
        <f>IF(N209="základní",J209,0)</f>
        <v>0</v>
      </c>
      <c r="BF209" s="242">
        <f>IF(N209="snížená",J209,0)</f>
        <v>0</v>
      </c>
      <c r="BG209" s="242">
        <f>IF(N209="zákl. přenesená",J209,0)</f>
        <v>0</v>
      </c>
      <c r="BH209" s="242">
        <f>IF(N209="sníž. přenesená",J209,0)</f>
        <v>0</v>
      </c>
      <c r="BI209" s="242">
        <f>IF(N209="nulová",J209,0)</f>
        <v>0</v>
      </c>
      <c r="BJ209" s="18" t="s">
        <v>82</v>
      </c>
      <c r="BK209" s="242">
        <f>ROUND(I209*H209,2)</f>
        <v>0</v>
      </c>
      <c r="BL209" s="18" t="s">
        <v>101</v>
      </c>
      <c r="BM209" s="241" t="s">
        <v>1268</v>
      </c>
    </row>
    <row r="210" s="13" customFormat="1">
      <c r="A210" s="13"/>
      <c r="B210" s="243"/>
      <c r="C210" s="244"/>
      <c r="D210" s="245" t="s">
        <v>210</v>
      </c>
      <c r="E210" s="246" t="s">
        <v>1</v>
      </c>
      <c r="F210" s="247" t="s">
        <v>977</v>
      </c>
      <c r="G210" s="244"/>
      <c r="H210" s="248">
        <v>133.83600000000001</v>
      </c>
      <c r="I210" s="249"/>
      <c r="J210" s="244"/>
      <c r="K210" s="244"/>
      <c r="L210" s="250"/>
      <c r="M210" s="251"/>
      <c r="N210" s="252"/>
      <c r="O210" s="252"/>
      <c r="P210" s="252"/>
      <c r="Q210" s="252"/>
      <c r="R210" s="252"/>
      <c r="S210" s="252"/>
      <c r="T210" s="25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4" t="s">
        <v>210</v>
      </c>
      <c r="AU210" s="254" t="s">
        <v>86</v>
      </c>
      <c r="AV210" s="13" t="s">
        <v>86</v>
      </c>
      <c r="AW210" s="13" t="s">
        <v>34</v>
      </c>
      <c r="AX210" s="13" t="s">
        <v>82</v>
      </c>
      <c r="AY210" s="254" t="s">
        <v>196</v>
      </c>
    </row>
    <row r="211" s="2" customFormat="1" ht="33" customHeight="1">
      <c r="A211" s="39"/>
      <c r="B211" s="40"/>
      <c r="C211" s="230" t="s">
        <v>319</v>
      </c>
      <c r="D211" s="230" t="s">
        <v>198</v>
      </c>
      <c r="E211" s="231" t="s">
        <v>345</v>
      </c>
      <c r="F211" s="232" t="s">
        <v>346</v>
      </c>
      <c r="G211" s="233" t="s">
        <v>341</v>
      </c>
      <c r="H211" s="234">
        <v>133.83600000000001</v>
      </c>
      <c r="I211" s="235"/>
      <c r="J211" s="236">
        <f>ROUND(I211*H211,2)</f>
        <v>0</v>
      </c>
      <c r="K211" s="232" t="s">
        <v>202</v>
      </c>
      <c r="L211" s="45"/>
      <c r="M211" s="237" t="s">
        <v>1</v>
      </c>
      <c r="N211" s="238" t="s">
        <v>43</v>
      </c>
      <c r="O211" s="92"/>
      <c r="P211" s="239">
        <f>O211*H211</f>
        <v>0</v>
      </c>
      <c r="Q211" s="239">
        <v>0</v>
      </c>
      <c r="R211" s="239">
        <f>Q211*H211</f>
        <v>0</v>
      </c>
      <c r="S211" s="239">
        <v>0</v>
      </c>
      <c r="T211" s="24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1" t="s">
        <v>101</v>
      </c>
      <c r="AT211" s="241" t="s">
        <v>198</v>
      </c>
      <c r="AU211" s="241" t="s">
        <v>86</v>
      </c>
      <c r="AY211" s="18" t="s">
        <v>196</v>
      </c>
      <c r="BE211" s="242">
        <f>IF(N211="základní",J211,0)</f>
        <v>0</v>
      </c>
      <c r="BF211" s="242">
        <f>IF(N211="snížená",J211,0)</f>
        <v>0</v>
      </c>
      <c r="BG211" s="242">
        <f>IF(N211="zákl. přenesená",J211,0)</f>
        <v>0</v>
      </c>
      <c r="BH211" s="242">
        <f>IF(N211="sníž. přenesená",J211,0)</f>
        <v>0</v>
      </c>
      <c r="BI211" s="242">
        <f>IF(N211="nulová",J211,0)</f>
        <v>0</v>
      </c>
      <c r="BJ211" s="18" t="s">
        <v>82</v>
      </c>
      <c r="BK211" s="242">
        <f>ROUND(I211*H211,2)</f>
        <v>0</v>
      </c>
      <c r="BL211" s="18" t="s">
        <v>101</v>
      </c>
      <c r="BM211" s="241" t="s">
        <v>1816</v>
      </c>
    </row>
    <row r="212" s="13" customFormat="1">
      <c r="A212" s="13"/>
      <c r="B212" s="243"/>
      <c r="C212" s="244"/>
      <c r="D212" s="245" t="s">
        <v>210</v>
      </c>
      <c r="E212" s="246" t="s">
        <v>1</v>
      </c>
      <c r="F212" s="247" t="s">
        <v>977</v>
      </c>
      <c r="G212" s="244"/>
      <c r="H212" s="248">
        <v>133.83600000000001</v>
      </c>
      <c r="I212" s="249"/>
      <c r="J212" s="244"/>
      <c r="K212" s="244"/>
      <c r="L212" s="250"/>
      <c r="M212" s="251"/>
      <c r="N212" s="252"/>
      <c r="O212" s="252"/>
      <c r="P212" s="252"/>
      <c r="Q212" s="252"/>
      <c r="R212" s="252"/>
      <c r="S212" s="252"/>
      <c r="T212" s="25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4" t="s">
        <v>210</v>
      </c>
      <c r="AU212" s="254" t="s">
        <v>86</v>
      </c>
      <c r="AV212" s="13" t="s">
        <v>86</v>
      </c>
      <c r="AW212" s="13" t="s">
        <v>34</v>
      </c>
      <c r="AX212" s="13" t="s">
        <v>82</v>
      </c>
      <c r="AY212" s="254" t="s">
        <v>196</v>
      </c>
    </row>
    <row r="213" s="2" customFormat="1" ht="16.5" customHeight="1">
      <c r="A213" s="39"/>
      <c r="B213" s="40"/>
      <c r="C213" s="230" t="s">
        <v>324</v>
      </c>
      <c r="D213" s="230" t="s">
        <v>198</v>
      </c>
      <c r="E213" s="231" t="s">
        <v>350</v>
      </c>
      <c r="F213" s="232" t="s">
        <v>351</v>
      </c>
      <c r="G213" s="233" t="s">
        <v>261</v>
      </c>
      <c r="H213" s="234">
        <v>133.83600000000001</v>
      </c>
      <c r="I213" s="235"/>
      <c r="J213" s="236">
        <f>ROUND(I213*H213,2)</f>
        <v>0</v>
      </c>
      <c r="K213" s="232" t="s">
        <v>202</v>
      </c>
      <c r="L213" s="45"/>
      <c r="M213" s="237" t="s">
        <v>1</v>
      </c>
      <c r="N213" s="238" t="s">
        <v>43</v>
      </c>
      <c r="O213" s="92"/>
      <c r="P213" s="239">
        <f>O213*H213</f>
        <v>0</v>
      </c>
      <c r="Q213" s="239">
        <v>0</v>
      </c>
      <c r="R213" s="239">
        <f>Q213*H213</f>
        <v>0</v>
      </c>
      <c r="S213" s="239">
        <v>0</v>
      </c>
      <c r="T213" s="240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1" t="s">
        <v>101</v>
      </c>
      <c r="AT213" s="241" t="s">
        <v>198</v>
      </c>
      <c r="AU213" s="241" t="s">
        <v>86</v>
      </c>
      <c r="AY213" s="18" t="s">
        <v>196</v>
      </c>
      <c r="BE213" s="242">
        <f>IF(N213="základní",J213,0)</f>
        <v>0</v>
      </c>
      <c r="BF213" s="242">
        <f>IF(N213="snížená",J213,0)</f>
        <v>0</v>
      </c>
      <c r="BG213" s="242">
        <f>IF(N213="zákl. přenesená",J213,0)</f>
        <v>0</v>
      </c>
      <c r="BH213" s="242">
        <f>IF(N213="sníž. přenesená",J213,0)</f>
        <v>0</v>
      </c>
      <c r="BI213" s="242">
        <f>IF(N213="nulová",J213,0)</f>
        <v>0</v>
      </c>
      <c r="BJ213" s="18" t="s">
        <v>82</v>
      </c>
      <c r="BK213" s="242">
        <f>ROUND(I213*H213,2)</f>
        <v>0</v>
      </c>
      <c r="BL213" s="18" t="s">
        <v>101</v>
      </c>
      <c r="BM213" s="241" t="s">
        <v>1269</v>
      </c>
    </row>
    <row r="214" s="13" customFormat="1">
      <c r="A214" s="13"/>
      <c r="B214" s="243"/>
      <c r="C214" s="244"/>
      <c r="D214" s="245" t="s">
        <v>210</v>
      </c>
      <c r="E214" s="246" t="s">
        <v>1</v>
      </c>
      <c r="F214" s="247" t="s">
        <v>143</v>
      </c>
      <c r="G214" s="244"/>
      <c r="H214" s="248">
        <v>133.83600000000001</v>
      </c>
      <c r="I214" s="249"/>
      <c r="J214" s="244"/>
      <c r="K214" s="244"/>
      <c r="L214" s="250"/>
      <c r="M214" s="251"/>
      <c r="N214" s="252"/>
      <c r="O214" s="252"/>
      <c r="P214" s="252"/>
      <c r="Q214" s="252"/>
      <c r="R214" s="252"/>
      <c r="S214" s="252"/>
      <c r="T214" s="25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4" t="s">
        <v>210</v>
      </c>
      <c r="AU214" s="254" t="s">
        <v>86</v>
      </c>
      <c r="AV214" s="13" t="s">
        <v>86</v>
      </c>
      <c r="AW214" s="13" t="s">
        <v>34</v>
      </c>
      <c r="AX214" s="13" t="s">
        <v>82</v>
      </c>
      <c r="AY214" s="254" t="s">
        <v>196</v>
      </c>
    </row>
    <row r="215" s="2" customFormat="1" ht="24.15" customHeight="1">
      <c r="A215" s="39"/>
      <c r="B215" s="40"/>
      <c r="C215" s="230" t="s">
        <v>329</v>
      </c>
      <c r="D215" s="230" t="s">
        <v>198</v>
      </c>
      <c r="E215" s="231" t="s">
        <v>356</v>
      </c>
      <c r="F215" s="232" t="s">
        <v>357</v>
      </c>
      <c r="G215" s="233" t="s">
        <v>261</v>
      </c>
      <c r="H215" s="234">
        <v>65.647999999999996</v>
      </c>
      <c r="I215" s="235"/>
      <c r="J215" s="236">
        <f>ROUND(I215*H215,2)</f>
        <v>0</v>
      </c>
      <c r="K215" s="232" t="s">
        <v>202</v>
      </c>
      <c r="L215" s="45"/>
      <c r="M215" s="237" t="s">
        <v>1</v>
      </c>
      <c r="N215" s="238" t="s">
        <v>43</v>
      </c>
      <c r="O215" s="92"/>
      <c r="P215" s="239">
        <f>O215*H215</f>
        <v>0</v>
      </c>
      <c r="Q215" s="239">
        <v>0</v>
      </c>
      <c r="R215" s="239">
        <f>Q215*H215</f>
        <v>0</v>
      </c>
      <c r="S215" s="239">
        <v>0</v>
      </c>
      <c r="T215" s="24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1" t="s">
        <v>101</v>
      </c>
      <c r="AT215" s="241" t="s">
        <v>198</v>
      </c>
      <c r="AU215" s="241" t="s">
        <v>86</v>
      </c>
      <c r="AY215" s="18" t="s">
        <v>196</v>
      </c>
      <c r="BE215" s="242">
        <f>IF(N215="základní",J215,0)</f>
        <v>0</v>
      </c>
      <c r="BF215" s="242">
        <f>IF(N215="snížená",J215,0)</f>
        <v>0</v>
      </c>
      <c r="BG215" s="242">
        <f>IF(N215="zákl. přenesená",J215,0)</f>
        <v>0</v>
      </c>
      <c r="BH215" s="242">
        <f>IF(N215="sníž. přenesená",J215,0)</f>
        <v>0</v>
      </c>
      <c r="BI215" s="242">
        <f>IF(N215="nulová",J215,0)</f>
        <v>0</v>
      </c>
      <c r="BJ215" s="18" t="s">
        <v>82</v>
      </c>
      <c r="BK215" s="242">
        <f>ROUND(I215*H215,2)</f>
        <v>0</v>
      </c>
      <c r="BL215" s="18" t="s">
        <v>101</v>
      </c>
      <c r="BM215" s="241" t="s">
        <v>1270</v>
      </c>
    </row>
    <row r="216" s="14" customFormat="1">
      <c r="A216" s="14"/>
      <c r="B216" s="255"/>
      <c r="C216" s="256"/>
      <c r="D216" s="245" t="s">
        <v>210</v>
      </c>
      <c r="E216" s="257" t="s">
        <v>1</v>
      </c>
      <c r="F216" s="258" t="s">
        <v>1271</v>
      </c>
      <c r="G216" s="256"/>
      <c r="H216" s="257" t="s">
        <v>1</v>
      </c>
      <c r="I216" s="259"/>
      <c r="J216" s="256"/>
      <c r="K216" s="256"/>
      <c r="L216" s="260"/>
      <c r="M216" s="261"/>
      <c r="N216" s="262"/>
      <c r="O216" s="262"/>
      <c r="P216" s="262"/>
      <c r="Q216" s="262"/>
      <c r="R216" s="262"/>
      <c r="S216" s="262"/>
      <c r="T216" s="26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4" t="s">
        <v>210</v>
      </c>
      <c r="AU216" s="264" t="s">
        <v>86</v>
      </c>
      <c r="AV216" s="14" t="s">
        <v>82</v>
      </c>
      <c r="AW216" s="14" t="s">
        <v>34</v>
      </c>
      <c r="AX216" s="14" t="s">
        <v>78</v>
      </c>
      <c r="AY216" s="264" t="s">
        <v>196</v>
      </c>
    </row>
    <row r="217" s="13" customFormat="1">
      <c r="A217" s="13"/>
      <c r="B217" s="243"/>
      <c r="C217" s="244"/>
      <c r="D217" s="245" t="s">
        <v>210</v>
      </c>
      <c r="E217" s="246" t="s">
        <v>1</v>
      </c>
      <c r="F217" s="247" t="s">
        <v>1272</v>
      </c>
      <c r="G217" s="244"/>
      <c r="H217" s="248">
        <v>119.261</v>
      </c>
      <c r="I217" s="249"/>
      <c r="J217" s="244"/>
      <c r="K217" s="244"/>
      <c r="L217" s="250"/>
      <c r="M217" s="251"/>
      <c r="N217" s="252"/>
      <c r="O217" s="252"/>
      <c r="P217" s="252"/>
      <c r="Q217" s="252"/>
      <c r="R217" s="252"/>
      <c r="S217" s="252"/>
      <c r="T217" s="25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4" t="s">
        <v>210</v>
      </c>
      <c r="AU217" s="254" t="s">
        <v>86</v>
      </c>
      <c r="AV217" s="13" t="s">
        <v>86</v>
      </c>
      <c r="AW217" s="13" t="s">
        <v>34</v>
      </c>
      <c r="AX217" s="13" t="s">
        <v>78</v>
      </c>
      <c r="AY217" s="254" t="s">
        <v>196</v>
      </c>
    </row>
    <row r="218" s="13" customFormat="1">
      <c r="A218" s="13"/>
      <c r="B218" s="243"/>
      <c r="C218" s="244"/>
      <c r="D218" s="245" t="s">
        <v>210</v>
      </c>
      <c r="E218" s="246" t="s">
        <v>1</v>
      </c>
      <c r="F218" s="247" t="s">
        <v>1273</v>
      </c>
      <c r="G218" s="244"/>
      <c r="H218" s="248">
        <v>-44.343000000000004</v>
      </c>
      <c r="I218" s="249"/>
      <c r="J218" s="244"/>
      <c r="K218" s="244"/>
      <c r="L218" s="250"/>
      <c r="M218" s="251"/>
      <c r="N218" s="252"/>
      <c r="O218" s="252"/>
      <c r="P218" s="252"/>
      <c r="Q218" s="252"/>
      <c r="R218" s="252"/>
      <c r="S218" s="252"/>
      <c r="T218" s="25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4" t="s">
        <v>210</v>
      </c>
      <c r="AU218" s="254" t="s">
        <v>86</v>
      </c>
      <c r="AV218" s="13" t="s">
        <v>86</v>
      </c>
      <c r="AW218" s="13" t="s">
        <v>34</v>
      </c>
      <c r="AX218" s="13" t="s">
        <v>78</v>
      </c>
      <c r="AY218" s="254" t="s">
        <v>196</v>
      </c>
    </row>
    <row r="219" s="13" customFormat="1">
      <c r="A219" s="13"/>
      <c r="B219" s="243"/>
      <c r="C219" s="244"/>
      <c r="D219" s="245" t="s">
        <v>210</v>
      </c>
      <c r="E219" s="246" t="s">
        <v>1</v>
      </c>
      <c r="F219" s="247" t="s">
        <v>1817</v>
      </c>
      <c r="G219" s="244"/>
      <c r="H219" s="248">
        <v>-0.73099999999999998</v>
      </c>
      <c r="I219" s="249"/>
      <c r="J219" s="244"/>
      <c r="K219" s="244"/>
      <c r="L219" s="250"/>
      <c r="M219" s="251"/>
      <c r="N219" s="252"/>
      <c r="O219" s="252"/>
      <c r="P219" s="252"/>
      <c r="Q219" s="252"/>
      <c r="R219" s="252"/>
      <c r="S219" s="252"/>
      <c r="T219" s="25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4" t="s">
        <v>210</v>
      </c>
      <c r="AU219" s="254" t="s">
        <v>86</v>
      </c>
      <c r="AV219" s="13" t="s">
        <v>86</v>
      </c>
      <c r="AW219" s="13" t="s">
        <v>34</v>
      </c>
      <c r="AX219" s="13" t="s">
        <v>78</v>
      </c>
      <c r="AY219" s="254" t="s">
        <v>196</v>
      </c>
    </row>
    <row r="220" s="13" customFormat="1">
      <c r="A220" s="13"/>
      <c r="B220" s="243"/>
      <c r="C220" s="244"/>
      <c r="D220" s="245" t="s">
        <v>210</v>
      </c>
      <c r="E220" s="246" t="s">
        <v>1</v>
      </c>
      <c r="F220" s="247" t="s">
        <v>1818</v>
      </c>
      <c r="G220" s="244"/>
      <c r="H220" s="248">
        <v>-0.76800000000000002</v>
      </c>
      <c r="I220" s="249"/>
      <c r="J220" s="244"/>
      <c r="K220" s="244"/>
      <c r="L220" s="250"/>
      <c r="M220" s="251"/>
      <c r="N220" s="252"/>
      <c r="O220" s="252"/>
      <c r="P220" s="252"/>
      <c r="Q220" s="252"/>
      <c r="R220" s="252"/>
      <c r="S220" s="252"/>
      <c r="T220" s="25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4" t="s">
        <v>210</v>
      </c>
      <c r="AU220" s="254" t="s">
        <v>86</v>
      </c>
      <c r="AV220" s="13" t="s">
        <v>86</v>
      </c>
      <c r="AW220" s="13" t="s">
        <v>34</v>
      </c>
      <c r="AX220" s="13" t="s">
        <v>78</v>
      </c>
      <c r="AY220" s="254" t="s">
        <v>196</v>
      </c>
    </row>
    <row r="221" s="13" customFormat="1">
      <c r="A221" s="13"/>
      <c r="B221" s="243"/>
      <c r="C221" s="244"/>
      <c r="D221" s="245" t="s">
        <v>210</v>
      </c>
      <c r="E221" s="246" t="s">
        <v>1</v>
      </c>
      <c r="F221" s="247" t="s">
        <v>1819</v>
      </c>
      <c r="G221" s="244"/>
      <c r="H221" s="248">
        <v>-6.8600000000000003</v>
      </c>
      <c r="I221" s="249"/>
      <c r="J221" s="244"/>
      <c r="K221" s="244"/>
      <c r="L221" s="250"/>
      <c r="M221" s="251"/>
      <c r="N221" s="252"/>
      <c r="O221" s="252"/>
      <c r="P221" s="252"/>
      <c r="Q221" s="252"/>
      <c r="R221" s="252"/>
      <c r="S221" s="252"/>
      <c r="T221" s="25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4" t="s">
        <v>210</v>
      </c>
      <c r="AU221" s="254" t="s">
        <v>86</v>
      </c>
      <c r="AV221" s="13" t="s">
        <v>86</v>
      </c>
      <c r="AW221" s="13" t="s">
        <v>34</v>
      </c>
      <c r="AX221" s="13" t="s">
        <v>78</v>
      </c>
      <c r="AY221" s="254" t="s">
        <v>196</v>
      </c>
    </row>
    <row r="222" s="13" customFormat="1">
      <c r="A222" s="13"/>
      <c r="B222" s="243"/>
      <c r="C222" s="244"/>
      <c r="D222" s="245" t="s">
        <v>210</v>
      </c>
      <c r="E222" s="246" t="s">
        <v>1</v>
      </c>
      <c r="F222" s="247" t="s">
        <v>1820</v>
      </c>
      <c r="G222" s="244"/>
      <c r="H222" s="248">
        <v>-0.91100000000000003</v>
      </c>
      <c r="I222" s="249"/>
      <c r="J222" s="244"/>
      <c r="K222" s="244"/>
      <c r="L222" s="250"/>
      <c r="M222" s="251"/>
      <c r="N222" s="252"/>
      <c r="O222" s="252"/>
      <c r="P222" s="252"/>
      <c r="Q222" s="252"/>
      <c r="R222" s="252"/>
      <c r="S222" s="252"/>
      <c r="T222" s="25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4" t="s">
        <v>210</v>
      </c>
      <c r="AU222" s="254" t="s">
        <v>86</v>
      </c>
      <c r="AV222" s="13" t="s">
        <v>86</v>
      </c>
      <c r="AW222" s="13" t="s">
        <v>34</v>
      </c>
      <c r="AX222" s="13" t="s">
        <v>78</v>
      </c>
      <c r="AY222" s="254" t="s">
        <v>196</v>
      </c>
    </row>
    <row r="223" s="16" customFormat="1">
      <c r="A223" s="16"/>
      <c r="B223" s="276"/>
      <c r="C223" s="277"/>
      <c r="D223" s="245" t="s">
        <v>210</v>
      </c>
      <c r="E223" s="278" t="s">
        <v>164</v>
      </c>
      <c r="F223" s="279" t="s">
        <v>276</v>
      </c>
      <c r="G223" s="277"/>
      <c r="H223" s="280">
        <v>65.647999999999996</v>
      </c>
      <c r="I223" s="281"/>
      <c r="J223" s="277"/>
      <c r="K223" s="277"/>
      <c r="L223" s="282"/>
      <c r="M223" s="283"/>
      <c r="N223" s="284"/>
      <c r="O223" s="284"/>
      <c r="P223" s="284"/>
      <c r="Q223" s="284"/>
      <c r="R223" s="284"/>
      <c r="S223" s="284"/>
      <c r="T223" s="285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T223" s="286" t="s">
        <v>210</v>
      </c>
      <c r="AU223" s="286" t="s">
        <v>86</v>
      </c>
      <c r="AV223" s="16" t="s">
        <v>101</v>
      </c>
      <c r="AW223" s="16" t="s">
        <v>34</v>
      </c>
      <c r="AX223" s="16" t="s">
        <v>82</v>
      </c>
      <c r="AY223" s="286" t="s">
        <v>196</v>
      </c>
    </row>
    <row r="224" s="2" customFormat="1" ht="16.5" customHeight="1">
      <c r="A224" s="39"/>
      <c r="B224" s="40"/>
      <c r="C224" s="287" t="s">
        <v>332</v>
      </c>
      <c r="D224" s="287" t="s">
        <v>366</v>
      </c>
      <c r="E224" s="288" t="s">
        <v>1277</v>
      </c>
      <c r="F224" s="289" t="s">
        <v>1278</v>
      </c>
      <c r="G224" s="290" t="s">
        <v>341</v>
      </c>
      <c r="H224" s="291">
        <v>131.29599999999999</v>
      </c>
      <c r="I224" s="292"/>
      <c r="J224" s="293">
        <f>ROUND(I224*H224,2)</f>
        <v>0</v>
      </c>
      <c r="K224" s="289" t="s">
        <v>202</v>
      </c>
      <c r="L224" s="294"/>
      <c r="M224" s="295" t="s">
        <v>1</v>
      </c>
      <c r="N224" s="296" t="s">
        <v>43</v>
      </c>
      <c r="O224" s="92"/>
      <c r="P224" s="239">
        <f>O224*H224</f>
        <v>0</v>
      </c>
      <c r="Q224" s="239">
        <v>1</v>
      </c>
      <c r="R224" s="239">
        <f>Q224*H224</f>
        <v>131.29599999999999</v>
      </c>
      <c r="S224" s="239">
        <v>0</v>
      </c>
      <c r="T224" s="24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1" t="s">
        <v>232</v>
      </c>
      <c r="AT224" s="241" t="s">
        <v>366</v>
      </c>
      <c r="AU224" s="241" t="s">
        <v>86</v>
      </c>
      <c r="AY224" s="18" t="s">
        <v>196</v>
      </c>
      <c r="BE224" s="242">
        <f>IF(N224="základní",J224,0)</f>
        <v>0</v>
      </c>
      <c r="BF224" s="242">
        <f>IF(N224="snížená",J224,0)</f>
        <v>0</v>
      </c>
      <c r="BG224" s="242">
        <f>IF(N224="zákl. přenesená",J224,0)</f>
        <v>0</v>
      </c>
      <c r="BH224" s="242">
        <f>IF(N224="sníž. přenesená",J224,0)</f>
        <v>0</v>
      </c>
      <c r="BI224" s="242">
        <f>IF(N224="nulová",J224,0)</f>
        <v>0</v>
      </c>
      <c r="BJ224" s="18" t="s">
        <v>82</v>
      </c>
      <c r="BK224" s="242">
        <f>ROUND(I224*H224,2)</f>
        <v>0</v>
      </c>
      <c r="BL224" s="18" t="s">
        <v>101</v>
      </c>
      <c r="BM224" s="241" t="s">
        <v>1279</v>
      </c>
    </row>
    <row r="225" s="2" customFormat="1" ht="24.15" customHeight="1">
      <c r="A225" s="39"/>
      <c r="B225" s="40"/>
      <c r="C225" s="230" t="s">
        <v>338</v>
      </c>
      <c r="D225" s="230" t="s">
        <v>198</v>
      </c>
      <c r="E225" s="231" t="s">
        <v>361</v>
      </c>
      <c r="F225" s="232" t="s">
        <v>362</v>
      </c>
      <c r="G225" s="233" t="s">
        <v>261</v>
      </c>
      <c r="H225" s="234">
        <v>38.814999999999998</v>
      </c>
      <c r="I225" s="235"/>
      <c r="J225" s="236">
        <f>ROUND(I225*H225,2)</f>
        <v>0</v>
      </c>
      <c r="K225" s="232" t="s">
        <v>202</v>
      </c>
      <c r="L225" s="45"/>
      <c r="M225" s="237" t="s">
        <v>1</v>
      </c>
      <c r="N225" s="238" t="s">
        <v>43</v>
      </c>
      <c r="O225" s="92"/>
      <c r="P225" s="239">
        <f>O225*H225</f>
        <v>0</v>
      </c>
      <c r="Q225" s="239">
        <v>0</v>
      </c>
      <c r="R225" s="239">
        <f>Q225*H225</f>
        <v>0</v>
      </c>
      <c r="S225" s="239">
        <v>0</v>
      </c>
      <c r="T225" s="24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1" t="s">
        <v>101</v>
      </c>
      <c r="AT225" s="241" t="s">
        <v>198</v>
      </c>
      <c r="AU225" s="241" t="s">
        <v>86</v>
      </c>
      <c r="AY225" s="18" t="s">
        <v>196</v>
      </c>
      <c r="BE225" s="242">
        <f>IF(N225="základní",J225,0)</f>
        <v>0</v>
      </c>
      <c r="BF225" s="242">
        <f>IF(N225="snížená",J225,0)</f>
        <v>0</v>
      </c>
      <c r="BG225" s="242">
        <f>IF(N225="zákl. přenesená",J225,0)</f>
        <v>0</v>
      </c>
      <c r="BH225" s="242">
        <f>IF(N225="sníž. přenesená",J225,0)</f>
        <v>0</v>
      </c>
      <c r="BI225" s="242">
        <f>IF(N225="nulová",J225,0)</f>
        <v>0</v>
      </c>
      <c r="BJ225" s="18" t="s">
        <v>82</v>
      </c>
      <c r="BK225" s="242">
        <f>ROUND(I225*H225,2)</f>
        <v>0</v>
      </c>
      <c r="BL225" s="18" t="s">
        <v>101</v>
      </c>
      <c r="BM225" s="241" t="s">
        <v>1280</v>
      </c>
    </row>
    <row r="226" s="13" customFormat="1">
      <c r="A226" s="13"/>
      <c r="B226" s="243"/>
      <c r="C226" s="244"/>
      <c r="D226" s="245" t="s">
        <v>210</v>
      </c>
      <c r="E226" s="246" t="s">
        <v>1</v>
      </c>
      <c r="F226" s="247" t="s">
        <v>1821</v>
      </c>
      <c r="G226" s="244"/>
      <c r="H226" s="248">
        <v>33.280000000000001</v>
      </c>
      <c r="I226" s="249"/>
      <c r="J226" s="244"/>
      <c r="K226" s="244"/>
      <c r="L226" s="250"/>
      <c r="M226" s="251"/>
      <c r="N226" s="252"/>
      <c r="O226" s="252"/>
      <c r="P226" s="252"/>
      <c r="Q226" s="252"/>
      <c r="R226" s="252"/>
      <c r="S226" s="252"/>
      <c r="T226" s="25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4" t="s">
        <v>210</v>
      </c>
      <c r="AU226" s="254" t="s">
        <v>86</v>
      </c>
      <c r="AV226" s="13" t="s">
        <v>86</v>
      </c>
      <c r="AW226" s="13" t="s">
        <v>34</v>
      </c>
      <c r="AX226" s="13" t="s">
        <v>78</v>
      </c>
      <c r="AY226" s="254" t="s">
        <v>196</v>
      </c>
    </row>
    <row r="227" s="13" customFormat="1">
      <c r="A227" s="13"/>
      <c r="B227" s="243"/>
      <c r="C227" s="244"/>
      <c r="D227" s="245" t="s">
        <v>210</v>
      </c>
      <c r="E227" s="246" t="s">
        <v>1</v>
      </c>
      <c r="F227" s="247" t="s">
        <v>1822</v>
      </c>
      <c r="G227" s="244"/>
      <c r="H227" s="248">
        <v>5.5350000000000001</v>
      </c>
      <c r="I227" s="249"/>
      <c r="J227" s="244"/>
      <c r="K227" s="244"/>
      <c r="L227" s="250"/>
      <c r="M227" s="251"/>
      <c r="N227" s="252"/>
      <c r="O227" s="252"/>
      <c r="P227" s="252"/>
      <c r="Q227" s="252"/>
      <c r="R227" s="252"/>
      <c r="S227" s="252"/>
      <c r="T227" s="25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4" t="s">
        <v>210</v>
      </c>
      <c r="AU227" s="254" t="s">
        <v>86</v>
      </c>
      <c r="AV227" s="13" t="s">
        <v>86</v>
      </c>
      <c r="AW227" s="13" t="s">
        <v>34</v>
      </c>
      <c r="AX227" s="13" t="s">
        <v>78</v>
      </c>
      <c r="AY227" s="254" t="s">
        <v>196</v>
      </c>
    </row>
    <row r="228" s="16" customFormat="1">
      <c r="A228" s="16"/>
      <c r="B228" s="276"/>
      <c r="C228" s="277"/>
      <c r="D228" s="245" t="s">
        <v>210</v>
      </c>
      <c r="E228" s="278" t="s">
        <v>1177</v>
      </c>
      <c r="F228" s="279" t="s">
        <v>276</v>
      </c>
      <c r="G228" s="277"/>
      <c r="H228" s="280">
        <v>38.814999999999998</v>
      </c>
      <c r="I228" s="281"/>
      <c r="J228" s="277"/>
      <c r="K228" s="277"/>
      <c r="L228" s="282"/>
      <c r="M228" s="283"/>
      <c r="N228" s="284"/>
      <c r="O228" s="284"/>
      <c r="P228" s="284"/>
      <c r="Q228" s="284"/>
      <c r="R228" s="284"/>
      <c r="S228" s="284"/>
      <c r="T228" s="285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T228" s="286" t="s">
        <v>210</v>
      </c>
      <c r="AU228" s="286" t="s">
        <v>86</v>
      </c>
      <c r="AV228" s="16" t="s">
        <v>101</v>
      </c>
      <c r="AW228" s="16" t="s">
        <v>34</v>
      </c>
      <c r="AX228" s="16" t="s">
        <v>82</v>
      </c>
      <c r="AY228" s="286" t="s">
        <v>196</v>
      </c>
    </row>
    <row r="229" s="2" customFormat="1" ht="16.5" customHeight="1">
      <c r="A229" s="39"/>
      <c r="B229" s="40"/>
      <c r="C229" s="287" t="s">
        <v>344</v>
      </c>
      <c r="D229" s="287" t="s">
        <v>366</v>
      </c>
      <c r="E229" s="288" t="s">
        <v>1283</v>
      </c>
      <c r="F229" s="289" t="s">
        <v>1284</v>
      </c>
      <c r="G229" s="290" t="s">
        <v>341</v>
      </c>
      <c r="H229" s="291">
        <v>77.629999999999995</v>
      </c>
      <c r="I229" s="292"/>
      <c r="J229" s="293">
        <f>ROUND(I229*H229,2)</f>
        <v>0</v>
      </c>
      <c r="K229" s="289" t="s">
        <v>202</v>
      </c>
      <c r="L229" s="294"/>
      <c r="M229" s="295" t="s">
        <v>1</v>
      </c>
      <c r="N229" s="296" t="s">
        <v>43</v>
      </c>
      <c r="O229" s="92"/>
      <c r="P229" s="239">
        <f>O229*H229</f>
        <v>0</v>
      </c>
      <c r="Q229" s="239">
        <v>1</v>
      </c>
      <c r="R229" s="239">
        <f>Q229*H229</f>
        <v>77.629999999999995</v>
      </c>
      <c r="S229" s="239">
        <v>0</v>
      </c>
      <c r="T229" s="240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1" t="s">
        <v>232</v>
      </c>
      <c r="AT229" s="241" t="s">
        <v>366</v>
      </c>
      <c r="AU229" s="241" t="s">
        <v>86</v>
      </c>
      <c r="AY229" s="18" t="s">
        <v>196</v>
      </c>
      <c r="BE229" s="242">
        <f>IF(N229="základní",J229,0)</f>
        <v>0</v>
      </c>
      <c r="BF229" s="242">
        <f>IF(N229="snížená",J229,0)</f>
        <v>0</v>
      </c>
      <c r="BG229" s="242">
        <f>IF(N229="zákl. přenesená",J229,0)</f>
        <v>0</v>
      </c>
      <c r="BH229" s="242">
        <f>IF(N229="sníž. přenesená",J229,0)</f>
        <v>0</v>
      </c>
      <c r="BI229" s="242">
        <f>IF(N229="nulová",J229,0)</f>
        <v>0</v>
      </c>
      <c r="BJ229" s="18" t="s">
        <v>82</v>
      </c>
      <c r="BK229" s="242">
        <f>ROUND(I229*H229,2)</f>
        <v>0</v>
      </c>
      <c r="BL229" s="18" t="s">
        <v>101</v>
      </c>
      <c r="BM229" s="241" t="s">
        <v>1285</v>
      </c>
    </row>
    <row r="230" s="13" customFormat="1">
      <c r="A230" s="13"/>
      <c r="B230" s="243"/>
      <c r="C230" s="244"/>
      <c r="D230" s="245" t="s">
        <v>210</v>
      </c>
      <c r="E230" s="244"/>
      <c r="F230" s="247" t="s">
        <v>1823</v>
      </c>
      <c r="G230" s="244"/>
      <c r="H230" s="248">
        <v>77.629999999999995</v>
      </c>
      <c r="I230" s="249"/>
      <c r="J230" s="244"/>
      <c r="K230" s="244"/>
      <c r="L230" s="250"/>
      <c r="M230" s="251"/>
      <c r="N230" s="252"/>
      <c r="O230" s="252"/>
      <c r="P230" s="252"/>
      <c r="Q230" s="252"/>
      <c r="R230" s="252"/>
      <c r="S230" s="252"/>
      <c r="T230" s="25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4" t="s">
        <v>210</v>
      </c>
      <c r="AU230" s="254" t="s">
        <v>86</v>
      </c>
      <c r="AV230" s="13" t="s">
        <v>86</v>
      </c>
      <c r="AW230" s="13" t="s">
        <v>4</v>
      </c>
      <c r="AX230" s="13" t="s">
        <v>82</v>
      </c>
      <c r="AY230" s="254" t="s">
        <v>196</v>
      </c>
    </row>
    <row r="231" s="2" customFormat="1" ht="24.15" customHeight="1">
      <c r="A231" s="39"/>
      <c r="B231" s="40"/>
      <c r="C231" s="230" t="s">
        <v>349</v>
      </c>
      <c r="D231" s="230" t="s">
        <v>198</v>
      </c>
      <c r="E231" s="231" t="s">
        <v>378</v>
      </c>
      <c r="F231" s="232" t="s">
        <v>379</v>
      </c>
      <c r="G231" s="233" t="s">
        <v>201</v>
      </c>
      <c r="H231" s="234">
        <v>10</v>
      </c>
      <c r="I231" s="235"/>
      <c r="J231" s="236">
        <f>ROUND(I231*H231,2)</f>
        <v>0</v>
      </c>
      <c r="K231" s="232" t="s">
        <v>202</v>
      </c>
      <c r="L231" s="45"/>
      <c r="M231" s="237" t="s">
        <v>1</v>
      </c>
      <c r="N231" s="238" t="s">
        <v>43</v>
      </c>
      <c r="O231" s="92"/>
      <c r="P231" s="239">
        <f>O231*H231</f>
        <v>0</v>
      </c>
      <c r="Q231" s="239">
        <v>0</v>
      </c>
      <c r="R231" s="239">
        <f>Q231*H231</f>
        <v>0</v>
      </c>
      <c r="S231" s="239">
        <v>0</v>
      </c>
      <c r="T231" s="240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1" t="s">
        <v>101</v>
      </c>
      <c r="AT231" s="241" t="s">
        <v>198</v>
      </c>
      <c r="AU231" s="241" t="s">
        <v>86</v>
      </c>
      <c r="AY231" s="18" t="s">
        <v>196</v>
      </c>
      <c r="BE231" s="242">
        <f>IF(N231="základní",J231,0)</f>
        <v>0</v>
      </c>
      <c r="BF231" s="242">
        <f>IF(N231="snížená",J231,0)</f>
        <v>0</v>
      </c>
      <c r="BG231" s="242">
        <f>IF(N231="zákl. přenesená",J231,0)</f>
        <v>0</v>
      </c>
      <c r="BH231" s="242">
        <f>IF(N231="sníž. přenesená",J231,0)</f>
        <v>0</v>
      </c>
      <c r="BI231" s="242">
        <f>IF(N231="nulová",J231,0)</f>
        <v>0</v>
      </c>
      <c r="BJ231" s="18" t="s">
        <v>82</v>
      </c>
      <c r="BK231" s="242">
        <f>ROUND(I231*H231,2)</f>
        <v>0</v>
      </c>
      <c r="BL231" s="18" t="s">
        <v>101</v>
      </c>
      <c r="BM231" s="241" t="s">
        <v>1554</v>
      </c>
    </row>
    <row r="232" s="14" customFormat="1">
      <c r="A232" s="14"/>
      <c r="B232" s="255"/>
      <c r="C232" s="256"/>
      <c r="D232" s="245" t="s">
        <v>210</v>
      </c>
      <c r="E232" s="257" t="s">
        <v>1</v>
      </c>
      <c r="F232" s="258" t="s">
        <v>1555</v>
      </c>
      <c r="G232" s="256"/>
      <c r="H232" s="257" t="s">
        <v>1</v>
      </c>
      <c r="I232" s="259"/>
      <c r="J232" s="256"/>
      <c r="K232" s="256"/>
      <c r="L232" s="260"/>
      <c r="M232" s="261"/>
      <c r="N232" s="262"/>
      <c r="O232" s="262"/>
      <c r="P232" s="262"/>
      <c r="Q232" s="262"/>
      <c r="R232" s="262"/>
      <c r="S232" s="262"/>
      <c r="T232" s="26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4" t="s">
        <v>210</v>
      </c>
      <c r="AU232" s="264" t="s">
        <v>86</v>
      </c>
      <c r="AV232" s="14" t="s">
        <v>82</v>
      </c>
      <c r="AW232" s="14" t="s">
        <v>34</v>
      </c>
      <c r="AX232" s="14" t="s">
        <v>78</v>
      </c>
      <c r="AY232" s="264" t="s">
        <v>196</v>
      </c>
    </row>
    <row r="233" s="13" customFormat="1">
      <c r="A233" s="13"/>
      <c r="B233" s="243"/>
      <c r="C233" s="244"/>
      <c r="D233" s="245" t="s">
        <v>210</v>
      </c>
      <c r="E233" s="246" t="s">
        <v>149</v>
      </c>
      <c r="F233" s="247" t="s">
        <v>1556</v>
      </c>
      <c r="G233" s="244"/>
      <c r="H233" s="248">
        <v>10</v>
      </c>
      <c r="I233" s="249"/>
      <c r="J233" s="244"/>
      <c r="K233" s="244"/>
      <c r="L233" s="250"/>
      <c r="M233" s="251"/>
      <c r="N233" s="252"/>
      <c r="O233" s="252"/>
      <c r="P233" s="252"/>
      <c r="Q233" s="252"/>
      <c r="R233" s="252"/>
      <c r="S233" s="252"/>
      <c r="T233" s="25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4" t="s">
        <v>210</v>
      </c>
      <c r="AU233" s="254" t="s">
        <v>86</v>
      </c>
      <c r="AV233" s="13" t="s">
        <v>86</v>
      </c>
      <c r="AW233" s="13" t="s">
        <v>34</v>
      </c>
      <c r="AX233" s="13" t="s">
        <v>82</v>
      </c>
      <c r="AY233" s="254" t="s">
        <v>196</v>
      </c>
    </row>
    <row r="234" s="2" customFormat="1" ht="24.15" customHeight="1">
      <c r="A234" s="39"/>
      <c r="B234" s="40"/>
      <c r="C234" s="230" t="s">
        <v>353</v>
      </c>
      <c r="D234" s="230" t="s">
        <v>198</v>
      </c>
      <c r="E234" s="231" t="s">
        <v>384</v>
      </c>
      <c r="F234" s="232" t="s">
        <v>385</v>
      </c>
      <c r="G234" s="233" t="s">
        <v>201</v>
      </c>
      <c r="H234" s="234">
        <v>10</v>
      </c>
      <c r="I234" s="235"/>
      <c r="J234" s="236">
        <f>ROUND(I234*H234,2)</f>
        <v>0</v>
      </c>
      <c r="K234" s="232" t="s">
        <v>202</v>
      </c>
      <c r="L234" s="45"/>
      <c r="M234" s="237" t="s">
        <v>1</v>
      </c>
      <c r="N234" s="238" t="s">
        <v>43</v>
      </c>
      <c r="O234" s="92"/>
      <c r="P234" s="239">
        <f>O234*H234</f>
        <v>0</v>
      </c>
      <c r="Q234" s="239">
        <v>0</v>
      </c>
      <c r="R234" s="239">
        <f>Q234*H234</f>
        <v>0</v>
      </c>
      <c r="S234" s="239">
        <v>0</v>
      </c>
      <c r="T234" s="240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1" t="s">
        <v>101</v>
      </c>
      <c r="AT234" s="241" t="s">
        <v>198</v>
      </c>
      <c r="AU234" s="241" t="s">
        <v>86</v>
      </c>
      <c r="AY234" s="18" t="s">
        <v>196</v>
      </c>
      <c r="BE234" s="242">
        <f>IF(N234="základní",J234,0)</f>
        <v>0</v>
      </c>
      <c r="BF234" s="242">
        <f>IF(N234="snížená",J234,0)</f>
        <v>0</v>
      </c>
      <c r="BG234" s="242">
        <f>IF(N234="zákl. přenesená",J234,0)</f>
        <v>0</v>
      </c>
      <c r="BH234" s="242">
        <f>IF(N234="sníž. přenesená",J234,0)</f>
        <v>0</v>
      </c>
      <c r="BI234" s="242">
        <f>IF(N234="nulová",J234,0)</f>
        <v>0</v>
      </c>
      <c r="BJ234" s="18" t="s">
        <v>82</v>
      </c>
      <c r="BK234" s="242">
        <f>ROUND(I234*H234,2)</f>
        <v>0</v>
      </c>
      <c r="BL234" s="18" t="s">
        <v>101</v>
      </c>
      <c r="BM234" s="241" t="s">
        <v>1557</v>
      </c>
    </row>
    <row r="235" s="13" customFormat="1">
      <c r="A235" s="13"/>
      <c r="B235" s="243"/>
      <c r="C235" s="244"/>
      <c r="D235" s="245" t="s">
        <v>210</v>
      </c>
      <c r="E235" s="246" t="s">
        <v>1</v>
      </c>
      <c r="F235" s="247" t="s">
        <v>149</v>
      </c>
      <c r="G235" s="244"/>
      <c r="H235" s="248">
        <v>10</v>
      </c>
      <c r="I235" s="249"/>
      <c r="J235" s="244"/>
      <c r="K235" s="244"/>
      <c r="L235" s="250"/>
      <c r="M235" s="251"/>
      <c r="N235" s="252"/>
      <c r="O235" s="252"/>
      <c r="P235" s="252"/>
      <c r="Q235" s="252"/>
      <c r="R235" s="252"/>
      <c r="S235" s="252"/>
      <c r="T235" s="25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4" t="s">
        <v>210</v>
      </c>
      <c r="AU235" s="254" t="s">
        <v>86</v>
      </c>
      <c r="AV235" s="13" t="s">
        <v>86</v>
      </c>
      <c r="AW235" s="13" t="s">
        <v>34</v>
      </c>
      <c r="AX235" s="13" t="s">
        <v>82</v>
      </c>
      <c r="AY235" s="254" t="s">
        <v>196</v>
      </c>
    </row>
    <row r="236" s="2" customFormat="1" ht="16.5" customHeight="1">
      <c r="A236" s="39"/>
      <c r="B236" s="40"/>
      <c r="C236" s="287" t="s">
        <v>355</v>
      </c>
      <c r="D236" s="287" t="s">
        <v>366</v>
      </c>
      <c r="E236" s="288" t="s">
        <v>388</v>
      </c>
      <c r="F236" s="289" t="s">
        <v>389</v>
      </c>
      <c r="G236" s="290" t="s">
        <v>390</v>
      </c>
      <c r="H236" s="291">
        <v>0.30399999999999999</v>
      </c>
      <c r="I236" s="292"/>
      <c r="J236" s="293">
        <f>ROUND(I236*H236,2)</f>
        <v>0</v>
      </c>
      <c r="K236" s="289" t="s">
        <v>202</v>
      </c>
      <c r="L236" s="294"/>
      <c r="M236" s="295" t="s">
        <v>1</v>
      </c>
      <c r="N236" s="296" t="s">
        <v>43</v>
      </c>
      <c r="O236" s="92"/>
      <c r="P236" s="239">
        <f>O236*H236</f>
        <v>0</v>
      </c>
      <c r="Q236" s="239">
        <v>0.001</v>
      </c>
      <c r="R236" s="239">
        <f>Q236*H236</f>
        <v>0.00030400000000000002</v>
      </c>
      <c r="S236" s="239">
        <v>0</v>
      </c>
      <c r="T236" s="240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1" t="s">
        <v>232</v>
      </c>
      <c r="AT236" s="241" t="s">
        <v>366</v>
      </c>
      <c r="AU236" s="241" t="s">
        <v>86</v>
      </c>
      <c r="AY236" s="18" t="s">
        <v>196</v>
      </c>
      <c r="BE236" s="242">
        <f>IF(N236="základní",J236,0)</f>
        <v>0</v>
      </c>
      <c r="BF236" s="242">
        <f>IF(N236="snížená",J236,0)</f>
        <v>0</v>
      </c>
      <c r="BG236" s="242">
        <f>IF(N236="zákl. přenesená",J236,0)</f>
        <v>0</v>
      </c>
      <c r="BH236" s="242">
        <f>IF(N236="sníž. přenesená",J236,0)</f>
        <v>0</v>
      </c>
      <c r="BI236" s="242">
        <f>IF(N236="nulová",J236,0)</f>
        <v>0</v>
      </c>
      <c r="BJ236" s="18" t="s">
        <v>82</v>
      </c>
      <c r="BK236" s="242">
        <f>ROUND(I236*H236,2)</f>
        <v>0</v>
      </c>
      <c r="BL236" s="18" t="s">
        <v>101</v>
      </c>
      <c r="BM236" s="241" t="s">
        <v>1558</v>
      </c>
    </row>
    <row r="237" s="2" customFormat="1" ht="21.75" customHeight="1">
      <c r="A237" s="39"/>
      <c r="B237" s="40"/>
      <c r="C237" s="230" t="s">
        <v>360</v>
      </c>
      <c r="D237" s="230" t="s">
        <v>198</v>
      </c>
      <c r="E237" s="231" t="s">
        <v>403</v>
      </c>
      <c r="F237" s="232" t="s">
        <v>404</v>
      </c>
      <c r="G237" s="233" t="s">
        <v>201</v>
      </c>
      <c r="H237" s="234">
        <v>10</v>
      </c>
      <c r="I237" s="235"/>
      <c r="J237" s="236">
        <f>ROUND(I237*H237,2)</f>
        <v>0</v>
      </c>
      <c r="K237" s="232" t="s">
        <v>202</v>
      </c>
      <c r="L237" s="45"/>
      <c r="M237" s="237" t="s">
        <v>1</v>
      </c>
      <c r="N237" s="238" t="s">
        <v>43</v>
      </c>
      <c r="O237" s="92"/>
      <c r="P237" s="239">
        <f>O237*H237</f>
        <v>0</v>
      </c>
      <c r="Q237" s="239">
        <v>0</v>
      </c>
      <c r="R237" s="239">
        <f>Q237*H237</f>
        <v>0</v>
      </c>
      <c r="S237" s="239">
        <v>0</v>
      </c>
      <c r="T237" s="24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1" t="s">
        <v>101</v>
      </c>
      <c r="AT237" s="241" t="s">
        <v>198</v>
      </c>
      <c r="AU237" s="241" t="s">
        <v>86</v>
      </c>
      <c r="AY237" s="18" t="s">
        <v>196</v>
      </c>
      <c r="BE237" s="242">
        <f>IF(N237="základní",J237,0)</f>
        <v>0</v>
      </c>
      <c r="BF237" s="242">
        <f>IF(N237="snížená",J237,0)</f>
        <v>0</v>
      </c>
      <c r="BG237" s="242">
        <f>IF(N237="zákl. přenesená",J237,0)</f>
        <v>0</v>
      </c>
      <c r="BH237" s="242">
        <f>IF(N237="sníž. přenesená",J237,0)</f>
        <v>0</v>
      </c>
      <c r="BI237" s="242">
        <f>IF(N237="nulová",J237,0)</f>
        <v>0</v>
      </c>
      <c r="BJ237" s="18" t="s">
        <v>82</v>
      </c>
      <c r="BK237" s="242">
        <f>ROUND(I237*H237,2)</f>
        <v>0</v>
      </c>
      <c r="BL237" s="18" t="s">
        <v>101</v>
      </c>
      <c r="BM237" s="241" t="s">
        <v>1559</v>
      </c>
    </row>
    <row r="238" s="13" customFormat="1">
      <c r="A238" s="13"/>
      <c r="B238" s="243"/>
      <c r="C238" s="244"/>
      <c r="D238" s="245" t="s">
        <v>210</v>
      </c>
      <c r="E238" s="246" t="s">
        <v>1</v>
      </c>
      <c r="F238" s="247" t="s">
        <v>149</v>
      </c>
      <c r="G238" s="244"/>
      <c r="H238" s="248">
        <v>10</v>
      </c>
      <c r="I238" s="249"/>
      <c r="J238" s="244"/>
      <c r="K238" s="244"/>
      <c r="L238" s="250"/>
      <c r="M238" s="251"/>
      <c r="N238" s="252"/>
      <c r="O238" s="252"/>
      <c r="P238" s="252"/>
      <c r="Q238" s="252"/>
      <c r="R238" s="252"/>
      <c r="S238" s="252"/>
      <c r="T238" s="25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4" t="s">
        <v>210</v>
      </c>
      <c r="AU238" s="254" t="s">
        <v>86</v>
      </c>
      <c r="AV238" s="13" t="s">
        <v>86</v>
      </c>
      <c r="AW238" s="13" t="s">
        <v>34</v>
      </c>
      <c r="AX238" s="13" t="s">
        <v>82</v>
      </c>
      <c r="AY238" s="254" t="s">
        <v>196</v>
      </c>
    </row>
    <row r="239" s="2" customFormat="1" ht="16.5" customHeight="1">
      <c r="A239" s="39"/>
      <c r="B239" s="40"/>
      <c r="C239" s="230" t="s">
        <v>365</v>
      </c>
      <c r="D239" s="230" t="s">
        <v>198</v>
      </c>
      <c r="E239" s="231" t="s">
        <v>407</v>
      </c>
      <c r="F239" s="232" t="s">
        <v>408</v>
      </c>
      <c r="G239" s="233" t="s">
        <v>201</v>
      </c>
      <c r="H239" s="234">
        <v>10</v>
      </c>
      <c r="I239" s="235"/>
      <c r="J239" s="236">
        <f>ROUND(I239*H239,2)</f>
        <v>0</v>
      </c>
      <c r="K239" s="232" t="s">
        <v>202</v>
      </c>
      <c r="L239" s="45"/>
      <c r="M239" s="237" t="s">
        <v>1</v>
      </c>
      <c r="N239" s="238" t="s">
        <v>43</v>
      </c>
      <c r="O239" s="92"/>
      <c r="P239" s="239">
        <f>O239*H239</f>
        <v>0</v>
      </c>
      <c r="Q239" s="239">
        <v>0</v>
      </c>
      <c r="R239" s="239">
        <f>Q239*H239</f>
        <v>0</v>
      </c>
      <c r="S239" s="239">
        <v>0</v>
      </c>
      <c r="T239" s="240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1" t="s">
        <v>101</v>
      </c>
      <c r="AT239" s="241" t="s">
        <v>198</v>
      </c>
      <c r="AU239" s="241" t="s">
        <v>86</v>
      </c>
      <c r="AY239" s="18" t="s">
        <v>196</v>
      </c>
      <c r="BE239" s="242">
        <f>IF(N239="základní",J239,0)</f>
        <v>0</v>
      </c>
      <c r="BF239" s="242">
        <f>IF(N239="snížená",J239,0)</f>
        <v>0</v>
      </c>
      <c r="BG239" s="242">
        <f>IF(N239="zákl. přenesená",J239,0)</f>
        <v>0</v>
      </c>
      <c r="BH239" s="242">
        <f>IF(N239="sníž. přenesená",J239,0)</f>
        <v>0</v>
      </c>
      <c r="BI239" s="242">
        <f>IF(N239="nulová",J239,0)</f>
        <v>0</v>
      </c>
      <c r="BJ239" s="18" t="s">
        <v>82</v>
      </c>
      <c r="BK239" s="242">
        <f>ROUND(I239*H239,2)</f>
        <v>0</v>
      </c>
      <c r="BL239" s="18" t="s">
        <v>101</v>
      </c>
      <c r="BM239" s="241" t="s">
        <v>1560</v>
      </c>
    </row>
    <row r="240" s="12" customFormat="1" ht="22.8" customHeight="1">
      <c r="A240" s="12"/>
      <c r="B240" s="214"/>
      <c r="C240" s="215"/>
      <c r="D240" s="216" t="s">
        <v>77</v>
      </c>
      <c r="E240" s="228" t="s">
        <v>86</v>
      </c>
      <c r="F240" s="228" t="s">
        <v>812</v>
      </c>
      <c r="G240" s="215"/>
      <c r="H240" s="215"/>
      <c r="I240" s="218"/>
      <c r="J240" s="229">
        <f>BK240</f>
        <v>0</v>
      </c>
      <c r="K240" s="215"/>
      <c r="L240" s="220"/>
      <c r="M240" s="221"/>
      <c r="N240" s="222"/>
      <c r="O240" s="222"/>
      <c r="P240" s="223">
        <f>SUM(P241:P244)</f>
        <v>0</v>
      </c>
      <c r="Q240" s="222"/>
      <c r="R240" s="223">
        <f>SUM(R241:R244)</f>
        <v>11.2912444</v>
      </c>
      <c r="S240" s="222"/>
      <c r="T240" s="224">
        <f>SUM(T241:T244)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25" t="s">
        <v>82</v>
      </c>
      <c r="AT240" s="226" t="s">
        <v>77</v>
      </c>
      <c r="AU240" s="226" t="s">
        <v>82</v>
      </c>
      <c r="AY240" s="225" t="s">
        <v>196</v>
      </c>
      <c r="BK240" s="227">
        <f>SUM(BK241:BK244)</f>
        <v>0</v>
      </c>
    </row>
    <row r="241" s="2" customFormat="1" ht="24.15" customHeight="1">
      <c r="A241" s="39"/>
      <c r="B241" s="40"/>
      <c r="C241" s="230" t="s">
        <v>371</v>
      </c>
      <c r="D241" s="230" t="s">
        <v>198</v>
      </c>
      <c r="E241" s="231" t="s">
        <v>817</v>
      </c>
      <c r="F241" s="232" t="s">
        <v>818</v>
      </c>
      <c r="G241" s="233" t="s">
        <v>201</v>
      </c>
      <c r="H241" s="234">
        <v>55</v>
      </c>
      <c r="I241" s="235"/>
      <c r="J241" s="236">
        <f>ROUND(I241*H241,2)</f>
        <v>0</v>
      </c>
      <c r="K241" s="232" t="s">
        <v>202</v>
      </c>
      <c r="L241" s="45"/>
      <c r="M241" s="237" t="s">
        <v>1</v>
      </c>
      <c r="N241" s="238" t="s">
        <v>43</v>
      </c>
      <c r="O241" s="92"/>
      <c r="P241" s="239">
        <f>O241*H241</f>
        <v>0</v>
      </c>
      <c r="Q241" s="239">
        <v>0.00017000000000000001</v>
      </c>
      <c r="R241" s="239">
        <f>Q241*H241</f>
        <v>0.0093500000000000007</v>
      </c>
      <c r="S241" s="239">
        <v>0</v>
      </c>
      <c r="T241" s="240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1" t="s">
        <v>101</v>
      </c>
      <c r="AT241" s="241" t="s">
        <v>198</v>
      </c>
      <c r="AU241" s="241" t="s">
        <v>86</v>
      </c>
      <c r="AY241" s="18" t="s">
        <v>196</v>
      </c>
      <c r="BE241" s="242">
        <f>IF(N241="základní",J241,0)</f>
        <v>0</v>
      </c>
      <c r="BF241" s="242">
        <f>IF(N241="snížená",J241,0)</f>
        <v>0</v>
      </c>
      <c r="BG241" s="242">
        <f>IF(N241="zákl. přenesená",J241,0)</f>
        <v>0</v>
      </c>
      <c r="BH241" s="242">
        <f>IF(N241="sníž. přenesená",J241,0)</f>
        <v>0</v>
      </c>
      <c r="BI241" s="242">
        <f>IF(N241="nulová",J241,0)</f>
        <v>0</v>
      </c>
      <c r="BJ241" s="18" t="s">
        <v>82</v>
      </c>
      <c r="BK241" s="242">
        <f>ROUND(I241*H241,2)</f>
        <v>0</v>
      </c>
      <c r="BL241" s="18" t="s">
        <v>101</v>
      </c>
      <c r="BM241" s="241" t="s">
        <v>1287</v>
      </c>
    </row>
    <row r="242" s="2" customFormat="1" ht="24.15" customHeight="1">
      <c r="A242" s="39"/>
      <c r="B242" s="40"/>
      <c r="C242" s="287" t="s">
        <v>377</v>
      </c>
      <c r="D242" s="287" t="s">
        <v>366</v>
      </c>
      <c r="E242" s="288" t="s">
        <v>1288</v>
      </c>
      <c r="F242" s="289" t="s">
        <v>1289</v>
      </c>
      <c r="G242" s="290" t="s">
        <v>201</v>
      </c>
      <c r="H242" s="291">
        <v>65.147999999999996</v>
      </c>
      <c r="I242" s="292"/>
      <c r="J242" s="293">
        <f>ROUND(I242*H242,2)</f>
        <v>0</v>
      </c>
      <c r="K242" s="289" t="s">
        <v>202</v>
      </c>
      <c r="L242" s="294"/>
      <c r="M242" s="295" t="s">
        <v>1</v>
      </c>
      <c r="N242" s="296" t="s">
        <v>43</v>
      </c>
      <c r="O242" s="92"/>
      <c r="P242" s="239">
        <f>O242*H242</f>
        <v>0</v>
      </c>
      <c r="Q242" s="239">
        <v>0.00029999999999999997</v>
      </c>
      <c r="R242" s="239">
        <f>Q242*H242</f>
        <v>0.019544399999999996</v>
      </c>
      <c r="S242" s="239">
        <v>0</v>
      </c>
      <c r="T242" s="24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1" t="s">
        <v>232</v>
      </c>
      <c r="AT242" s="241" t="s">
        <v>366</v>
      </c>
      <c r="AU242" s="241" t="s">
        <v>86</v>
      </c>
      <c r="AY242" s="18" t="s">
        <v>196</v>
      </c>
      <c r="BE242" s="242">
        <f>IF(N242="základní",J242,0)</f>
        <v>0</v>
      </c>
      <c r="BF242" s="242">
        <f>IF(N242="snížená",J242,0)</f>
        <v>0</v>
      </c>
      <c r="BG242" s="242">
        <f>IF(N242="zákl. přenesená",J242,0)</f>
        <v>0</v>
      </c>
      <c r="BH242" s="242">
        <f>IF(N242="sníž. přenesená",J242,0)</f>
        <v>0</v>
      </c>
      <c r="BI242" s="242">
        <f>IF(N242="nulová",J242,0)</f>
        <v>0</v>
      </c>
      <c r="BJ242" s="18" t="s">
        <v>82</v>
      </c>
      <c r="BK242" s="242">
        <f>ROUND(I242*H242,2)</f>
        <v>0</v>
      </c>
      <c r="BL242" s="18" t="s">
        <v>101</v>
      </c>
      <c r="BM242" s="241" t="s">
        <v>1290</v>
      </c>
    </row>
    <row r="243" s="13" customFormat="1">
      <c r="A243" s="13"/>
      <c r="B243" s="243"/>
      <c r="C243" s="244"/>
      <c r="D243" s="245" t="s">
        <v>210</v>
      </c>
      <c r="E243" s="244"/>
      <c r="F243" s="247" t="s">
        <v>1824</v>
      </c>
      <c r="G243" s="244"/>
      <c r="H243" s="248">
        <v>65.147999999999996</v>
      </c>
      <c r="I243" s="249"/>
      <c r="J243" s="244"/>
      <c r="K243" s="244"/>
      <c r="L243" s="250"/>
      <c r="M243" s="251"/>
      <c r="N243" s="252"/>
      <c r="O243" s="252"/>
      <c r="P243" s="252"/>
      <c r="Q243" s="252"/>
      <c r="R243" s="252"/>
      <c r="S243" s="252"/>
      <c r="T243" s="25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4" t="s">
        <v>210</v>
      </c>
      <c r="AU243" s="254" t="s">
        <v>86</v>
      </c>
      <c r="AV243" s="13" t="s">
        <v>86</v>
      </c>
      <c r="AW243" s="13" t="s">
        <v>4</v>
      </c>
      <c r="AX243" s="13" t="s">
        <v>82</v>
      </c>
      <c r="AY243" s="254" t="s">
        <v>196</v>
      </c>
    </row>
    <row r="244" s="2" customFormat="1" ht="37.8" customHeight="1">
      <c r="A244" s="39"/>
      <c r="B244" s="40"/>
      <c r="C244" s="230" t="s">
        <v>383</v>
      </c>
      <c r="D244" s="230" t="s">
        <v>198</v>
      </c>
      <c r="E244" s="231" t="s">
        <v>1292</v>
      </c>
      <c r="F244" s="232" t="s">
        <v>1293</v>
      </c>
      <c r="G244" s="233" t="s">
        <v>247</v>
      </c>
      <c r="H244" s="234">
        <v>55</v>
      </c>
      <c r="I244" s="235"/>
      <c r="J244" s="236">
        <f>ROUND(I244*H244,2)</f>
        <v>0</v>
      </c>
      <c r="K244" s="232" t="s">
        <v>202</v>
      </c>
      <c r="L244" s="45"/>
      <c r="M244" s="237" t="s">
        <v>1</v>
      </c>
      <c r="N244" s="238" t="s">
        <v>43</v>
      </c>
      <c r="O244" s="92"/>
      <c r="P244" s="239">
        <f>O244*H244</f>
        <v>0</v>
      </c>
      <c r="Q244" s="239">
        <v>0.20477000000000001</v>
      </c>
      <c r="R244" s="239">
        <f>Q244*H244</f>
        <v>11.26235</v>
      </c>
      <c r="S244" s="239">
        <v>0</v>
      </c>
      <c r="T244" s="24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1" t="s">
        <v>101</v>
      </c>
      <c r="AT244" s="241" t="s">
        <v>198</v>
      </c>
      <c r="AU244" s="241" t="s">
        <v>86</v>
      </c>
      <c r="AY244" s="18" t="s">
        <v>196</v>
      </c>
      <c r="BE244" s="242">
        <f>IF(N244="základní",J244,0)</f>
        <v>0</v>
      </c>
      <c r="BF244" s="242">
        <f>IF(N244="snížená",J244,0)</f>
        <v>0</v>
      </c>
      <c r="BG244" s="242">
        <f>IF(N244="zákl. přenesená",J244,0)</f>
        <v>0</v>
      </c>
      <c r="BH244" s="242">
        <f>IF(N244="sníž. přenesená",J244,0)</f>
        <v>0</v>
      </c>
      <c r="BI244" s="242">
        <f>IF(N244="nulová",J244,0)</f>
        <v>0</v>
      </c>
      <c r="BJ244" s="18" t="s">
        <v>82</v>
      </c>
      <c r="BK244" s="242">
        <f>ROUND(I244*H244,2)</f>
        <v>0</v>
      </c>
      <c r="BL244" s="18" t="s">
        <v>101</v>
      </c>
      <c r="BM244" s="241" t="s">
        <v>1294</v>
      </c>
    </row>
    <row r="245" s="12" customFormat="1" ht="22.8" customHeight="1">
      <c r="A245" s="12"/>
      <c r="B245" s="214"/>
      <c r="C245" s="215"/>
      <c r="D245" s="216" t="s">
        <v>77</v>
      </c>
      <c r="E245" s="228" t="s">
        <v>94</v>
      </c>
      <c r="F245" s="228" t="s">
        <v>410</v>
      </c>
      <c r="G245" s="215"/>
      <c r="H245" s="215"/>
      <c r="I245" s="218"/>
      <c r="J245" s="229">
        <f>BK245</f>
        <v>0</v>
      </c>
      <c r="K245" s="215"/>
      <c r="L245" s="220"/>
      <c r="M245" s="221"/>
      <c r="N245" s="222"/>
      <c r="O245" s="222"/>
      <c r="P245" s="223">
        <f>SUM(P246:P260)</f>
        <v>0</v>
      </c>
      <c r="Q245" s="222"/>
      <c r="R245" s="223">
        <f>SUM(R246:R260)</f>
        <v>7.7153617000000008</v>
      </c>
      <c r="S245" s="222"/>
      <c r="T245" s="224">
        <f>SUM(T246:T260)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25" t="s">
        <v>82</v>
      </c>
      <c r="AT245" s="226" t="s">
        <v>77</v>
      </c>
      <c r="AU245" s="226" t="s">
        <v>82</v>
      </c>
      <c r="AY245" s="225" t="s">
        <v>196</v>
      </c>
      <c r="BK245" s="227">
        <f>SUM(BK246:BK260)</f>
        <v>0</v>
      </c>
    </row>
    <row r="246" s="2" customFormat="1" ht="21.75" customHeight="1">
      <c r="A246" s="39"/>
      <c r="B246" s="40"/>
      <c r="C246" s="230" t="s">
        <v>387</v>
      </c>
      <c r="D246" s="230" t="s">
        <v>198</v>
      </c>
      <c r="E246" s="231" t="s">
        <v>1295</v>
      </c>
      <c r="F246" s="232" t="s">
        <v>1296</v>
      </c>
      <c r="G246" s="233" t="s">
        <v>247</v>
      </c>
      <c r="H246" s="234">
        <v>72.5</v>
      </c>
      <c r="I246" s="235"/>
      <c r="J246" s="236">
        <f>ROUND(I246*H246,2)</f>
        <v>0</v>
      </c>
      <c r="K246" s="232" t="s">
        <v>202</v>
      </c>
      <c r="L246" s="45"/>
      <c r="M246" s="237" t="s">
        <v>1</v>
      </c>
      <c r="N246" s="238" t="s">
        <v>43</v>
      </c>
      <c r="O246" s="92"/>
      <c r="P246" s="239">
        <f>O246*H246</f>
        <v>0</v>
      </c>
      <c r="Q246" s="239">
        <v>0</v>
      </c>
      <c r="R246" s="239">
        <f>Q246*H246</f>
        <v>0</v>
      </c>
      <c r="S246" s="239">
        <v>0</v>
      </c>
      <c r="T246" s="240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1" t="s">
        <v>101</v>
      </c>
      <c r="AT246" s="241" t="s">
        <v>198</v>
      </c>
      <c r="AU246" s="241" t="s">
        <v>86</v>
      </c>
      <c r="AY246" s="18" t="s">
        <v>196</v>
      </c>
      <c r="BE246" s="242">
        <f>IF(N246="základní",J246,0)</f>
        <v>0</v>
      </c>
      <c r="BF246" s="242">
        <f>IF(N246="snížená",J246,0)</f>
        <v>0</v>
      </c>
      <c r="BG246" s="242">
        <f>IF(N246="zákl. přenesená",J246,0)</f>
        <v>0</v>
      </c>
      <c r="BH246" s="242">
        <f>IF(N246="sníž. přenesená",J246,0)</f>
        <v>0</v>
      </c>
      <c r="BI246" s="242">
        <f>IF(N246="nulová",J246,0)</f>
        <v>0</v>
      </c>
      <c r="BJ246" s="18" t="s">
        <v>82</v>
      </c>
      <c r="BK246" s="242">
        <f>ROUND(I246*H246,2)</f>
        <v>0</v>
      </c>
      <c r="BL246" s="18" t="s">
        <v>101</v>
      </c>
      <c r="BM246" s="241" t="s">
        <v>1297</v>
      </c>
    </row>
    <row r="247" s="13" customFormat="1">
      <c r="A247" s="13"/>
      <c r="B247" s="243"/>
      <c r="C247" s="244"/>
      <c r="D247" s="245" t="s">
        <v>210</v>
      </c>
      <c r="E247" s="246" t="s">
        <v>1</v>
      </c>
      <c r="F247" s="247" t="s">
        <v>1825</v>
      </c>
      <c r="G247" s="244"/>
      <c r="H247" s="248">
        <v>72.5</v>
      </c>
      <c r="I247" s="249"/>
      <c r="J247" s="244"/>
      <c r="K247" s="244"/>
      <c r="L247" s="250"/>
      <c r="M247" s="251"/>
      <c r="N247" s="252"/>
      <c r="O247" s="252"/>
      <c r="P247" s="252"/>
      <c r="Q247" s="252"/>
      <c r="R247" s="252"/>
      <c r="S247" s="252"/>
      <c r="T247" s="25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4" t="s">
        <v>210</v>
      </c>
      <c r="AU247" s="254" t="s">
        <v>86</v>
      </c>
      <c r="AV247" s="13" t="s">
        <v>86</v>
      </c>
      <c r="AW247" s="13" t="s">
        <v>34</v>
      </c>
      <c r="AX247" s="13" t="s">
        <v>82</v>
      </c>
      <c r="AY247" s="254" t="s">
        <v>196</v>
      </c>
    </row>
    <row r="248" s="2" customFormat="1" ht="33" customHeight="1">
      <c r="A248" s="39"/>
      <c r="B248" s="40"/>
      <c r="C248" s="230" t="s">
        <v>392</v>
      </c>
      <c r="D248" s="230" t="s">
        <v>198</v>
      </c>
      <c r="E248" s="231" t="s">
        <v>1563</v>
      </c>
      <c r="F248" s="232" t="s">
        <v>1564</v>
      </c>
      <c r="G248" s="233" t="s">
        <v>261</v>
      </c>
      <c r="H248" s="234">
        <v>2.9510000000000001</v>
      </c>
      <c r="I248" s="235"/>
      <c r="J248" s="236">
        <f>ROUND(I248*H248,2)</f>
        <v>0</v>
      </c>
      <c r="K248" s="232" t="s">
        <v>202</v>
      </c>
      <c r="L248" s="45"/>
      <c r="M248" s="237" t="s">
        <v>1</v>
      </c>
      <c r="N248" s="238" t="s">
        <v>43</v>
      </c>
      <c r="O248" s="92"/>
      <c r="P248" s="239">
        <f>O248*H248</f>
        <v>0</v>
      </c>
      <c r="Q248" s="239">
        <v>2.5143</v>
      </c>
      <c r="R248" s="239">
        <f>Q248*H248</f>
        <v>7.4196993000000004</v>
      </c>
      <c r="S248" s="239">
        <v>0</v>
      </c>
      <c r="T248" s="24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1" t="s">
        <v>101</v>
      </c>
      <c r="AT248" s="241" t="s">
        <v>198</v>
      </c>
      <c r="AU248" s="241" t="s">
        <v>86</v>
      </c>
      <c r="AY248" s="18" t="s">
        <v>196</v>
      </c>
      <c r="BE248" s="242">
        <f>IF(N248="základní",J248,0)</f>
        <v>0</v>
      </c>
      <c r="BF248" s="242">
        <f>IF(N248="snížená",J248,0)</f>
        <v>0</v>
      </c>
      <c r="BG248" s="242">
        <f>IF(N248="zákl. přenesená",J248,0)</f>
        <v>0</v>
      </c>
      <c r="BH248" s="242">
        <f>IF(N248="sníž. přenesená",J248,0)</f>
        <v>0</v>
      </c>
      <c r="BI248" s="242">
        <f>IF(N248="nulová",J248,0)</f>
        <v>0</v>
      </c>
      <c r="BJ248" s="18" t="s">
        <v>82</v>
      </c>
      <c r="BK248" s="242">
        <f>ROUND(I248*H248,2)</f>
        <v>0</v>
      </c>
      <c r="BL248" s="18" t="s">
        <v>101</v>
      </c>
      <c r="BM248" s="241" t="s">
        <v>1565</v>
      </c>
    </row>
    <row r="249" s="14" customFormat="1">
      <c r="A249" s="14"/>
      <c r="B249" s="255"/>
      <c r="C249" s="256"/>
      <c r="D249" s="245" t="s">
        <v>210</v>
      </c>
      <c r="E249" s="257" t="s">
        <v>1</v>
      </c>
      <c r="F249" s="258" t="s">
        <v>1826</v>
      </c>
      <c r="G249" s="256"/>
      <c r="H249" s="257" t="s">
        <v>1</v>
      </c>
      <c r="I249" s="259"/>
      <c r="J249" s="256"/>
      <c r="K249" s="256"/>
      <c r="L249" s="260"/>
      <c r="M249" s="261"/>
      <c r="N249" s="262"/>
      <c r="O249" s="262"/>
      <c r="P249" s="262"/>
      <c r="Q249" s="262"/>
      <c r="R249" s="262"/>
      <c r="S249" s="262"/>
      <c r="T249" s="26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4" t="s">
        <v>210</v>
      </c>
      <c r="AU249" s="264" t="s">
        <v>86</v>
      </c>
      <c r="AV249" s="14" t="s">
        <v>82</v>
      </c>
      <c r="AW249" s="14" t="s">
        <v>34</v>
      </c>
      <c r="AX249" s="14" t="s">
        <v>78</v>
      </c>
      <c r="AY249" s="264" t="s">
        <v>196</v>
      </c>
    </row>
    <row r="250" s="13" customFormat="1">
      <c r="A250" s="13"/>
      <c r="B250" s="243"/>
      <c r="C250" s="244"/>
      <c r="D250" s="245" t="s">
        <v>210</v>
      </c>
      <c r="E250" s="246" t="s">
        <v>1</v>
      </c>
      <c r="F250" s="247" t="s">
        <v>1827</v>
      </c>
      <c r="G250" s="244"/>
      <c r="H250" s="248">
        <v>1.085</v>
      </c>
      <c r="I250" s="249"/>
      <c r="J250" s="244"/>
      <c r="K250" s="244"/>
      <c r="L250" s="250"/>
      <c r="M250" s="251"/>
      <c r="N250" s="252"/>
      <c r="O250" s="252"/>
      <c r="P250" s="252"/>
      <c r="Q250" s="252"/>
      <c r="R250" s="252"/>
      <c r="S250" s="252"/>
      <c r="T250" s="25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4" t="s">
        <v>210</v>
      </c>
      <c r="AU250" s="254" t="s">
        <v>86</v>
      </c>
      <c r="AV250" s="13" t="s">
        <v>86</v>
      </c>
      <c r="AW250" s="13" t="s">
        <v>34</v>
      </c>
      <c r="AX250" s="13" t="s">
        <v>78</v>
      </c>
      <c r="AY250" s="254" t="s">
        <v>196</v>
      </c>
    </row>
    <row r="251" s="13" customFormat="1">
      <c r="A251" s="13"/>
      <c r="B251" s="243"/>
      <c r="C251" s="244"/>
      <c r="D251" s="245" t="s">
        <v>210</v>
      </c>
      <c r="E251" s="246" t="s">
        <v>1</v>
      </c>
      <c r="F251" s="247" t="s">
        <v>1828</v>
      </c>
      <c r="G251" s="244"/>
      <c r="H251" s="248">
        <v>1.2509999999999999</v>
      </c>
      <c r="I251" s="249"/>
      <c r="J251" s="244"/>
      <c r="K251" s="244"/>
      <c r="L251" s="250"/>
      <c r="M251" s="251"/>
      <c r="N251" s="252"/>
      <c r="O251" s="252"/>
      <c r="P251" s="252"/>
      <c r="Q251" s="252"/>
      <c r="R251" s="252"/>
      <c r="S251" s="252"/>
      <c r="T251" s="25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4" t="s">
        <v>210</v>
      </c>
      <c r="AU251" s="254" t="s">
        <v>86</v>
      </c>
      <c r="AV251" s="13" t="s">
        <v>86</v>
      </c>
      <c r="AW251" s="13" t="s">
        <v>34</v>
      </c>
      <c r="AX251" s="13" t="s">
        <v>78</v>
      </c>
      <c r="AY251" s="254" t="s">
        <v>196</v>
      </c>
    </row>
    <row r="252" s="13" customFormat="1">
      <c r="A252" s="13"/>
      <c r="B252" s="243"/>
      <c r="C252" s="244"/>
      <c r="D252" s="245" t="s">
        <v>210</v>
      </c>
      <c r="E252" s="246" t="s">
        <v>1</v>
      </c>
      <c r="F252" s="247" t="s">
        <v>1829</v>
      </c>
      <c r="G252" s="244"/>
      <c r="H252" s="248">
        <v>0.61499999999999999</v>
      </c>
      <c r="I252" s="249"/>
      <c r="J252" s="244"/>
      <c r="K252" s="244"/>
      <c r="L252" s="250"/>
      <c r="M252" s="251"/>
      <c r="N252" s="252"/>
      <c r="O252" s="252"/>
      <c r="P252" s="252"/>
      <c r="Q252" s="252"/>
      <c r="R252" s="252"/>
      <c r="S252" s="252"/>
      <c r="T252" s="25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4" t="s">
        <v>210</v>
      </c>
      <c r="AU252" s="254" t="s">
        <v>86</v>
      </c>
      <c r="AV252" s="13" t="s">
        <v>86</v>
      </c>
      <c r="AW252" s="13" t="s">
        <v>34</v>
      </c>
      <c r="AX252" s="13" t="s">
        <v>78</v>
      </c>
      <c r="AY252" s="254" t="s">
        <v>196</v>
      </c>
    </row>
    <row r="253" s="16" customFormat="1">
      <c r="A253" s="16"/>
      <c r="B253" s="276"/>
      <c r="C253" s="277"/>
      <c r="D253" s="245" t="s">
        <v>210</v>
      </c>
      <c r="E253" s="278" t="s">
        <v>1</v>
      </c>
      <c r="F253" s="279" t="s">
        <v>276</v>
      </c>
      <c r="G253" s="277"/>
      <c r="H253" s="280">
        <v>2.9510000000000001</v>
      </c>
      <c r="I253" s="281"/>
      <c r="J253" s="277"/>
      <c r="K253" s="277"/>
      <c r="L253" s="282"/>
      <c r="M253" s="283"/>
      <c r="N253" s="284"/>
      <c r="O253" s="284"/>
      <c r="P253" s="284"/>
      <c r="Q253" s="284"/>
      <c r="R253" s="284"/>
      <c r="S253" s="284"/>
      <c r="T253" s="285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T253" s="286" t="s">
        <v>210</v>
      </c>
      <c r="AU253" s="286" t="s">
        <v>86</v>
      </c>
      <c r="AV253" s="16" t="s">
        <v>101</v>
      </c>
      <c r="AW253" s="16" t="s">
        <v>34</v>
      </c>
      <c r="AX253" s="16" t="s">
        <v>82</v>
      </c>
      <c r="AY253" s="286" t="s">
        <v>196</v>
      </c>
    </row>
    <row r="254" s="2" customFormat="1" ht="33" customHeight="1">
      <c r="A254" s="39"/>
      <c r="B254" s="40"/>
      <c r="C254" s="230" t="s">
        <v>397</v>
      </c>
      <c r="D254" s="230" t="s">
        <v>198</v>
      </c>
      <c r="E254" s="231" t="s">
        <v>1569</v>
      </c>
      <c r="F254" s="232" t="s">
        <v>1570</v>
      </c>
      <c r="G254" s="233" t="s">
        <v>201</v>
      </c>
      <c r="H254" s="234">
        <v>25.120000000000001</v>
      </c>
      <c r="I254" s="235"/>
      <c r="J254" s="236">
        <f>ROUND(I254*H254,2)</f>
        <v>0</v>
      </c>
      <c r="K254" s="232" t="s">
        <v>202</v>
      </c>
      <c r="L254" s="45"/>
      <c r="M254" s="237" t="s">
        <v>1</v>
      </c>
      <c r="N254" s="238" t="s">
        <v>43</v>
      </c>
      <c r="O254" s="92"/>
      <c r="P254" s="239">
        <f>O254*H254</f>
        <v>0</v>
      </c>
      <c r="Q254" s="239">
        <v>0.011769999999999999</v>
      </c>
      <c r="R254" s="239">
        <f>Q254*H254</f>
        <v>0.29566239999999999</v>
      </c>
      <c r="S254" s="239">
        <v>0</v>
      </c>
      <c r="T254" s="240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1" t="s">
        <v>101</v>
      </c>
      <c r="AT254" s="241" t="s">
        <v>198</v>
      </c>
      <c r="AU254" s="241" t="s">
        <v>86</v>
      </c>
      <c r="AY254" s="18" t="s">
        <v>196</v>
      </c>
      <c r="BE254" s="242">
        <f>IF(N254="základní",J254,0)</f>
        <v>0</v>
      </c>
      <c r="BF254" s="242">
        <f>IF(N254="snížená",J254,0)</f>
        <v>0</v>
      </c>
      <c r="BG254" s="242">
        <f>IF(N254="zákl. přenesená",J254,0)</f>
        <v>0</v>
      </c>
      <c r="BH254" s="242">
        <f>IF(N254="sníž. přenesená",J254,0)</f>
        <v>0</v>
      </c>
      <c r="BI254" s="242">
        <f>IF(N254="nulová",J254,0)</f>
        <v>0</v>
      </c>
      <c r="BJ254" s="18" t="s">
        <v>82</v>
      </c>
      <c r="BK254" s="242">
        <f>ROUND(I254*H254,2)</f>
        <v>0</v>
      </c>
      <c r="BL254" s="18" t="s">
        <v>101</v>
      </c>
      <c r="BM254" s="241" t="s">
        <v>1571</v>
      </c>
    </row>
    <row r="255" s="13" customFormat="1">
      <c r="A255" s="13"/>
      <c r="B255" s="243"/>
      <c r="C255" s="244"/>
      <c r="D255" s="245" t="s">
        <v>210</v>
      </c>
      <c r="E255" s="246" t="s">
        <v>1</v>
      </c>
      <c r="F255" s="247" t="s">
        <v>1830</v>
      </c>
      <c r="G255" s="244"/>
      <c r="H255" s="248">
        <v>7.2089999999999996</v>
      </c>
      <c r="I255" s="249"/>
      <c r="J255" s="244"/>
      <c r="K255" s="244"/>
      <c r="L255" s="250"/>
      <c r="M255" s="251"/>
      <c r="N255" s="252"/>
      <c r="O255" s="252"/>
      <c r="P255" s="252"/>
      <c r="Q255" s="252"/>
      <c r="R255" s="252"/>
      <c r="S255" s="252"/>
      <c r="T255" s="25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4" t="s">
        <v>210</v>
      </c>
      <c r="AU255" s="254" t="s">
        <v>86</v>
      </c>
      <c r="AV255" s="13" t="s">
        <v>86</v>
      </c>
      <c r="AW255" s="13" t="s">
        <v>34</v>
      </c>
      <c r="AX255" s="13" t="s">
        <v>78</v>
      </c>
      <c r="AY255" s="254" t="s">
        <v>196</v>
      </c>
    </row>
    <row r="256" s="13" customFormat="1">
      <c r="A256" s="13"/>
      <c r="B256" s="243"/>
      <c r="C256" s="244"/>
      <c r="D256" s="245" t="s">
        <v>210</v>
      </c>
      <c r="E256" s="246" t="s">
        <v>1</v>
      </c>
      <c r="F256" s="247" t="s">
        <v>1831</v>
      </c>
      <c r="G256" s="244"/>
      <c r="H256" s="248">
        <v>4.5220000000000002</v>
      </c>
      <c r="I256" s="249"/>
      <c r="J256" s="244"/>
      <c r="K256" s="244"/>
      <c r="L256" s="250"/>
      <c r="M256" s="251"/>
      <c r="N256" s="252"/>
      <c r="O256" s="252"/>
      <c r="P256" s="252"/>
      <c r="Q256" s="252"/>
      <c r="R256" s="252"/>
      <c r="S256" s="252"/>
      <c r="T256" s="25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4" t="s">
        <v>210</v>
      </c>
      <c r="AU256" s="254" t="s">
        <v>86</v>
      </c>
      <c r="AV256" s="13" t="s">
        <v>86</v>
      </c>
      <c r="AW256" s="13" t="s">
        <v>34</v>
      </c>
      <c r="AX256" s="13" t="s">
        <v>78</v>
      </c>
      <c r="AY256" s="254" t="s">
        <v>196</v>
      </c>
    </row>
    <row r="257" s="13" customFormat="1">
      <c r="A257" s="13"/>
      <c r="B257" s="243"/>
      <c r="C257" s="244"/>
      <c r="D257" s="245" t="s">
        <v>210</v>
      </c>
      <c r="E257" s="246" t="s">
        <v>1</v>
      </c>
      <c r="F257" s="247" t="s">
        <v>1832</v>
      </c>
      <c r="G257" s="244"/>
      <c r="H257" s="248">
        <v>8.1769999999999996</v>
      </c>
      <c r="I257" s="249"/>
      <c r="J257" s="244"/>
      <c r="K257" s="244"/>
      <c r="L257" s="250"/>
      <c r="M257" s="251"/>
      <c r="N257" s="252"/>
      <c r="O257" s="252"/>
      <c r="P257" s="252"/>
      <c r="Q257" s="252"/>
      <c r="R257" s="252"/>
      <c r="S257" s="252"/>
      <c r="T257" s="25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4" t="s">
        <v>210</v>
      </c>
      <c r="AU257" s="254" t="s">
        <v>86</v>
      </c>
      <c r="AV257" s="13" t="s">
        <v>86</v>
      </c>
      <c r="AW257" s="13" t="s">
        <v>34</v>
      </c>
      <c r="AX257" s="13" t="s">
        <v>78</v>
      </c>
      <c r="AY257" s="254" t="s">
        <v>196</v>
      </c>
    </row>
    <row r="258" s="13" customFormat="1">
      <c r="A258" s="13"/>
      <c r="B258" s="243"/>
      <c r="C258" s="244"/>
      <c r="D258" s="245" t="s">
        <v>210</v>
      </c>
      <c r="E258" s="246" t="s">
        <v>1</v>
      </c>
      <c r="F258" s="247" t="s">
        <v>1833</v>
      </c>
      <c r="G258" s="244"/>
      <c r="H258" s="248">
        <v>5.2119999999999997</v>
      </c>
      <c r="I258" s="249"/>
      <c r="J258" s="244"/>
      <c r="K258" s="244"/>
      <c r="L258" s="250"/>
      <c r="M258" s="251"/>
      <c r="N258" s="252"/>
      <c r="O258" s="252"/>
      <c r="P258" s="252"/>
      <c r="Q258" s="252"/>
      <c r="R258" s="252"/>
      <c r="S258" s="252"/>
      <c r="T258" s="25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4" t="s">
        <v>210</v>
      </c>
      <c r="AU258" s="254" t="s">
        <v>86</v>
      </c>
      <c r="AV258" s="13" t="s">
        <v>86</v>
      </c>
      <c r="AW258" s="13" t="s">
        <v>34</v>
      </c>
      <c r="AX258" s="13" t="s">
        <v>78</v>
      </c>
      <c r="AY258" s="254" t="s">
        <v>196</v>
      </c>
    </row>
    <row r="259" s="16" customFormat="1">
      <c r="A259" s="16"/>
      <c r="B259" s="276"/>
      <c r="C259" s="277"/>
      <c r="D259" s="245" t="s">
        <v>210</v>
      </c>
      <c r="E259" s="278" t="s">
        <v>1</v>
      </c>
      <c r="F259" s="279" t="s">
        <v>276</v>
      </c>
      <c r="G259" s="277"/>
      <c r="H259" s="280">
        <v>25.120000000000001</v>
      </c>
      <c r="I259" s="281"/>
      <c r="J259" s="277"/>
      <c r="K259" s="277"/>
      <c r="L259" s="282"/>
      <c r="M259" s="283"/>
      <c r="N259" s="284"/>
      <c r="O259" s="284"/>
      <c r="P259" s="284"/>
      <c r="Q259" s="284"/>
      <c r="R259" s="284"/>
      <c r="S259" s="284"/>
      <c r="T259" s="285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T259" s="286" t="s">
        <v>210</v>
      </c>
      <c r="AU259" s="286" t="s">
        <v>86</v>
      </c>
      <c r="AV259" s="16" t="s">
        <v>101</v>
      </c>
      <c r="AW259" s="16" t="s">
        <v>34</v>
      </c>
      <c r="AX259" s="16" t="s">
        <v>82</v>
      </c>
      <c r="AY259" s="286" t="s">
        <v>196</v>
      </c>
    </row>
    <row r="260" s="2" customFormat="1" ht="33" customHeight="1">
      <c r="A260" s="39"/>
      <c r="B260" s="40"/>
      <c r="C260" s="230" t="s">
        <v>402</v>
      </c>
      <c r="D260" s="230" t="s">
        <v>198</v>
      </c>
      <c r="E260" s="231" t="s">
        <v>1574</v>
      </c>
      <c r="F260" s="232" t="s">
        <v>1575</v>
      </c>
      <c r="G260" s="233" t="s">
        <v>201</v>
      </c>
      <c r="H260" s="234">
        <v>25.120000000000001</v>
      </c>
      <c r="I260" s="235"/>
      <c r="J260" s="236">
        <f>ROUND(I260*H260,2)</f>
        <v>0</v>
      </c>
      <c r="K260" s="232" t="s">
        <v>202</v>
      </c>
      <c r="L260" s="45"/>
      <c r="M260" s="237" t="s">
        <v>1</v>
      </c>
      <c r="N260" s="238" t="s">
        <v>43</v>
      </c>
      <c r="O260" s="92"/>
      <c r="P260" s="239">
        <f>O260*H260</f>
        <v>0</v>
      </c>
      <c r="Q260" s="239">
        <v>0</v>
      </c>
      <c r="R260" s="239">
        <f>Q260*H260</f>
        <v>0</v>
      </c>
      <c r="S260" s="239">
        <v>0</v>
      </c>
      <c r="T260" s="240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41" t="s">
        <v>101</v>
      </c>
      <c r="AT260" s="241" t="s">
        <v>198</v>
      </c>
      <c r="AU260" s="241" t="s">
        <v>86</v>
      </c>
      <c r="AY260" s="18" t="s">
        <v>196</v>
      </c>
      <c r="BE260" s="242">
        <f>IF(N260="základní",J260,0)</f>
        <v>0</v>
      </c>
      <c r="BF260" s="242">
        <f>IF(N260="snížená",J260,0)</f>
        <v>0</v>
      </c>
      <c r="BG260" s="242">
        <f>IF(N260="zákl. přenesená",J260,0)</f>
        <v>0</v>
      </c>
      <c r="BH260" s="242">
        <f>IF(N260="sníž. přenesená",J260,0)</f>
        <v>0</v>
      </c>
      <c r="BI260" s="242">
        <f>IF(N260="nulová",J260,0)</f>
        <v>0</v>
      </c>
      <c r="BJ260" s="18" t="s">
        <v>82</v>
      </c>
      <c r="BK260" s="242">
        <f>ROUND(I260*H260,2)</f>
        <v>0</v>
      </c>
      <c r="BL260" s="18" t="s">
        <v>101</v>
      </c>
      <c r="BM260" s="241" t="s">
        <v>1576</v>
      </c>
    </row>
    <row r="261" s="12" customFormat="1" ht="22.8" customHeight="1">
      <c r="A261" s="12"/>
      <c r="B261" s="214"/>
      <c r="C261" s="215"/>
      <c r="D261" s="216" t="s">
        <v>77</v>
      </c>
      <c r="E261" s="228" t="s">
        <v>101</v>
      </c>
      <c r="F261" s="228" t="s">
        <v>421</v>
      </c>
      <c r="G261" s="215"/>
      <c r="H261" s="215"/>
      <c r="I261" s="218"/>
      <c r="J261" s="229">
        <f>BK261</f>
        <v>0</v>
      </c>
      <c r="K261" s="215"/>
      <c r="L261" s="220"/>
      <c r="M261" s="221"/>
      <c r="N261" s="222"/>
      <c r="O261" s="222"/>
      <c r="P261" s="223">
        <f>SUM(P262:P284)</f>
        <v>0</v>
      </c>
      <c r="Q261" s="222"/>
      <c r="R261" s="223">
        <f>SUM(R262:R284)</f>
        <v>14.428429520000002</v>
      </c>
      <c r="S261" s="222"/>
      <c r="T261" s="224">
        <f>SUM(T262:T284)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25" t="s">
        <v>82</v>
      </c>
      <c r="AT261" s="226" t="s">
        <v>77</v>
      </c>
      <c r="AU261" s="226" t="s">
        <v>82</v>
      </c>
      <c r="AY261" s="225" t="s">
        <v>196</v>
      </c>
      <c r="BK261" s="227">
        <f>SUM(BK262:BK284)</f>
        <v>0</v>
      </c>
    </row>
    <row r="262" s="2" customFormat="1" ht="24.15" customHeight="1">
      <c r="A262" s="39"/>
      <c r="B262" s="40"/>
      <c r="C262" s="230" t="s">
        <v>406</v>
      </c>
      <c r="D262" s="230" t="s">
        <v>198</v>
      </c>
      <c r="E262" s="231" t="s">
        <v>1577</v>
      </c>
      <c r="F262" s="232" t="s">
        <v>1578</v>
      </c>
      <c r="G262" s="233" t="s">
        <v>201</v>
      </c>
      <c r="H262" s="234">
        <v>1</v>
      </c>
      <c r="I262" s="235"/>
      <c r="J262" s="236">
        <f>ROUND(I262*H262,2)</f>
        <v>0</v>
      </c>
      <c r="K262" s="232" t="s">
        <v>202</v>
      </c>
      <c r="L262" s="45"/>
      <c r="M262" s="237" t="s">
        <v>1</v>
      </c>
      <c r="N262" s="238" t="s">
        <v>43</v>
      </c>
      <c r="O262" s="92"/>
      <c r="P262" s="239">
        <f>O262*H262</f>
        <v>0</v>
      </c>
      <c r="Q262" s="239">
        <v>0.24532999999999999</v>
      </c>
      <c r="R262" s="239">
        <f>Q262*H262</f>
        <v>0.24532999999999999</v>
      </c>
      <c r="S262" s="239">
        <v>0</v>
      </c>
      <c r="T262" s="240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1" t="s">
        <v>101</v>
      </c>
      <c r="AT262" s="241" t="s">
        <v>198</v>
      </c>
      <c r="AU262" s="241" t="s">
        <v>86</v>
      </c>
      <c r="AY262" s="18" t="s">
        <v>196</v>
      </c>
      <c r="BE262" s="242">
        <f>IF(N262="základní",J262,0)</f>
        <v>0</v>
      </c>
      <c r="BF262" s="242">
        <f>IF(N262="snížená",J262,0)</f>
        <v>0</v>
      </c>
      <c r="BG262" s="242">
        <f>IF(N262="zákl. přenesená",J262,0)</f>
        <v>0</v>
      </c>
      <c r="BH262" s="242">
        <f>IF(N262="sníž. přenesená",J262,0)</f>
        <v>0</v>
      </c>
      <c r="BI262" s="242">
        <f>IF(N262="nulová",J262,0)</f>
        <v>0</v>
      </c>
      <c r="BJ262" s="18" t="s">
        <v>82</v>
      </c>
      <c r="BK262" s="242">
        <f>ROUND(I262*H262,2)</f>
        <v>0</v>
      </c>
      <c r="BL262" s="18" t="s">
        <v>101</v>
      </c>
      <c r="BM262" s="241" t="s">
        <v>1301</v>
      </c>
    </row>
    <row r="263" s="2" customFormat="1" ht="21.75" customHeight="1">
      <c r="A263" s="39"/>
      <c r="B263" s="40"/>
      <c r="C263" s="230" t="s">
        <v>411</v>
      </c>
      <c r="D263" s="230" t="s">
        <v>198</v>
      </c>
      <c r="E263" s="231" t="s">
        <v>1579</v>
      </c>
      <c r="F263" s="232" t="s">
        <v>1580</v>
      </c>
      <c r="G263" s="233" t="s">
        <v>201</v>
      </c>
      <c r="H263" s="234">
        <v>1</v>
      </c>
      <c r="I263" s="235"/>
      <c r="J263" s="236">
        <f>ROUND(I263*H263,2)</f>
        <v>0</v>
      </c>
      <c r="K263" s="232" t="s">
        <v>202</v>
      </c>
      <c r="L263" s="45"/>
      <c r="M263" s="237" t="s">
        <v>1</v>
      </c>
      <c r="N263" s="238" t="s">
        <v>43</v>
      </c>
      <c r="O263" s="92"/>
      <c r="P263" s="239">
        <f>O263*H263</f>
        <v>0</v>
      </c>
      <c r="Q263" s="239">
        <v>0.2004</v>
      </c>
      <c r="R263" s="239">
        <f>Q263*H263</f>
        <v>0.2004</v>
      </c>
      <c r="S263" s="239">
        <v>0</v>
      </c>
      <c r="T263" s="240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1" t="s">
        <v>101</v>
      </c>
      <c r="AT263" s="241" t="s">
        <v>198</v>
      </c>
      <c r="AU263" s="241" t="s">
        <v>86</v>
      </c>
      <c r="AY263" s="18" t="s">
        <v>196</v>
      </c>
      <c r="BE263" s="242">
        <f>IF(N263="základní",J263,0)</f>
        <v>0</v>
      </c>
      <c r="BF263" s="242">
        <f>IF(N263="snížená",J263,0)</f>
        <v>0</v>
      </c>
      <c r="BG263" s="242">
        <f>IF(N263="zákl. přenesená",J263,0)</f>
        <v>0</v>
      </c>
      <c r="BH263" s="242">
        <f>IF(N263="sníž. přenesená",J263,0)</f>
        <v>0</v>
      </c>
      <c r="BI263" s="242">
        <f>IF(N263="nulová",J263,0)</f>
        <v>0</v>
      </c>
      <c r="BJ263" s="18" t="s">
        <v>82</v>
      </c>
      <c r="BK263" s="242">
        <f>ROUND(I263*H263,2)</f>
        <v>0</v>
      </c>
      <c r="BL263" s="18" t="s">
        <v>101</v>
      </c>
      <c r="BM263" s="241" t="s">
        <v>1581</v>
      </c>
    </row>
    <row r="264" s="2" customFormat="1" ht="24.15" customHeight="1">
      <c r="A264" s="39"/>
      <c r="B264" s="40"/>
      <c r="C264" s="230" t="s">
        <v>415</v>
      </c>
      <c r="D264" s="230" t="s">
        <v>198</v>
      </c>
      <c r="E264" s="231" t="s">
        <v>1302</v>
      </c>
      <c r="F264" s="232" t="s">
        <v>1303</v>
      </c>
      <c r="G264" s="233" t="s">
        <v>261</v>
      </c>
      <c r="H264" s="234">
        <v>5.5279999999999996</v>
      </c>
      <c r="I264" s="235"/>
      <c r="J264" s="236">
        <f>ROUND(I264*H264,2)</f>
        <v>0</v>
      </c>
      <c r="K264" s="232" t="s">
        <v>202</v>
      </c>
      <c r="L264" s="45"/>
      <c r="M264" s="237" t="s">
        <v>1</v>
      </c>
      <c r="N264" s="238" t="s">
        <v>43</v>
      </c>
      <c r="O264" s="92"/>
      <c r="P264" s="239">
        <f>O264*H264</f>
        <v>0</v>
      </c>
      <c r="Q264" s="239">
        <v>1.8907700000000001</v>
      </c>
      <c r="R264" s="239">
        <f>Q264*H264</f>
        <v>10.45217656</v>
      </c>
      <c r="S264" s="239">
        <v>0</v>
      </c>
      <c r="T264" s="240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1" t="s">
        <v>101</v>
      </c>
      <c r="AT264" s="241" t="s">
        <v>198</v>
      </c>
      <c r="AU264" s="241" t="s">
        <v>86</v>
      </c>
      <c r="AY264" s="18" t="s">
        <v>196</v>
      </c>
      <c r="BE264" s="242">
        <f>IF(N264="základní",J264,0)</f>
        <v>0</v>
      </c>
      <c r="BF264" s="242">
        <f>IF(N264="snížená",J264,0)</f>
        <v>0</v>
      </c>
      <c r="BG264" s="242">
        <f>IF(N264="zákl. přenesená",J264,0)</f>
        <v>0</v>
      </c>
      <c r="BH264" s="242">
        <f>IF(N264="sníž. přenesená",J264,0)</f>
        <v>0</v>
      </c>
      <c r="BI264" s="242">
        <f>IF(N264="nulová",J264,0)</f>
        <v>0</v>
      </c>
      <c r="BJ264" s="18" t="s">
        <v>82</v>
      </c>
      <c r="BK264" s="242">
        <f>ROUND(I264*H264,2)</f>
        <v>0</v>
      </c>
      <c r="BL264" s="18" t="s">
        <v>101</v>
      </c>
      <c r="BM264" s="241" t="s">
        <v>1304</v>
      </c>
    </row>
    <row r="265" s="13" customFormat="1">
      <c r="A265" s="13"/>
      <c r="B265" s="243"/>
      <c r="C265" s="244"/>
      <c r="D265" s="245" t="s">
        <v>210</v>
      </c>
      <c r="E265" s="246" t="s">
        <v>1</v>
      </c>
      <c r="F265" s="247" t="s">
        <v>1834</v>
      </c>
      <c r="G265" s="244"/>
      <c r="H265" s="248">
        <v>4.1600000000000001</v>
      </c>
      <c r="I265" s="249"/>
      <c r="J265" s="244"/>
      <c r="K265" s="244"/>
      <c r="L265" s="250"/>
      <c r="M265" s="251"/>
      <c r="N265" s="252"/>
      <c r="O265" s="252"/>
      <c r="P265" s="252"/>
      <c r="Q265" s="252"/>
      <c r="R265" s="252"/>
      <c r="S265" s="252"/>
      <c r="T265" s="25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4" t="s">
        <v>210</v>
      </c>
      <c r="AU265" s="254" t="s">
        <v>86</v>
      </c>
      <c r="AV265" s="13" t="s">
        <v>86</v>
      </c>
      <c r="AW265" s="13" t="s">
        <v>34</v>
      </c>
      <c r="AX265" s="13" t="s">
        <v>78</v>
      </c>
      <c r="AY265" s="254" t="s">
        <v>196</v>
      </c>
    </row>
    <row r="266" s="13" customFormat="1">
      <c r="A266" s="13"/>
      <c r="B266" s="243"/>
      <c r="C266" s="244"/>
      <c r="D266" s="245" t="s">
        <v>210</v>
      </c>
      <c r="E266" s="246" t="s">
        <v>1</v>
      </c>
      <c r="F266" s="247" t="s">
        <v>1835</v>
      </c>
      <c r="G266" s="244"/>
      <c r="H266" s="248">
        <v>0.063</v>
      </c>
      <c r="I266" s="249"/>
      <c r="J266" s="244"/>
      <c r="K266" s="244"/>
      <c r="L266" s="250"/>
      <c r="M266" s="251"/>
      <c r="N266" s="252"/>
      <c r="O266" s="252"/>
      <c r="P266" s="252"/>
      <c r="Q266" s="252"/>
      <c r="R266" s="252"/>
      <c r="S266" s="252"/>
      <c r="T266" s="25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4" t="s">
        <v>210</v>
      </c>
      <c r="AU266" s="254" t="s">
        <v>86</v>
      </c>
      <c r="AV266" s="13" t="s">
        <v>86</v>
      </c>
      <c r="AW266" s="13" t="s">
        <v>34</v>
      </c>
      <c r="AX266" s="13" t="s">
        <v>78</v>
      </c>
      <c r="AY266" s="254" t="s">
        <v>196</v>
      </c>
    </row>
    <row r="267" s="13" customFormat="1">
      <c r="A267" s="13"/>
      <c r="B267" s="243"/>
      <c r="C267" s="244"/>
      <c r="D267" s="245" t="s">
        <v>210</v>
      </c>
      <c r="E267" s="246" t="s">
        <v>1</v>
      </c>
      <c r="F267" s="247" t="s">
        <v>1836</v>
      </c>
      <c r="G267" s="244"/>
      <c r="H267" s="248">
        <v>1.23</v>
      </c>
      <c r="I267" s="249"/>
      <c r="J267" s="244"/>
      <c r="K267" s="244"/>
      <c r="L267" s="250"/>
      <c r="M267" s="251"/>
      <c r="N267" s="252"/>
      <c r="O267" s="252"/>
      <c r="P267" s="252"/>
      <c r="Q267" s="252"/>
      <c r="R267" s="252"/>
      <c r="S267" s="252"/>
      <c r="T267" s="25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4" t="s">
        <v>210</v>
      </c>
      <c r="AU267" s="254" t="s">
        <v>86</v>
      </c>
      <c r="AV267" s="13" t="s">
        <v>86</v>
      </c>
      <c r="AW267" s="13" t="s">
        <v>34</v>
      </c>
      <c r="AX267" s="13" t="s">
        <v>78</v>
      </c>
      <c r="AY267" s="254" t="s">
        <v>196</v>
      </c>
    </row>
    <row r="268" s="13" customFormat="1">
      <c r="A268" s="13"/>
      <c r="B268" s="243"/>
      <c r="C268" s="244"/>
      <c r="D268" s="245" t="s">
        <v>210</v>
      </c>
      <c r="E268" s="246" t="s">
        <v>1</v>
      </c>
      <c r="F268" s="247" t="s">
        <v>1837</v>
      </c>
      <c r="G268" s="244"/>
      <c r="H268" s="248">
        <v>0.074999999999999997</v>
      </c>
      <c r="I268" s="249"/>
      <c r="J268" s="244"/>
      <c r="K268" s="244"/>
      <c r="L268" s="250"/>
      <c r="M268" s="251"/>
      <c r="N268" s="252"/>
      <c r="O268" s="252"/>
      <c r="P268" s="252"/>
      <c r="Q268" s="252"/>
      <c r="R268" s="252"/>
      <c r="S268" s="252"/>
      <c r="T268" s="25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4" t="s">
        <v>210</v>
      </c>
      <c r="AU268" s="254" t="s">
        <v>86</v>
      </c>
      <c r="AV268" s="13" t="s">
        <v>86</v>
      </c>
      <c r="AW268" s="13" t="s">
        <v>34</v>
      </c>
      <c r="AX268" s="13" t="s">
        <v>78</v>
      </c>
      <c r="AY268" s="254" t="s">
        <v>196</v>
      </c>
    </row>
    <row r="269" s="15" customFormat="1">
      <c r="A269" s="15"/>
      <c r="B269" s="265"/>
      <c r="C269" s="266"/>
      <c r="D269" s="245" t="s">
        <v>210</v>
      </c>
      <c r="E269" s="267" t="s">
        <v>1179</v>
      </c>
      <c r="F269" s="268" t="s">
        <v>243</v>
      </c>
      <c r="G269" s="266"/>
      <c r="H269" s="269">
        <v>5.5279999999999996</v>
      </c>
      <c r="I269" s="270"/>
      <c r="J269" s="266"/>
      <c r="K269" s="266"/>
      <c r="L269" s="271"/>
      <c r="M269" s="272"/>
      <c r="N269" s="273"/>
      <c r="O269" s="273"/>
      <c r="P269" s="273"/>
      <c r="Q269" s="273"/>
      <c r="R269" s="273"/>
      <c r="S269" s="273"/>
      <c r="T269" s="274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75" t="s">
        <v>210</v>
      </c>
      <c r="AU269" s="275" t="s">
        <v>86</v>
      </c>
      <c r="AV269" s="15" t="s">
        <v>94</v>
      </c>
      <c r="AW269" s="15" t="s">
        <v>34</v>
      </c>
      <c r="AX269" s="15" t="s">
        <v>82</v>
      </c>
      <c r="AY269" s="275" t="s">
        <v>196</v>
      </c>
    </row>
    <row r="270" s="2" customFormat="1" ht="21.75" customHeight="1">
      <c r="A270" s="39"/>
      <c r="B270" s="40"/>
      <c r="C270" s="230" t="s">
        <v>422</v>
      </c>
      <c r="D270" s="230" t="s">
        <v>198</v>
      </c>
      <c r="E270" s="231" t="s">
        <v>1311</v>
      </c>
      <c r="F270" s="232" t="s">
        <v>1312</v>
      </c>
      <c r="G270" s="233" t="s">
        <v>418</v>
      </c>
      <c r="H270" s="234">
        <v>4</v>
      </c>
      <c r="I270" s="235"/>
      <c r="J270" s="236">
        <f>ROUND(I270*H270,2)</f>
        <v>0</v>
      </c>
      <c r="K270" s="232" t="s">
        <v>202</v>
      </c>
      <c r="L270" s="45"/>
      <c r="M270" s="237" t="s">
        <v>1</v>
      </c>
      <c r="N270" s="238" t="s">
        <v>43</v>
      </c>
      <c r="O270" s="92"/>
      <c r="P270" s="239">
        <f>O270*H270</f>
        <v>0</v>
      </c>
      <c r="Q270" s="239">
        <v>0.087419999999999998</v>
      </c>
      <c r="R270" s="239">
        <f>Q270*H270</f>
        <v>0.34967999999999999</v>
      </c>
      <c r="S270" s="239">
        <v>0</v>
      </c>
      <c r="T270" s="240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1" t="s">
        <v>101</v>
      </c>
      <c r="AT270" s="241" t="s">
        <v>198</v>
      </c>
      <c r="AU270" s="241" t="s">
        <v>86</v>
      </c>
      <c r="AY270" s="18" t="s">
        <v>196</v>
      </c>
      <c r="BE270" s="242">
        <f>IF(N270="základní",J270,0)</f>
        <v>0</v>
      </c>
      <c r="BF270" s="242">
        <f>IF(N270="snížená",J270,0)</f>
        <v>0</v>
      </c>
      <c r="BG270" s="242">
        <f>IF(N270="zákl. přenesená",J270,0)</f>
        <v>0</v>
      </c>
      <c r="BH270" s="242">
        <f>IF(N270="sníž. přenesená",J270,0)</f>
        <v>0</v>
      </c>
      <c r="BI270" s="242">
        <f>IF(N270="nulová",J270,0)</f>
        <v>0</v>
      </c>
      <c r="BJ270" s="18" t="s">
        <v>82</v>
      </c>
      <c r="BK270" s="242">
        <f>ROUND(I270*H270,2)</f>
        <v>0</v>
      </c>
      <c r="BL270" s="18" t="s">
        <v>101</v>
      </c>
      <c r="BM270" s="241" t="s">
        <v>1838</v>
      </c>
    </row>
    <row r="271" s="13" customFormat="1">
      <c r="A271" s="13"/>
      <c r="B271" s="243"/>
      <c r="C271" s="244"/>
      <c r="D271" s="245" t="s">
        <v>210</v>
      </c>
      <c r="E271" s="246" t="s">
        <v>1</v>
      </c>
      <c r="F271" s="247" t="s">
        <v>1839</v>
      </c>
      <c r="G271" s="244"/>
      <c r="H271" s="248">
        <v>4</v>
      </c>
      <c r="I271" s="249"/>
      <c r="J271" s="244"/>
      <c r="K271" s="244"/>
      <c r="L271" s="250"/>
      <c r="M271" s="251"/>
      <c r="N271" s="252"/>
      <c r="O271" s="252"/>
      <c r="P271" s="252"/>
      <c r="Q271" s="252"/>
      <c r="R271" s="252"/>
      <c r="S271" s="252"/>
      <c r="T271" s="25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4" t="s">
        <v>210</v>
      </c>
      <c r="AU271" s="254" t="s">
        <v>86</v>
      </c>
      <c r="AV271" s="13" t="s">
        <v>86</v>
      </c>
      <c r="AW271" s="13" t="s">
        <v>34</v>
      </c>
      <c r="AX271" s="13" t="s">
        <v>82</v>
      </c>
      <c r="AY271" s="254" t="s">
        <v>196</v>
      </c>
    </row>
    <row r="272" s="2" customFormat="1" ht="24.15" customHeight="1">
      <c r="A272" s="39"/>
      <c r="B272" s="40"/>
      <c r="C272" s="287" t="s">
        <v>427</v>
      </c>
      <c r="D272" s="287" t="s">
        <v>366</v>
      </c>
      <c r="E272" s="288" t="s">
        <v>1840</v>
      </c>
      <c r="F272" s="289" t="s">
        <v>1841</v>
      </c>
      <c r="G272" s="290" t="s">
        <v>418</v>
      </c>
      <c r="H272" s="291">
        <v>1</v>
      </c>
      <c r="I272" s="292"/>
      <c r="J272" s="293">
        <f>ROUND(I272*H272,2)</f>
        <v>0</v>
      </c>
      <c r="K272" s="289" t="s">
        <v>202</v>
      </c>
      <c r="L272" s="294"/>
      <c r="M272" s="295" t="s">
        <v>1</v>
      </c>
      <c r="N272" s="296" t="s">
        <v>43</v>
      </c>
      <c r="O272" s="92"/>
      <c r="P272" s="239">
        <f>O272*H272</f>
        <v>0</v>
      </c>
      <c r="Q272" s="239">
        <v>0.028000000000000001</v>
      </c>
      <c r="R272" s="239">
        <f>Q272*H272</f>
        <v>0.028000000000000001</v>
      </c>
      <c r="S272" s="239">
        <v>0</v>
      </c>
      <c r="T272" s="24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41" t="s">
        <v>232</v>
      </c>
      <c r="AT272" s="241" t="s">
        <v>366</v>
      </c>
      <c r="AU272" s="241" t="s">
        <v>86</v>
      </c>
      <c r="AY272" s="18" t="s">
        <v>196</v>
      </c>
      <c r="BE272" s="242">
        <f>IF(N272="základní",J272,0)</f>
        <v>0</v>
      </c>
      <c r="BF272" s="242">
        <f>IF(N272="snížená",J272,0)</f>
        <v>0</v>
      </c>
      <c r="BG272" s="242">
        <f>IF(N272="zákl. přenesená",J272,0)</f>
        <v>0</v>
      </c>
      <c r="BH272" s="242">
        <f>IF(N272="sníž. přenesená",J272,0)</f>
        <v>0</v>
      </c>
      <c r="BI272" s="242">
        <f>IF(N272="nulová",J272,0)</f>
        <v>0</v>
      </c>
      <c r="BJ272" s="18" t="s">
        <v>82</v>
      </c>
      <c r="BK272" s="242">
        <f>ROUND(I272*H272,2)</f>
        <v>0</v>
      </c>
      <c r="BL272" s="18" t="s">
        <v>101</v>
      </c>
      <c r="BM272" s="241" t="s">
        <v>1842</v>
      </c>
    </row>
    <row r="273" s="2" customFormat="1" ht="24.15" customHeight="1">
      <c r="A273" s="39"/>
      <c r="B273" s="40"/>
      <c r="C273" s="287" t="s">
        <v>433</v>
      </c>
      <c r="D273" s="287" t="s">
        <v>366</v>
      </c>
      <c r="E273" s="288" t="s">
        <v>1369</v>
      </c>
      <c r="F273" s="289" t="s">
        <v>1370</v>
      </c>
      <c r="G273" s="290" t="s">
        <v>418</v>
      </c>
      <c r="H273" s="291">
        <v>3</v>
      </c>
      <c r="I273" s="292"/>
      <c r="J273" s="293">
        <f>ROUND(I273*H273,2)</f>
        <v>0</v>
      </c>
      <c r="K273" s="289" t="s">
        <v>202</v>
      </c>
      <c r="L273" s="294"/>
      <c r="M273" s="295" t="s">
        <v>1</v>
      </c>
      <c r="N273" s="296" t="s">
        <v>43</v>
      </c>
      <c r="O273" s="92"/>
      <c r="P273" s="239">
        <f>O273*H273</f>
        <v>0</v>
      </c>
      <c r="Q273" s="239">
        <v>0.068000000000000005</v>
      </c>
      <c r="R273" s="239">
        <f>Q273*H273</f>
        <v>0.20400000000000002</v>
      </c>
      <c r="S273" s="239">
        <v>0</v>
      </c>
      <c r="T273" s="24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41" t="s">
        <v>232</v>
      </c>
      <c r="AT273" s="241" t="s">
        <v>366</v>
      </c>
      <c r="AU273" s="241" t="s">
        <v>86</v>
      </c>
      <c r="AY273" s="18" t="s">
        <v>196</v>
      </c>
      <c r="BE273" s="242">
        <f>IF(N273="základní",J273,0)</f>
        <v>0</v>
      </c>
      <c r="BF273" s="242">
        <f>IF(N273="snížená",J273,0)</f>
        <v>0</v>
      </c>
      <c r="BG273" s="242">
        <f>IF(N273="zákl. přenesená",J273,0)</f>
        <v>0</v>
      </c>
      <c r="BH273" s="242">
        <f>IF(N273="sníž. přenesená",J273,0)</f>
        <v>0</v>
      </c>
      <c r="BI273" s="242">
        <f>IF(N273="nulová",J273,0)</f>
        <v>0</v>
      </c>
      <c r="BJ273" s="18" t="s">
        <v>82</v>
      </c>
      <c r="BK273" s="242">
        <f>ROUND(I273*H273,2)</f>
        <v>0</v>
      </c>
      <c r="BL273" s="18" t="s">
        <v>101</v>
      </c>
      <c r="BM273" s="241" t="s">
        <v>1843</v>
      </c>
    </row>
    <row r="274" s="2" customFormat="1" ht="21.75" customHeight="1">
      <c r="A274" s="39"/>
      <c r="B274" s="40"/>
      <c r="C274" s="230" t="s">
        <v>437</v>
      </c>
      <c r="D274" s="230" t="s">
        <v>198</v>
      </c>
      <c r="E274" s="231" t="s">
        <v>1311</v>
      </c>
      <c r="F274" s="232" t="s">
        <v>1312</v>
      </c>
      <c r="G274" s="233" t="s">
        <v>418</v>
      </c>
      <c r="H274" s="234">
        <v>3</v>
      </c>
      <c r="I274" s="235"/>
      <c r="J274" s="236">
        <f>ROUND(I274*H274,2)</f>
        <v>0</v>
      </c>
      <c r="K274" s="232" t="s">
        <v>202</v>
      </c>
      <c r="L274" s="45"/>
      <c r="M274" s="237" t="s">
        <v>1</v>
      </c>
      <c r="N274" s="238" t="s">
        <v>43</v>
      </c>
      <c r="O274" s="92"/>
      <c r="P274" s="239">
        <f>O274*H274</f>
        <v>0</v>
      </c>
      <c r="Q274" s="239">
        <v>0.087419999999999998</v>
      </c>
      <c r="R274" s="239">
        <f>Q274*H274</f>
        <v>0.26225999999999999</v>
      </c>
      <c r="S274" s="239">
        <v>0</v>
      </c>
      <c r="T274" s="240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1" t="s">
        <v>101</v>
      </c>
      <c r="AT274" s="241" t="s">
        <v>198</v>
      </c>
      <c r="AU274" s="241" t="s">
        <v>86</v>
      </c>
      <c r="AY274" s="18" t="s">
        <v>196</v>
      </c>
      <c r="BE274" s="242">
        <f>IF(N274="základní",J274,0)</f>
        <v>0</v>
      </c>
      <c r="BF274" s="242">
        <f>IF(N274="snížená",J274,0)</f>
        <v>0</v>
      </c>
      <c r="BG274" s="242">
        <f>IF(N274="zákl. přenesená",J274,0)</f>
        <v>0</v>
      </c>
      <c r="BH274" s="242">
        <f>IF(N274="sníž. přenesená",J274,0)</f>
        <v>0</v>
      </c>
      <c r="BI274" s="242">
        <f>IF(N274="nulová",J274,0)</f>
        <v>0</v>
      </c>
      <c r="BJ274" s="18" t="s">
        <v>82</v>
      </c>
      <c r="BK274" s="242">
        <f>ROUND(I274*H274,2)</f>
        <v>0</v>
      </c>
      <c r="BL274" s="18" t="s">
        <v>101</v>
      </c>
      <c r="BM274" s="241" t="s">
        <v>1844</v>
      </c>
    </row>
    <row r="275" s="2" customFormat="1" ht="24.15" customHeight="1">
      <c r="A275" s="39"/>
      <c r="B275" s="40"/>
      <c r="C275" s="287" t="s">
        <v>439</v>
      </c>
      <c r="D275" s="287" t="s">
        <v>366</v>
      </c>
      <c r="E275" s="288" t="s">
        <v>1314</v>
      </c>
      <c r="F275" s="289" t="s">
        <v>1315</v>
      </c>
      <c r="G275" s="290" t="s">
        <v>418</v>
      </c>
      <c r="H275" s="291">
        <v>3</v>
      </c>
      <c r="I275" s="292"/>
      <c r="J275" s="293">
        <f>ROUND(I275*H275,2)</f>
        <v>0</v>
      </c>
      <c r="K275" s="289" t="s">
        <v>202</v>
      </c>
      <c r="L275" s="294"/>
      <c r="M275" s="295" t="s">
        <v>1</v>
      </c>
      <c r="N275" s="296" t="s">
        <v>43</v>
      </c>
      <c r="O275" s="92"/>
      <c r="P275" s="239">
        <f>O275*H275</f>
        <v>0</v>
      </c>
      <c r="Q275" s="239">
        <v>0.027</v>
      </c>
      <c r="R275" s="239">
        <f>Q275*H275</f>
        <v>0.081000000000000003</v>
      </c>
      <c r="S275" s="239">
        <v>0</v>
      </c>
      <c r="T275" s="240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1" t="s">
        <v>232</v>
      </c>
      <c r="AT275" s="241" t="s">
        <v>366</v>
      </c>
      <c r="AU275" s="241" t="s">
        <v>86</v>
      </c>
      <c r="AY275" s="18" t="s">
        <v>196</v>
      </c>
      <c r="BE275" s="242">
        <f>IF(N275="základní",J275,0)</f>
        <v>0</v>
      </c>
      <c r="BF275" s="242">
        <f>IF(N275="snížená",J275,0)</f>
        <v>0</v>
      </c>
      <c r="BG275" s="242">
        <f>IF(N275="zákl. přenesená",J275,0)</f>
        <v>0</v>
      </c>
      <c r="BH275" s="242">
        <f>IF(N275="sníž. přenesená",J275,0)</f>
        <v>0</v>
      </c>
      <c r="BI275" s="242">
        <f>IF(N275="nulová",J275,0)</f>
        <v>0</v>
      </c>
      <c r="BJ275" s="18" t="s">
        <v>82</v>
      </c>
      <c r="BK275" s="242">
        <f>ROUND(I275*H275,2)</f>
        <v>0</v>
      </c>
      <c r="BL275" s="18" t="s">
        <v>101</v>
      </c>
      <c r="BM275" s="241" t="s">
        <v>1845</v>
      </c>
    </row>
    <row r="276" s="2" customFormat="1" ht="24.15" customHeight="1">
      <c r="A276" s="39"/>
      <c r="B276" s="40"/>
      <c r="C276" s="230" t="s">
        <v>446</v>
      </c>
      <c r="D276" s="230" t="s">
        <v>198</v>
      </c>
      <c r="E276" s="231" t="s">
        <v>1587</v>
      </c>
      <c r="F276" s="232" t="s">
        <v>1588</v>
      </c>
      <c r="G276" s="233" t="s">
        <v>261</v>
      </c>
      <c r="H276" s="234">
        <v>0.76800000000000002</v>
      </c>
      <c r="I276" s="235"/>
      <c r="J276" s="236">
        <f>ROUND(I276*H276,2)</f>
        <v>0</v>
      </c>
      <c r="K276" s="232" t="s">
        <v>202</v>
      </c>
      <c r="L276" s="45"/>
      <c r="M276" s="237" t="s">
        <v>1</v>
      </c>
      <c r="N276" s="238" t="s">
        <v>43</v>
      </c>
      <c r="O276" s="92"/>
      <c r="P276" s="239">
        <f>O276*H276</f>
        <v>0</v>
      </c>
      <c r="Q276" s="239">
        <v>2.3010199999999998</v>
      </c>
      <c r="R276" s="239">
        <f>Q276*H276</f>
        <v>1.76718336</v>
      </c>
      <c r="S276" s="239">
        <v>0</v>
      </c>
      <c r="T276" s="240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1" t="s">
        <v>101</v>
      </c>
      <c r="AT276" s="241" t="s">
        <v>198</v>
      </c>
      <c r="AU276" s="241" t="s">
        <v>86</v>
      </c>
      <c r="AY276" s="18" t="s">
        <v>196</v>
      </c>
      <c r="BE276" s="242">
        <f>IF(N276="základní",J276,0)</f>
        <v>0</v>
      </c>
      <c r="BF276" s="242">
        <f>IF(N276="snížená",J276,0)</f>
        <v>0</v>
      </c>
      <c r="BG276" s="242">
        <f>IF(N276="zákl. přenesená",J276,0)</f>
        <v>0</v>
      </c>
      <c r="BH276" s="242">
        <f>IF(N276="sníž. přenesená",J276,0)</f>
        <v>0</v>
      </c>
      <c r="BI276" s="242">
        <f>IF(N276="nulová",J276,0)</f>
        <v>0</v>
      </c>
      <c r="BJ276" s="18" t="s">
        <v>82</v>
      </c>
      <c r="BK276" s="242">
        <f>ROUND(I276*H276,2)</f>
        <v>0</v>
      </c>
      <c r="BL276" s="18" t="s">
        <v>101</v>
      </c>
      <c r="BM276" s="241" t="s">
        <v>1589</v>
      </c>
    </row>
    <row r="277" s="14" customFormat="1">
      <c r="A277" s="14"/>
      <c r="B277" s="255"/>
      <c r="C277" s="256"/>
      <c r="D277" s="245" t="s">
        <v>210</v>
      </c>
      <c r="E277" s="257" t="s">
        <v>1</v>
      </c>
      <c r="F277" s="258" t="s">
        <v>1846</v>
      </c>
      <c r="G277" s="256"/>
      <c r="H277" s="257" t="s">
        <v>1</v>
      </c>
      <c r="I277" s="259"/>
      <c r="J277" s="256"/>
      <c r="K277" s="256"/>
      <c r="L277" s="260"/>
      <c r="M277" s="261"/>
      <c r="N277" s="262"/>
      <c r="O277" s="262"/>
      <c r="P277" s="262"/>
      <c r="Q277" s="262"/>
      <c r="R277" s="262"/>
      <c r="S277" s="262"/>
      <c r="T277" s="263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4" t="s">
        <v>210</v>
      </c>
      <c r="AU277" s="264" t="s">
        <v>86</v>
      </c>
      <c r="AV277" s="14" t="s">
        <v>82</v>
      </c>
      <c r="AW277" s="14" t="s">
        <v>34</v>
      </c>
      <c r="AX277" s="14" t="s">
        <v>78</v>
      </c>
      <c r="AY277" s="264" t="s">
        <v>196</v>
      </c>
    </row>
    <row r="278" s="13" customFormat="1">
      <c r="A278" s="13"/>
      <c r="B278" s="243"/>
      <c r="C278" s="244"/>
      <c r="D278" s="245" t="s">
        <v>210</v>
      </c>
      <c r="E278" s="246" t="s">
        <v>1</v>
      </c>
      <c r="F278" s="247" t="s">
        <v>1847</v>
      </c>
      <c r="G278" s="244"/>
      <c r="H278" s="248">
        <v>0.76800000000000002</v>
      </c>
      <c r="I278" s="249"/>
      <c r="J278" s="244"/>
      <c r="K278" s="244"/>
      <c r="L278" s="250"/>
      <c r="M278" s="251"/>
      <c r="N278" s="252"/>
      <c r="O278" s="252"/>
      <c r="P278" s="252"/>
      <c r="Q278" s="252"/>
      <c r="R278" s="252"/>
      <c r="S278" s="252"/>
      <c r="T278" s="25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4" t="s">
        <v>210</v>
      </c>
      <c r="AU278" s="254" t="s">
        <v>86</v>
      </c>
      <c r="AV278" s="13" t="s">
        <v>86</v>
      </c>
      <c r="AW278" s="13" t="s">
        <v>34</v>
      </c>
      <c r="AX278" s="13" t="s">
        <v>82</v>
      </c>
      <c r="AY278" s="254" t="s">
        <v>196</v>
      </c>
    </row>
    <row r="279" s="2" customFormat="1" ht="33" customHeight="1">
      <c r="A279" s="39"/>
      <c r="B279" s="40"/>
      <c r="C279" s="230" t="s">
        <v>450</v>
      </c>
      <c r="D279" s="230" t="s">
        <v>198</v>
      </c>
      <c r="E279" s="231" t="s">
        <v>1591</v>
      </c>
      <c r="F279" s="232" t="s">
        <v>1592</v>
      </c>
      <c r="G279" s="233" t="s">
        <v>201</v>
      </c>
      <c r="H279" s="234">
        <v>1.9199999999999999</v>
      </c>
      <c r="I279" s="235"/>
      <c r="J279" s="236">
        <f>ROUND(I279*H279,2)</f>
        <v>0</v>
      </c>
      <c r="K279" s="232" t="s">
        <v>202</v>
      </c>
      <c r="L279" s="45"/>
      <c r="M279" s="237" t="s">
        <v>1</v>
      </c>
      <c r="N279" s="238" t="s">
        <v>43</v>
      </c>
      <c r="O279" s="92"/>
      <c r="P279" s="239">
        <f>O279*H279</f>
        <v>0</v>
      </c>
      <c r="Q279" s="239">
        <v>0.0078799999999999999</v>
      </c>
      <c r="R279" s="239">
        <f>Q279*H279</f>
        <v>0.0151296</v>
      </c>
      <c r="S279" s="239">
        <v>0</v>
      </c>
      <c r="T279" s="240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1" t="s">
        <v>101</v>
      </c>
      <c r="AT279" s="241" t="s">
        <v>198</v>
      </c>
      <c r="AU279" s="241" t="s">
        <v>86</v>
      </c>
      <c r="AY279" s="18" t="s">
        <v>196</v>
      </c>
      <c r="BE279" s="242">
        <f>IF(N279="základní",J279,0)</f>
        <v>0</v>
      </c>
      <c r="BF279" s="242">
        <f>IF(N279="snížená",J279,0)</f>
        <v>0</v>
      </c>
      <c r="BG279" s="242">
        <f>IF(N279="zákl. přenesená",J279,0)</f>
        <v>0</v>
      </c>
      <c r="BH279" s="242">
        <f>IF(N279="sníž. přenesená",J279,0)</f>
        <v>0</v>
      </c>
      <c r="BI279" s="242">
        <f>IF(N279="nulová",J279,0)</f>
        <v>0</v>
      </c>
      <c r="BJ279" s="18" t="s">
        <v>82</v>
      </c>
      <c r="BK279" s="242">
        <f>ROUND(I279*H279,2)</f>
        <v>0</v>
      </c>
      <c r="BL279" s="18" t="s">
        <v>101</v>
      </c>
      <c r="BM279" s="241" t="s">
        <v>1593</v>
      </c>
    </row>
    <row r="280" s="13" customFormat="1">
      <c r="A280" s="13"/>
      <c r="B280" s="243"/>
      <c r="C280" s="244"/>
      <c r="D280" s="245" t="s">
        <v>210</v>
      </c>
      <c r="E280" s="246" t="s">
        <v>1</v>
      </c>
      <c r="F280" s="247" t="s">
        <v>1848</v>
      </c>
      <c r="G280" s="244"/>
      <c r="H280" s="248">
        <v>1.9199999999999999</v>
      </c>
      <c r="I280" s="249"/>
      <c r="J280" s="244"/>
      <c r="K280" s="244"/>
      <c r="L280" s="250"/>
      <c r="M280" s="251"/>
      <c r="N280" s="252"/>
      <c r="O280" s="252"/>
      <c r="P280" s="252"/>
      <c r="Q280" s="252"/>
      <c r="R280" s="252"/>
      <c r="S280" s="252"/>
      <c r="T280" s="25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4" t="s">
        <v>210</v>
      </c>
      <c r="AU280" s="254" t="s">
        <v>86</v>
      </c>
      <c r="AV280" s="13" t="s">
        <v>86</v>
      </c>
      <c r="AW280" s="13" t="s">
        <v>34</v>
      </c>
      <c r="AX280" s="13" t="s">
        <v>82</v>
      </c>
      <c r="AY280" s="254" t="s">
        <v>196</v>
      </c>
    </row>
    <row r="281" s="2" customFormat="1" ht="37.8" customHeight="1">
      <c r="A281" s="39"/>
      <c r="B281" s="40"/>
      <c r="C281" s="230" t="s">
        <v>454</v>
      </c>
      <c r="D281" s="230" t="s">
        <v>198</v>
      </c>
      <c r="E281" s="231" t="s">
        <v>1595</v>
      </c>
      <c r="F281" s="232" t="s">
        <v>1596</v>
      </c>
      <c r="G281" s="233" t="s">
        <v>201</v>
      </c>
      <c r="H281" s="234">
        <v>1.9199999999999999</v>
      </c>
      <c r="I281" s="235"/>
      <c r="J281" s="236">
        <f>ROUND(I281*H281,2)</f>
        <v>0</v>
      </c>
      <c r="K281" s="232" t="s">
        <v>202</v>
      </c>
      <c r="L281" s="45"/>
      <c r="M281" s="237" t="s">
        <v>1</v>
      </c>
      <c r="N281" s="238" t="s">
        <v>43</v>
      </c>
      <c r="O281" s="92"/>
      <c r="P281" s="239">
        <f>O281*H281</f>
        <v>0</v>
      </c>
      <c r="Q281" s="239">
        <v>0</v>
      </c>
      <c r="R281" s="239">
        <f>Q281*H281</f>
        <v>0</v>
      </c>
      <c r="S281" s="239">
        <v>0</v>
      </c>
      <c r="T281" s="240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41" t="s">
        <v>101</v>
      </c>
      <c r="AT281" s="241" t="s">
        <v>198</v>
      </c>
      <c r="AU281" s="241" t="s">
        <v>86</v>
      </c>
      <c r="AY281" s="18" t="s">
        <v>196</v>
      </c>
      <c r="BE281" s="242">
        <f>IF(N281="základní",J281,0)</f>
        <v>0</v>
      </c>
      <c r="BF281" s="242">
        <f>IF(N281="snížená",J281,0)</f>
        <v>0</v>
      </c>
      <c r="BG281" s="242">
        <f>IF(N281="zákl. přenesená",J281,0)</f>
        <v>0</v>
      </c>
      <c r="BH281" s="242">
        <f>IF(N281="sníž. přenesená",J281,0)</f>
        <v>0</v>
      </c>
      <c r="BI281" s="242">
        <f>IF(N281="nulová",J281,0)</f>
        <v>0</v>
      </c>
      <c r="BJ281" s="18" t="s">
        <v>82</v>
      </c>
      <c r="BK281" s="242">
        <f>ROUND(I281*H281,2)</f>
        <v>0</v>
      </c>
      <c r="BL281" s="18" t="s">
        <v>101</v>
      </c>
      <c r="BM281" s="241" t="s">
        <v>1849</v>
      </c>
    </row>
    <row r="282" s="2" customFormat="1" ht="24.15" customHeight="1">
      <c r="A282" s="39"/>
      <c r="B282" s="40"/>
      <c r="C282" s="230" t="s">
        <v>459</v>
      </c>
      <c r="D282" s="230" t="s">
        <v>198</v>
      </c>
      <c r="E282" s="231" t="s">
        <v>1322</v>
      </c>
      <c r="F282" s="232" t="s">
        <v>1323</v>
      </c>
      <c r="G282" s="233" t="s">
        <v>201</v>
      </c>
      <c r="H282" s="234">
        <v>1</v>
      </c>
      <c r="I282" s="235"/>
      <c r="J282" s="236">
        <f>ROUND(I282*H282,2)</f>
        <v>0</v>
      </c>
      <c r="K282" s="232" t="s">
        <v>202</v>
      </c>
      <c r="L282" s="45"/>
      <c r="M282" s="237" t="s">
        <v>1</v>
      </c>
      <c r="N282" s="238" t="s">
        <v>43</v>
      </c>
      <c r="O282" s="92"/>
      <c r="P282" s="239">
        <f>O282*H282</f>
        <v>0</v>
      </c>
      <c r="Q282" s="239">
        <v>0.82326999999999995</v>
      </c>
      <c r="R282" s="239">
        <f>Q282*H282</f>
        <v>0.82326999999999995</v>
      </c>
      <c r="S282" s="239">
        <v>0</v>
      </c>
      <c r="T282" s="240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1" t="s">
        <v>101</v>
      </c>
      <c r="AT282" s="241" t="s">
        <v>198</v>
      </c>
      <c r="AU282" s="241" t="s">
        <v>86</v>
      </c>
      <c r="AY282" s="18" t="s">
        <v>196</v>
      </c>
      <c r="BE282" s="242">
        <f>IF(N282="základní",J282,0)</f>
        <v>0</v>
      </c>
      <c r="BF282" s="242">
        <f>IF(N282="snížená",J282,0)</f>
        <v>0</v>
      </c>
      <c r="BG282" s="242">
        <f>IF(N282="zákl. přenesená",J282,0)</f>
        <v>0</v>
      </c>
      <c r="BH282" s="242">
        <f>IF(N282="sníž. přenesená",J282,0)</f>
        <v>0</v>
      </c>
      <c r="BI282" s="242">
        <f>IF(N282="nulová",J282,0)</f>
        <v>0</v>
      </c>
      <c r="BJ282" s="18" t="s">
        <v>82</v>
      </c>
      <c r="BK282" s="242">
        <f>ROUND(I282*H282,2)</f>
        <v>0</v>
      </c>
      <c r="BL282" s="18" t="s">
        <v>101</v>
      </c>
      <c r="BM282" s="241" t="s">
        <v>1324</v>
      </c>
    </row>
    <row r="283" s="14" customFormat="1">
      <c r="A283" s="14"/>
      <c r="B283" s="255"/>
      <c r="C283" s="256"/>
      <c r="D283" s="245" t="s">
        <v>210</v>
      </c>
      <c r="E283" s="257" t="s">
        <v>1</v>
      </c>
      <c r="F283" s="258" t="s">
        <v>1598</v>
      </c>
      <c r="G283" s="256"/>
      <c r="H283" s="257" t="s">
        <v>1</v>
      </c>
      <c r="I283" s="259"/>
      <c r="J283" s="256"/>
      <c r="K283" s="256"/>
      <c r="L283" s="260"/>
      <c r="M283" s="261"/>
      <c r="N283" s="262"/>
      <c r="O283" s="262"/>
      <c r="P283" s="262"/>
      <c r="Q283" s="262"/>
      <c r="R283" s="262"/>
      <c r="S283" s="262"/>
      <c r="T283" s="26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4" t="s">
        <v>210</v>
      </c>
      <c r="AU283" s="264" t="s">
        <v>86</v>
      </c>
      <c r="AV283" s="14" t="s">
        <v>82</v>
      </c>
      <c r="AW283" s="14" t="s">
        <v>34</v>
      </c>
      <c r="AX283" s="14" t="s">
        <v>78</v>
      </c>
      <c r="AY283" s="264" t="s">
        <v>196</v>
      </c>
    </row>
    <row r="284" s="13" customFormat="1">
      <c r="A284" s="13"/>
      <c r="B284" s="243"/>
      <c r="C284" s="244"/>
      <c r="D284" s="245" t="s">
        <v>210</v>
      </c>
      <c r="E284" s="246" t="s">
        <v>1</v>
      </c>
      <c r="F284" s="247" t="s">
        <v>1599</v>
      </c>
      <c r="G284" s="244"/>
      <c r="H284" s="248">
        <v>1</v>
      </c>
      <c r="I284" s="249"/>
      <c r="J284" s="244"/>
      <c r="K284" s="244"/>
      <c r="L284" s="250"/>
      <c r="M284" s="251"/>
      <c r="N284" s="252"/>
      <c r="O284" s="252"/>
      <c r="P284" s="252"/>
      <c r="Q284" s="252"/>
      <c r="R284" s="252"/>
      <c r="S284" s="252"/>
      <c r="T284" s="25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4" t="s">
        <v>210</v>
      </c>
      <c r="AU284" s="254" t="s">
        <v>86</v>
      </c>
      <c r="AV284" s="13" t="s">
        <v>86</v>
      </c>
      <c r="AW284" s="13" t="s">
        <v>34</v>
      </c>
      <c r="AX284" s="13" t="s">
        <v>82</v>
      </c>
      <c r="AY284" s="254" t="s">
        <v>196</v>
      </c>
    </row>
    <row r="285" s="12" customFormat="1" ht="22.8" customHeight="1">
      <c r="A285" s="12"/>
      <c r="B285" s="214"/>
      <c r="C285" s="215"/>
      <c r="D285" s="216" t="s">
        <v>77</v>
      </c>
      <c r="E285" s="228" t="s">
        <v>215</v>
      </c>
      <c r="F285" s="228" t="s">
        <v>432</v>
      </c>
      <c r="G285" s="215"/>
      <c r="H285" s="215"/>
      <c r="I285" s="218"/>
      <c r="J285" s="229">
        <f>BK285</f>
        <v>0</v>
      </c>
      <c r="K285" s="215"/>
      <c r="L285" s="220"/>
      <c r="M285" s="221"/>
      <c r="N285" s="222"/>
      <c r="O285" s="222"/>
      <c r="P285" s="223">
        <f>SUM(P286:P292)</f>
        <v>0</v>
      </c>
      <c r="Q285" s="222"/>
      <c r="R285" s="223">
        <f>SUM(R286:R292)</f>
        <v>1.1566079999999999</v>
      </c>
      <c r="S285" s="222"/>
      <c r="T285" s="224">
        <f>SUM(T286:T292)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25" t="s">
        <v>82</v>
      </c>
      <c r="AT285" s="226" t="s">
        <v>77</v>
      </c>
      <c r="AU285" s="226" t="s">
        <v>82</v>
      </c>
      <c r="AY285" s="225" t="s">
        <v>196</v>
      </c>
      <c r="BK285" s="227">
        <f>SUM(BK286:BK292)</f>
        <v>0</v>
      </c>
    </row>
    <row r="286" s="2" customFormat="1" ht="24.15" customHeight="1">
      <c r="A286" s="39"/>
      <c r="B286" s="40"/>
      <c r="C286" s="230" t="s">
        <v>462</v>
      </c>
      <c r="D286" s="230" t="s">
        <v>198</v>
      </c>
      <c r="E286" s="231" t="s">
        <v>455</v>
      </c>
      <c r="F286" s="232" t="s">
        <v>456</v>
      </c>
      <c r="G286" s="233" t="s">
        <v>201</v>
      </c>
      <c r="H286" s="234">
        <v>5.7599999999999998</v>
      </c>
      <c r="I286" s="235"/>
      <c r="J286" s="236">
        <f>ROUND(I286*H286,2)</f>
        <v>0</v>
      </c>
      <c r="K286" s="232" t="s">
        <v>202</v>
      </c>
      <c r="L286" s="45"/>
      <c r="M286" s="237" t="s">
        <v>1</v>
      </c>
      <c r="N286" s="238" t="s">
        <v>43</v>
      </c>
      <c r="O286" s="92"/>
      <c r="P286" s="239">
        <f>O286*H286</f>
        <v>0</v>
      </c>
      <c r="Q286" s="239">
        <v>0.00031</v>
      </c>
      <c r="R286" s="239">
        <f>Q286*H286</f>
        <v>0.0017856</v>
      </c>
      <c r="S286" s="239">
        <v>0</v>
      </c>
      <c r="T286" s="240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1" t="s">
        <v>101</v>
      </c>
      <c r="AT286" s="241" t="s">
        <v>198</v>
      </c>
      <c r="AU286" s="241" t="s">
        <v>86</v>
      </c>
      <c r="AY286" s="18" t="s">
        <v>196</v>
      </c>
      <c r="BE286" s="242">
        <f>IF(N286="základní",J286,0)</f>
        <v>0</v>
      </c>
      <c r="BF286" s="242">
        <f>IF(N286="snížená",J286,0)</f>
        <v>0</v>
      </c>
      <c r="BG286" s="242">
        <f>IF(N286="zákl. přenesená",J286,0)</f>
        <v>0</v>
      </c>
      <c r="BH286" s="242">
        <f>IF(N286="sníž. přenesená",J286,0)</f>
        <v>0</v>
      </c>
      <c r="BI286" s="242">
        <f>IF(N286="nulová",J286,0)</f>
        <v>0</v>
      </c>
      <c r="BJ286" s="18" t="s">
        <v>82</v>
      </c>
      <c r="BK286" s="242">
        <f>ROUND(I286*H286,2)</f>
        <v>0</v>
      </c>
      <c r="BL286" s="18" t="s">
        <v>101</v>
      </c>
      <c r="BM286" s="241" t="s">
        <v>1850</v>
      </c>
    </row>
    <row r="287" s="13" customFormat="1">
      <c r="A287" s="13"/>
      <c r="B287" s="243"/>
      <c r="C287" s="244"/>
      <c r="D287" s="245" t="s">
        <v>210</v>
      </c>
      <c r="E287" s="246" t="s">
        <v>1</v>
      </c>
      <c r="F287" s="247" t="s">
        <v>1327</v>
      </c>
      <c r="G287" s="244"/>
      <c r="H287" s="248">
        <v>5.7599999999999998</v>
      </c>
      <c r="I287" s="249"/>
      <c r="J287" s="244"/>
      <c r="K287" s="244"/>
      <c r="L287" s="250"/>
      <c r="M287" s="251"/>
      <c r="N287" s="252"/>
      <c r="O287" s="252"/>
      <c r="P287" s="252"/>
      <c r="Q287" s="252"/>
      <c r="R287" s="252"/>
      <c r="S287" s="252"/>
      <c r="T287" s="25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4" t="s">
        <v>210</v>
      </c>
      <c r="AU287" s="254" t="s">
        <v>86</v>
      </c>
      <c r="AV287" s="13" t="s">
        <v>86</v>
      </c>
      <c r="AW287" s="13" t="s">
        <v>34</v>
      </c>
      <c r="AX287" s="13" t="s">
        <v>82</v>
      </c>
      <c r="AY287" s="254" t="s">
        <v>196</v>
      </c>
    </row>
    <row r="288" s="2" customFormat="1" ht="33" customHeight="1">
      <c r="A288" s="39"/>
      <c r="B288" s="40"/>
      <c r="C288" s="230" t="s">
        <v>466</v>
      </c>
      <c r="D288" s="230" t="s">
        <v>198</v>
      </c>
      <c r="E288" s="231" t="s">
        <v>463</v>
      </c>
      <c r="F288" s="232" t="s">
        <v>464</v>
      </c>
      <c r="G288" s="233" t="s">
        <v>201</v>
      </c>
      <c r="H288" s="234">
        <v>2.8799999999999999</v>
      </c>
      <c r="I288" s="235"/>
      <c r="J288" s="236">
        <f>ROUND(I288*H288,2)</f>
        <v>0</v>
      </c>
      <c r="K288" s="232" t="s">
        <v>202</v>
      </c>
      <c r="L288" s="45"/>
      <c r="M288" s="237" t="s">
        <v>1</v>
      </c>
      <c r="N288" s="238" t="s">
        <v>43</v>
      </c>
      <c r="O288" s="92"/>
      <c r="P288" s="239">
        <f>O288*H288</f>
        <v>0</v>
      </c>
      <c r="Q288" s="239">
        <v>0.12966</v>
      </c>
      <c r="R288" s="239">
        <f>Q288*H288</f>
        <v>0.3734208</v>
      </c>
      <c r="S288" s="239">
        <v>0</v>
      </c>
      <c r="T288" s="240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41" t="s">
        <v>101</v>
      </c>
      <c r="AT288" s="241" t="s">
        <v>198</v>
      </c>
      <c r="AU288" s="241" t="s">
        <v>86</v>
      </c>
      <c r="AY288" s="18" t="s">
        <v>196</v>
      </c>
      <c r="BE288" s="242">
        <f>IF(N288="základní",J288,0)</f>
        <v>0</v>
      </c>
      <c r="BF288" s="242">
        <f>IF(N288="snížená",J288,0)</f>
        <v>0</v>
      </c>
      <c r="BG288" s="242">
        <f>IF(N288="zákl. přenesená",J288,0)</f>
        <v>0</v>
      </c>
      <c r="BH288" s="242">
        <f>IF(N288="sníž. přenesená",J288,0)</f>
        <v>0</v>
      </c>
      <c r="BI288" s="242">
        <f>IF(N288="nulová",J288,0)</f>
        <v>0</v>
      </c>
      <c r="BJ288" s="18" t="s">
        <v>82</v>
      </c>
      <c r="BK288" s="242">
        <f>ROUND(I288*H288,2)</f>
        <v>0</v>
      </c>
      <c r="BL288" s="18" t="s">
        <v>101</v>
      </c>
      <c r="BM288" s="241" t="s">
        <v>1851</v>
      </c>
    </row>
    <row r="289" s="13" customFormat="1">
      <c r="A289" s="13"/>
      <c r="B289" s="243"/>
      <c r="C289" s="244"/>
      <c r="D289" s="245" t="s">
        <v>210</v>
      </c>
      <c r="E289" s="246" t="s">
        <v>1</v>
      </c>
      <c r="F289" s="247" t="s">
        <v>137</v>
      </c>
      <c r="G289" s="244"/>
      <c r="H289" s="248">
        <v>2.8799999999999999</v>
      </c>
      <c r="I289" s="249"/>
      <c r="J289" s="244"/>
      <c r="K289" s="244"/>
      <c r="L289" s="250"/>
      <c r="M289" s="251"/>
      <c r="N289" s="252"/>
      <c r="O289" s="252"/>
      <c r="P289" s="252"/>
      <c r="Q289" s="252"/>
      <c r="R289" s="252"/>
      <c r="S289" s="252"/>
      <c r="T289" s="25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4" t="s">
        <v>210</v>
      </c>
      <c r="AU289" s="254" t="s">
        <v>86</v>
      </c>
      <c r="AV289" s="13" t="s">
        <v>86</v>
      </c>
      <c r="AW289" s="13" t="s">
        <v>34</v>
      </c>
      <c r="AX289" s="13" t="s">
        <v>82</v>
      </c>
      <c r="AY289" s="254" t="s">
        <v>196</v>
      </c>
    </row>
    <row r="290" s="2" customFormat="1" ht="24.15" customHeight="1">
      <c r="A290" s="39"/>
      <c r="B290" s="40"/>
      <c r="C290" s="230" t="s">
        <v>474</v>
      </c>
      <c r="D290" s="230" t="s">
        <v>198</v>
      </c>
      <c r="E290" s="231" t="s">
        <v>475</v>
      </c>
      <c r="F290" s="232" t="s">
        <v>476</v>
      </c>
      <c r="G290" s="233" t="s">
        <v>201</v>
      </c>
      <c r="H290" s="234">
        <v>5.7599999999999998</v>
      </c>
      <c r="I290" s="235"/>
      <c r="J290" s="236">
        <f>ROUND(I290*H290,2)</f>
        <v>0</v>
      </c>
      <c r="K290" s="232" t="s">
        <v>202</v>
      </c>
      <c r="L290" s="45"/>
      <c r="M290" s="237" t="s">
        <v>1</v>
      </c>
      <c r="N290" s="238" t="s">
        <v>43</v>
      </c>
      <c r="O290" s="92"/>
      <c r="P290" s="239">
        <f>O290*H290</f>
        <v>0</v>
      </c>
      <c r="Q290" s="239">
        <v>0.12966</v>
      </c>
      <c r="R290" s="239">
        <f>Q290*H290</f>
        <v>0.74684159999999999</v>
      </c>
      <c r="S290" s="239">
        <v>0</v>
      </c>
      <c r="T290" s="240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1" t="s">
        <v>101</v>
      </c>
      <c r="AT290" s="241" t="s">
        <v>198</v>
      </c>
      <c r="AU290" s="241" t="s">
        <v>86</v>
      </c>
      <c r="AY290" s="18" t="s">
        <v>196</v>
      </c>
      <c r="BE290" s="242">
        <f>IF(N290="základní",J290,0)</f>
        <v>0</v>
      </c>
      <c r="BF290" s="242">
        <f>IF(N290="snížená",J290,0)</f>
        <v>0</v>
      </c>
      <c r="BG290" s="242">
        <f>IF(N290="zákl. přenesená",J290,0)</f>
        <v>0</v>
      </c>
      <c r="BH290" s="242">
        <f>IF(N290="sníž. přenesená",J290,0)</f>
        <v>0</v>
      </c>
      <c r="BI290" s="242">
        <f>IF(N290="nulová",J290,0)</f>
        <v>0</v>
      </c>
      <c r="BJ290" s="18" t="s">
        <v>82</v>
      </c>
      <c r="BK290" s="242">
        <f>ROUND(I290*H290,2)</f>
        <v>0</v>
      </c>
      <c r="BL290" s="18" t="s">
        <v>101</v>
      </c>
      <c r="BM290" s="241" t="s">
        <v>1852</v>
      </c>
    </row>
    <row r="291" s="13" customFormat="1">
      <c r="A291" s="13"/>
      <c r="B291" s="243"/>
      <c r="C291" s="244"/>
      <c r="D291" s="245" t="s">
        <v>210</v>
      </c>
      <c r="E291" s="246" t="s">
        <v>1</v>
      </c>
      <c r="F291" s="247" t="s">
        <v>1327</v>
      </c>
      <c r="G291" s="244"/>
      <c r="H291" s="248">
        <v>5.7599999999999998</v>
      </c>
      <c r="I291" s="249"/>
      <c r="J291" s="244"/>
      <c r="K291" s="244"/>
      <c r="L291" s="250"/>
      <c r="M291" s="251"/>
      <c r="N291" s="252"/>
      <c r="O291" s="252"/>
      <c r="P291" s="252"/>
      <c r="Q291" s="252"/>
      <c r="R291" s="252"/>
      <c r="S291" s="252"/>
      <c r="T291" s="25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4" t="s">
        <v>210</v>
      </c>
      <c r="AU291" s="254" t="s">
        <v>86</v>
      </c>
      <c r="AV291" s="13" t="s">
        <v>86</v>
      </c>
      <c r="AW291" s="13" t="s">
        <v>34</v>
      </c>
      <c r="AX291" s="13" t="s">
        <v>82</v>
      </c>
      <c r="AY291" s="254" t="s">
        <v>196</v>
      </c>
    </row>
    <row r="292" s="2" customFormat="1" ht="21.75" customHeight="1">
      <c r="A292" s="39"/>
      <c r="B292" s="40"/>
      <c r="C292" s="230" t="s">
        <v>480</v>
      </c>
      <c r="D292" s="230" t="s">
        <v>198</v>
      </c>
      <c r="E292" s="231" t="s">
        <v>548</v>
      </c>
      <c r="F292" s="232" t="s">
        <v>549</v>
      </c>
      <c r="G292" s="233" t="s">
        <v>247</v>
      </c>
      <c r="H292" s="234">
        <v>9.5999999999999996</v>
      </c>
      <c r="I292" s="235"/>
      <c r="J292" s="236">
        <f>ROUND(I292*H292,2)</f>
        <v>0</v>
      </c>
      <c r="K292" s="232" t="s">
        <v>202</v>
      </c>
      <c r="L292" s="45"/>
      <c r="M292" s="237" t="s">
        <v>1</v>
      </c>
      <c r="N292" s="238" t="s">
        <v>43</v>
      </c>
      <c r="O292" s="92"/>
      <c r="P292" s="239">
        <f>O292*H292</f>
        <v>0</v>
      </c>
      <c r="Q292" s="239">
        <v>0.0035999999999999999</v>
      </c>
      <c r="R292" s="239">
        <f>Q292*H292</f>
        <v>0.03456</v>
      </c>
      <c r="S292" s="239">
        <v>0</v>
      </c>
      <c r="T292" s="240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41" t="s">
        <v>101</v>
      </c>
      <c r="AT292" s="241" t="s">
        <v>198</v>
      </c>
      <c r="AU292" s="241" t="s">
        <v>86</v>
      </c>
      <c r="AY292" s="18" t="s">
        <v>196</v>
      </c>
      <c r="BE292" s="242">
        <f>IF(N292="základní",J292,0)</f>
        <v>0</v>
      </c>
      <c r="BF292" s="242">
        <f>IF(N292="snížená",J292,0)</f>
        <v>0</v>
      </c>
      <c r="BG292" s="242">
        <f>IF(N292="zákl. přenesená",J292,0)</f>
        <v>0</v>
      </c>
      <c r="BH292" s="242">
        <f>IF(N292="sníž. přenesená",J292,0)</f>
        <v>0</v>
      </c>
      <c r="BI292" s="242">
        <f>IF(N292="nulová",J292,0)</f>
        <v>0</v>
      </c>
      <c r="BJ292" s="18" t="s">
        <v>82</v>
      </c>
      <c r="BK292" s="242">
        <f>ROUND(I292*H292,2)</f>
        <v>0</v>
      </c>
      <c r="BL292" s="18" t="s">
        <v>101</v>
      </c>
      <c r="BM292" s="241" t="s">
        <v>1853</v>
      </c>
    </row>
    <row r="293" s="12" customFormat="1" ht="22.8" customHeight="1">
      <c r="A293" s="12"/>
      <c r="B293" s="214"/>
      <c r="C293" s="215"/>
      <c r="D293" s="216" t="s">
        <v>77</v>
      </c>
      <c r="E293" s="228" t="s">
        <v>232</v>
      </c>
      <c r="F293" s="228" t="s">
        <v>1331</v>
      </c>
      <c r="G293" s="215"/>
      <c r="H293" s="215"/>
      <c r="I293" s="218"/>
      <c r="J293" s="229">
        <f>BK293</f>
        <v>0</v>
      </c>
      <c r="K293" s="215"/>
      <c r="L293" s="220"/>
      <c r="M293" s="221"/>
      <c r="N293" s="222"/>
      <c r="O293" s="222"/>
      <c r="P293" s="223">
        <f>SUM(P294:P331)</f>
        <v>0</v>
      </c>
      <c r="Q293" s="222"/>
      <c r="R293" s="223">
        <f>SUM(R294:R331)</f>
        <v>4.8296943500000005</v>
      </c>
      <c r="S293" s="222"/>
      <c r="T293" s="224">
        <f>SUM(T294:T331)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25" t="s">
        <v>82</v>
      </c>
      <c r="AT293" s="226" t="s">
        <v>77</v>
      </c>
      <c r="AU293" s="226" t="s">
        <v>82</v>
      </c>
      <c r="AY293" s="225" t="s">
        <v>196</v>
      </c>
      <c r="BK293" s="227">
        <f>SUM(BK294:BK331)</f>
        <v>0</v>
      </c>
    </row>
    <row r="294" s="2" customFormat="1" ht="24.15" customHeight="1">
      <c r="A294" s="39"/>
      <c r="B294" s="40"/>
      <c r="C294" s="230" t="s">
        <v>485</v>
      </c>
      <c r="D294" s="230" t="s">
        <v>198</v>
      </c>
      <c r="E294" s="231" t="s">
        <v>1335</v>
      </c>
      <c r="F294" s="232" t="s">
        <v>1336</v>
      </c>
      <c r="G294" s="233" t="s">
        <v>247</v>
      </c>
      <c r="H294" s="234">
        <v>20.5</v>
      </c>
      <c r="I294" s="235"/>
      <c r="J294" s="236">
        <f>ROUND(I294*H294,2)</f>
        <v>0</v>
      </c>
      <c r="K294" s="232" t="s">
        <v>202</v>
      </c>
      <c r="L294" s="45"/>
      <c r="M294" s="237" t="s">
        <v>1</v>
      </c>
      <c r="N294" s="238" t="s">
        <v>43</v>
      </c>
      <c r="O294" s="92"/>
      <c r="P294" s="239">
        <f>O294*H294</f>
        <v>0</v>
      </c>
      <c r="Q294" s="239">
        <v>1.0000000000000001E-05</v>
      </c>
      <c r="R294" s="239">
        <f>Q294*H294</f>
        <v>0.00020500000000000002</v>
      </c>
      <c r="S294" s="239">
        <v>0</v>
      </c>
      <c r="T294" s="240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41" t="s">
        <v>101</v>
      </c>
      <c r="AT294" s="241" t="s">
        <v>198</v>
      </c>
      <c r="AU294" s="241" t="s">
        <v>86</v>
      </c>
      <c r="AY294" s="18" t="s">
        <v>196</v>
      </c>
      <c r="BE294" s="242">
        <f>IF(N294="základní",J294,0)</f>
        <v>0</v>
      </c>
      <c r="BF294" s="242">
        <f>IF(N294="snížená",J294,0)</f>
        <v>0</v>
      </c>
      <c r="BG294" s="242">
        <f>IF(N294="zákl. přenesená",J294,0)</f>
        <v>0</v>
      </c>
      <c r="BH294" s="242">
        <f>IF(N294="sníž. přenesená",J294,0)</f>
        <v>0</v>
      </c>
      <c r="BI294" s="242">
        <f>IF(N294="nulová",J294,0)</f>
        <v>0</v>
      </c>
      <c r="BJ294" s="18" t="s">
        <v>82</v>
      </c>
      <c r="BK294" s="242">
        <f>ROUND(I294*H294,2)</f>
        <v>0</v>
      </c>
      <c r="BL294" s="18" t="s">
        <v>101</v>
      </c>
      <c r="BM294" s="241" t="s">
        <v>1854</v>
      </c>
    </row>
    <row r="295" s="14" customFormat="1">
      <c r="A295" s="14"/>
      <c r="B295" s="255"/>
      <c r="C295" s="256"/>
      <c r="D295" s="245" t="s">
        <v>210</v>
      </c>
      <c r="E295" s="257" t="s">
        <v>1</v>
      </c>
      <c r="F295" s="258" t="s">
        <v>1338</v>
      </c>
      <c r="G295" s="256"/>
      <c r="H295" s="257" t="s">
        <v>1</v>
      </c>
      <c r="I295" s="259"/>
      <c r="J295" s="256"/>
      <c r="K295" s="256"/>
      <c r="L295" s="260"/>
      <c r="M295" s="261"/>
      <c r="N295" s="262"/>
      <c r="O295" s="262"/>
      <c r="P295" s="262"/>
      <c r="Q295" s="262"/>
      <c r="R295" s="262"/>
      <c r="S295" s="262"/>
      <c r="T295" s="263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4" t="s">
        <v>210</v>
      </c>
      <c r="AU295" s="264" t="s">
        <v>86</v>
      </c>
      <c r="AV295" s="14" t="s">
        <v>82</v>
      </c>
      <c r="AW295" s="14" t="s">
        <v>34</v>
      </c>
      <c r="AX295" s="14" t="s">
        <v>78</v>
      </c>
      <c r="AY295" s="264" t="s">
        <v>196</v>
      </c>
    </row>
    <row r="296" s="13" customFormat="1">
      <c r="A296" s="13"/>
      <c r="B296" s="243"/>
      <c r="C296" s="244"/>
      <c r="D296" s="245" t="s">
        <v>210</v>
      </c>
      <c r="E296" s="246" t="s">
        <v>1</v>
      </c>
      <c r="F296" s="247" t="s">
        <v>1855</v>
      </c>
      <c r="G296" s="244"/>
      <c r="H296" s="248">
        <v>20.5</v>
      </c>
      <c r="I296" s="249"/>
      <c r="J296" s="244"/>
      <c r="K296" s="244"/>
      <c r="L296" s="250"/>
      <c r="M296" s="251"/>
      <c r="N296" s="252"/>
      <c r="O296" s="252"/>
      <c r="P296" s="252"/>
      <c r="Q296" s="252"/>
      <c r="R296" s="252"/>
      <c r="S296" s="252"/>
      <c r="T296" s="25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4" t="s">
        <v>210</v>
      </c>
      <c r="AU296" s="254" t="s">
        <v>86</v>
      </c>
      <c r="AV296" s="13" t="s">
        <v>86</v>
      </c>
      <c r="AW296" s="13" t="s">
        <v>34</v>
      </c>
      <c r="AX296" s="13" t="s">
        <v>82</v>
      </c>
      <c r="AY296" s="254" t="s">
        <v>196</v>
      </c>
    </row>
    <row r="297" s="2" customFormat="1" ht="24.15" customHeight="1">
      <c r="A297" s="39"/>
      <c r="B297" s="40"/>
      <c r="C297" s="287" t="s">
        <v>495</v>
      </c>
      <c r="D297" s="287" t="s">
        <v>366</v>
      </c>
      <c r="E297" s="288" t="s">
        <v>1340</v>
      </c>
      <c r="F297" s="289" t="s">
        <v>1341</v>
      </c>
      <c r="G297" s="290" t="s">
        <v>247</v>
      </c>
      <c r="H297" s="291">
        <v>21.114999999999998</v>
      </c>
      <c r="I297" s="292"/>
      <c r="J297" s="293">
        <f>ROUND(I297*H297,2)</f>
        <v>0</v>
      </c>
      <c r="K297" s="289" t="s">
        <v>202</v>
      </c>
      <c r="L297" s="294"/>
      <c r="M297" s="295" t="s">
        <v>1</v>
      </c>
      <c r="N297" s="296" t="s">
        <v>43</v>
      </c>
      <c r="O297" s="92"/>
      <c r="P297" s="239">
        <f>O297*H297</f>
        <v>0</v>
      </c>
      <c r="Q297" s="239">
        <v>0.0024099999999999998</v>
      </c>
      <c r="R297" s="239">
        <f>Q297*H297</f>
        <v>0.050887149999999992</v>
      </c>
      <c r="S297" s="239">
        <v>0</v>
      </c>
      <c r="T297" s="240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41" t="s">
        <v>232</v>
      </c>
      <c r="AT297" s="241" t="s">
        <v>366</v>
      </c>
      <c r="AU297" s="241" t="s">
        <v>86</v>
      </c>
      <c r="AY297" s="18" t="s">
        <v>196</v>
      </c>
      <c r="BE297" s="242">
        <f>IF(N297="základní",J297,0)</f>
        <v>0</v>
      </c>
      <c r="BF297" s="242">
        <f>IF(N297="snížená",J297,0)</f>
        <v>0</v>
      </c>
      <c r="BG297" s="242">
        <f>IF(N297="zákl. přenesená",J297,0)</f>
        <v>0</v>
      </c>
      <c r="BH297" s="242">
        <f>IF(N297="sníž. přenesená",J297,0)</f>
        <v>0</v>
      </c>
      <c r="BI297" s="242">
        <f>IF(N297="nulová",J297,0)</f>
        <v>0</v>
      </c>
      <c r="BJ297" s="18" t="s">
        <v>82</v>
      </c>
      <c r="BK297" s="242">
        <f>ROUND(I297*H297,2)</f>
        <v>0</v>
      </c>
      <c r="BL297" s="18" t="s">
        <v>101</v>
      </c>
      <c r="BM297" s="241" t="s">
        <v>1856</v>
      </c>
    </row>
    <row r="298" s="13" customFormat="1">
      <c r="A298" s="13"/>
      <c r="B298" s="243"/>
      <c r="C298" s="244"/>
      <c r="D298" s="245" t="s">
        <v>210</v>
      </c>
      <c r="E298" s="244"/>
      <c r="F298" s="247" t="s">
        <v>1857</v>
      </c>
      <c r="G298" s="244"/>
      <c r="H298" s="248">
        <v>21.114999999999998</v>
      </c>
      <c r="I298" s="249"/>
      <c r="J298" s="244"/>
      <c r="K298" s="244"/>
      <c r="L298" s="250"/>
      <c r="M298" s="251"/>
      <c r="N298" s="252"/>
      <c r="O298" s="252"/>
      <c r="P298" s="252"/>
      <c r="Q298" s="252"/>
      <c r="R298" s="252"/>
      <c r="S298" s="252"/>
      <c r="T298" s="25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4" t="s">
        <v>210</v>
      </c>
      <c r="AU298" s="254" t="s">
        <v>86</v>
      </c>
      <c r="AV298" s="13" t="s">
        <v>86</v>
      </c>
      <c r="AW298" s="13" t="s">
        <v>4</v>
      </c>
      <c r="AX298" s="13" t="s">
        <v>82</v>
      </c>
      <c r="AY298" s="254" t="s">
        <v>196</v>
      </c>
    </row>
    <row r="299" s="2" customFormat="1" ht="24.15" customHeight="1">
      <c r="A299" s="39"/>
      <c r="B299" s="40"/>
      <c r="C299" s="230" t="s">
        <v>501</v>
      </c>
      <c r="D299" s="230" t="s">
        <v>198</v>
      </c>
      <c r="E299" s="231" t="s">
        <v>1609</v>
      </c>
      <c r="F299" s="232" t="s">
        <v>1610</v>
      </c>
      <c r="G299" s="233" t="s">
        <v>247</v>
      </c>
      <c r="H299" s="234">
        <v>1.5</v>
      </c>
      <c r="I299" s="235"/>
      <c r="J299" s="236">
        <f>ROUND(I299*H299,2)</f>
        <v>0</v>
      </c>
      <c r="K299" s="232" t="s">
        <v>202</v>
      </c>
      <c r="L299" s="45"/>
      <c r="M299" s="237" t="s">
        <v>1</v>
      </c>
      <c r="N299" s="238" t="s">
        <v>43</v>
      </c>
      <c r="O299" s="92"/>
      <c r="P299" s="239">
        <f>O299*H299</f>
        <v>0</v>
      </c>
      <c r="Q299" s="239">
        <v>2.0000000000000002E-05</v>
      </c>
      <c r="R299" s="239">
        <f>Q299*H299</f>
        <v>3.0000000000000004E-05</v>
      </c>
      <c r="S299" s="239">
        <v>0</v>
      </c>
      <c r="T299" s="240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41" t="s">
        <v>101</v>
      </c>
      <c r="AT299" s="241" t="s">
        <v>198</v>
      </c>
      <c r="AU299" s="241" t="s">
        <v>86</v>
      </c>
      <c r="AY299" s="18" t="s">
        <v>196</v>
      </c>
      <c r="BE299" s="242">
        <f>IF(N299="základní",J299,0)</f>
        <v>0</v>
      </c>
      <c r="BF299" s="242">
        <f>IF(N299="snížená",J299,0)</f>
        <v>0</v>
      </c>
      <c r="BG299" s="242">
        <f>IF(N299="zákl. přenesená",J299,0)</f>
        <v>0</v>
      </c>
      <c r="BH299" s="242">
        <f>IF(N299="sníž. přenesená",J299,0)</f>
        <v>0</v>
      </c>
      <c r="BI299" s="242">
        <f>IF(N299="nulová",J299,0)</f>
        <v>0</v>
      </c>
      <c r="BJ299" s="18" t="s">
        <v>82</v>
      </c>
      <c r="BK299" s="242">
        <f>ROUND(I299*H299,2)</f>
        <v>0</v>
      </c>
      <c r="BL299" s="18" t="s">
        <v>101</v>
      </c>
      <c r="BM299" s="241" t="s">
        <v>1858</v>
      </c>
    </row>
    <row r="300" s="2" customFormat="1" ht="24.15" customHeight="1">
      <c r="A300" s="39"/>
      <c r="B300" s="40"/>
      <c r="C300" s="287" t="s">
        <v>507</v>
      </c>
      <c r="D300" s="287" t="s">
        <v>366</v>
      </c>
      <c r="E300" s="288" t="s">
        <v>1612</v>
      </c>
      <c r="F300" s="289" t="s">
        <v>1613</v>
      </c>
      <c r="G300" s="290" t="s">
        <v>247</v>
      </c>
      <c r="H300" s="291">
        <v>1.5449999999999999</v>
      </c>
      <c r="I300" s="292"/>
      <c r="J300" s="293">
        <f>ROUND(I300*H300,2)</f>
        <v>0</v>
      </c>
      <c r="K300" s="289" t="s">
        <v>202</v>
      </c>
      <c r="L300" s="294"/>
      <c r="M300" s="295" t="s">
        <v>1</v>
      </c>
      <c r="N300" s="296" t="s">
        <v>43</v>
      </c>
      <c r="O300" s="92"/>
      <c r="P300" s="239">
        <f>O300*H300</f>
        <v>0</v>
      </c>
      <c r="Q300" s="239">
        <v>0.015959999999999998</v>
      </c>
      <c r="R300" s="239">
        <f>Q300*H300</f>
        <v>0.024658199999999998</v>
      </c>
      <c r="S300" s="239">
        <v>0</v>
      </c>
      <c r="T300" s="240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41" t="s">
        <v>232</v>
      </c>
      <c r="AT300" s="241" t="s">
        <v>366</v>
      </c>
      <c r="AU300" s="241" t="s">
        <v>86</v>
      </c>
      <c r="AY300" s="18" t="s">
        <v>196</v>
      </c>
      <c r="BE300" s="242">
        <f>IF(N300="základní",J300,0)</f>
        <v>0</v>
      </c>
      <c r="BF300" s="242">
        <f>IF(N300="snížená",J300,0)</f>
        <v>0</v>
      </c>
      <c r="BG300" s="242">
        <f>IF(N300="zákl. přenesená",J300,0)</f>
        <v>0</v>
      </c>
      <c r="BH300" s="242">
        <f>IF(N300="sníž. přenesená",J300,0)</f>
        <v>0</v>
      </c>
      <c r="BI300" s="242">
        <f>IF(N300="nulová",J300,0)</f>
        <v>0</v>
      </c>
      <c r="BJ300" s="18" t="s">
        <v>82</v>
      </c>
      <c r="BK300" s="242">
        <f>ROUND(I300*H300,2)</f>
        <v>0</v>
      </c>
      <c r="BL300" s="18" t="s">
        <v>101</v>
      </c>
      <c r="BM300" s="241" t="s">
        <v>1859</v>
      </c>
    </row>
    <row r="301" s="13" customFormat="1">
      <c r="A301" s="13"/>
      <c r="B301" s="243"/>
      <c r="C301" s="244"/>
      <c r="D301" s="245" t="s">
        <v>210</v>
      </c>
      <c r="E301" s="244"/>
      <c r="F301" s="247" t="s">
        <v>1615</v>
      </c>
      <c r="G301" s="244"/>
      <c r="H301" s="248">
        <v>1.5449999999999999</v>
      </c>
      <c r="I301" s="249"/>
      <c r="J301" s="244"/>
      <c r="K301" s="244"/>
      <c r="L301" s="250"/>
      <c r="M301" s="251"/>
      <c r="N301" s="252"/>
      <c r="O301" s="252"/>
      <c r="P301" s="252"/>
      <c r="Q301" s="252"/>
      <c r="R301" s="252"/>
      <c r="S301" s="252"/>
      <c r="T301" s="25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4" t="s">
        <v>210</v>
      </c>
      <c r="AU301" s="254" t="s">
        <v>86</v>
      </c>
      <c r="AV301" s="13" t="s">
        <v>86</v>
      </c>
      <c r="AW301" s="13" t="s">
        <v>4</v>
      </c>
      <c r="AX301" s="13" t="s">
        <v>82</v>
      </c>
      <c r="AY301" s="254" t="s">
        <v>196</v>
      </c>
    </row>
    <row r="302" s="2" customFormat="1" ht="24.15" customHeight="1">
      <c r="A302" s="39"/>
      <c r="B302" s="40"/>
      <c r="C302" s="230" t="s">
        <v>513</v>
      </c>
      <c r="D302" s="230" t="s">
        <v>198</v>
      </c>
      <c r="E302" s="231" t="s">
        <v>1344</v>
      </c>
      <c r="F302" s="232" t="s">
        <v>1345</v>
      </c>
      <c r="G302" s="233" t="s">
        <v>247</v>
      </c>
      <c r="H302" s="234">
        <v>52</v>
      </c>
      <c r="I302" s="235"/>
      <c r="J302" s="236">
        <f>ROUND(I302*H302,2)</f>
        <v>0</v>
      </c>
      <c r="K302" s="232" t="s">
        <v>202</v>
      </c>
      <c r="L302" s="45"/>
      <c r="M302" s="237" t="s">
        <v>1</v>
      </c>
      <c r="N302" s="238" t="s">
        <v>43</v>
      </c>
      <c r="O302" s="92"/>
      <c r="P302" s="239">
        <f>O302*H302</f>
        <v>0</v>
      </c>
      <c r="Q302" s="239">
        <v>3.0000000000000001E-05</v>
      </c>
      <c r="R302" s="239">
        <f>Q302*H302</f>
        <v>0.00156</v>
      </c>
      <c r="S302" s="239">
        <v>0</v>
      </c>
      <c r="T302" s="240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41" t="s">
        <v>101</v>
      </c>
      <c r="AT302" s="241" t="s">
        <v>198</v>
      </c>
      <c r="AU302" s="241" t="s">
        <v>86</v>
      </c>
      <c r="AY302" s="18" t="s">
        <v>196</v>
      </c>
      <c r="BE302" s="242">
        <f>IF(N302="základní",J302,0)</f>
        <v>0</v>
      </c>
      <c r="BF302" s="242">
        <f>IF(N302="snížená",J302,0)</f>
        <v>0</v>
      </c>
      <c r="BG302" s="242">
        <f>IF(N302="zákl. přenesená",J302,0)</f>
        <v>0</v>
      </c>
      <c r="BH302" s="242">
        <f>IF(N302="sníž. přenesená",J302,0)</f>
        <v>0</v>
      </c>
      <c r="BI302" s="242">
        <f>IF(N302="nulová",J302,0)</f>
        <v>0</v>
      </c>
      <c r="BJ302" s="18" t="s">
        <v>82</v>
      </c>
      <c r="BK302" s="242">
        <f>ROUND(I302*H302,2)</f>
        <v>0</v>
      </c>
      <c r="BL302" s="18" t="s">
        <v>101</v>
      </c>
      <c r="BM302" s="241" t="s">
        <v>1860</v>
      </c>
    </row>
    <row r="303" s="2" customFormat="1" ht="24.15" customHeight="1">
      <c r="A303" s="39"/>
      <c r="B303" s="40"/>
      <c r="C303" s="287" t="s">
        <v>518</v>
      </c>
      <c r="D303" s="287" t="s">
        <v>366</v>
      </c>
      <c r="E303" s="288" t="s">
        <v>1347</v>
      </c>
      <c r="F303" s="289" t="s">
        <v>1348</v>
      </c>
      <c r="G303" s="290" t="s">
        <v>247</v>
      </c>
      <c r="H303" s="291">
        <v>52.780000000000001</v>
      </c>
      <c r="I303" s="292"/>
      <c r="J303" s="293">
        <f>ROUND(I303*H303,2)</f>
        <v>0</v>
      </c>
      <c r="K303" s="289" t="s">
        <v>202</v>
      </c>
      <c r="L303" s="294"/>
      <c r="M303" s="295" t="s">
        <v>1</v>
      </c>
      <c r="N303" s="296" t="s">
        <v>43</v>
      </c>
      <c r="O303" s="92"/>
      <c r="P303" s="239">
        <f>O303*H303</f>
        <v>0</v>
      </c>
      <c r="Q303" s="239">
        <v>0.0183</v>
      </c>
      <c r="R303" s="239">
        <f>Q303*H303</f>
        <v>0.96587400000000001</v>
      </c>
      <c r="S303" s="239">
        <v>0</v>
      </c>
      <c r="T303" s="240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41" t="s">
        <v>232</v>
      </c>
      <c r="AT303" s="241" t="s">
        <v>366</v>
      </c>
      <c r="AU303" s="241" t="s">
        <v>86</v>
      </c>
      <c r="AY303" s="18" t="s">
        <v>196</v>
      </c>
      <c r="BE303" s="242">
        <f>IF(N303="základní",J303,0)</f>
        <v>0</v>
      </c>
      <c r="BF303" s="242">
        <f>IF(N303="snížená",J303,0)</f>
        <v>0</v>
      </c>
      <c r="BG303" s="242">
        <f>IF(N303="zákl. přenesená",J303,0)</f>
        <v>0</v>
      </c>
      <c r="BH303" s="242">
        <f>IF(N303="sníž. přenesená",J303,0)</f>
        <v>0</v>
      </c>
      <c r="BI303" s="242">
        <f>IF(N303="nulová",J303,0)</f>
        <v>0</v>
      </c>
      <c r="BJ303" s="18" t="s">
        <v>82</v>
      </c>
      <c r="BK303" s="242">
        <f>ROUND(I303*H303,2)</f>
        <v>0</v>
      </c>
      <c r="BL303" s="18" t="s">
        <v>101</v>
      </c>
      <c r="BM303" s="241" t="s">
        <v>1861</v>
      </c>
    </row>
    <row r="304" s="13" customFormat="1">
      <c r="A304" s="13"/>
      <c r="B304" s="243"/>
      <c r="C304" s="244"/>
      <c r="D304" s="245" t="s">
        <v>210</v>
      </c>
      <c r="E304" s="244"/>
      <c r="F304" s="247" t="s">
        <v>1862</v>
      </c>
      <c r="G304" s="244"/>
      <c r="H304" s="248">
        <v>52.780000000000001</v>
      </c>
      <c r="I304" s="249"/>
      <c r="J304" s="244"/>
      <c r="K304" s="244"/>
      <c r="L304" s="250"/>
      <c r="M304" s="251"/>
      <c r="N304" s="252"/>
      <c r="O304" s="252"/>
      <c r="P304" s="252"/>
      <c r="Q304" s="252"/>
      <c r="R304" s="252"/>
      <c r="S304" s="252"/>
      <c r="T304" s="25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4" t="s">
        <v>210</v>
      </c>
      <c r="AU304" s="254" t="s">
        <v>86</v>
      </c>
      <c r="AV304" s="13" t="s">
        <v>86</v>
      </c>
      <c r="AW304" s="13" t="s">
        <v>4</v>
      </c>
      <c r="AX304" s="13" t="s">
        <v>82</v>
      </c>
      <c r="AY304" s="254" t="s">
        <v>196</v>
      </c>
    </row>
    <row r="305" s="2" customFormat="1" ht="33" customHeight="1">
      <c r="A305" s="39"/>
      <c r="B305" s="40"/>
      <c r="C305" s="230" t="s">
        <v>526</v>
      </c>
      <c r="D305" s="230" t="s">
        <v>198</v>
      </c>
      <c r="E305" s="231" t="s">
        <v>1351</v>
      </c>
      <c r="F305" s="232" t="s">
        <v>1352</v>
      </c>
      <c r="G305" s="233" t="s">
        <v>418</v>
      </c>
      <c r="H305" s="234">
        <v>1</v>
      </c>
      <c r="I305" s="235"/>
      <c r="J305" s="236">
        <f>ROUND(I305*H305,2)</f>
        <v>0</v>
      </c>
      <c r="K305" s="232" t="s">
        <v>202</v>
      </c>
      <c r="L305" s="45"/>
      <c r="M305" s="237" t="s">
        <v>1</v>
      </c>
      <c r="N305" s="238" t="s">
        <v>43</v>
      </c>
      <c r="O305" s="92"/>
      <c r="P305" s="239">
        <f>O305*H305</f>
        <v>0</v>
      </c>
      <c r="Q305" s="239">
        <v>0</v>
      </c>
      <c r="R305" s="239">
        <f>Q305*H305</f>
        <v>0</v>
      </c>
      <c r="S305" s="239">
        <v>0</v>
      </c>
      <c r="T305" s="240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41" t="s">
        <v>101</v>
      </c>
      <c r="AT305" s="241" t="s">
        <v>198</v>
      </c>
      <c r="AU305" s="241" t="s">
        <v>86</v>
      </c>
      <c r="AY305" s="18" t="s">
        <v>196</v>
      </c>
      <c r="BE305" s="242">
        <f>IF(N305="základní",J305,0)</f>
        <v>0</v>
      </c>
      <c r="BF305" s="242">
        <f>IF(N305="snížená",J305,0)</f>
        <v>0</v>
      </c>
      <c r="BG305" s="242">
        <f>IF(N305="zákl. přenesená",J305,0)</f>
        <v>0</v>
      </c>
      <c r="BH305" s="242">
        <f>IF(N305="sníž. přenesená",J305,0)</f>
        <v>0</v>
      </c>
      <c r="BI305" s="242">
        <f>IF(N305="nulová",J305,0)</f>
        <v>0</v>
      </c>
      <c r="BJ305" s="18" t="s">
        <v>82</v>
      </c>
      <c r="BK305" s="242">
        <f>ROUND(I305*H305,2)</f>
        <v>0</v>
      </c>
      <c r="BL305" s="18" t="s">
        <v>101</v>
      </c>
      <c r="BM305" s="241" t="s">
        <v>1863</v>
      </c>
    </row>
    <row r="306" s="2" customFormat="1" ht="16.5" customHeight="1">
      <c r="A306" s="39"/>
      <c r="B306" s="40"/>
      <c r="C306" s="287" t="s">
        <v>530</v>
      </c>
      <c r="D306" s="287" t="s">
        <v>366</v>
      </c>
      <c r="E306" s="288" t="s">
        <v>1354</v>
      </c>
      <c r="F306" s="289" t="s">
        <v>1355</v>
      </c>
      <c r="G306" s="290" t="s">
        <v>418</v>
      </c>
      <c r="H306" s="291">
        <v>1</v>
      </c>
      <c r="I306" s="292"/>
      <c r="J306" s="293">
        <f>ROUND(I306*H306,2)</f>
        <v>0</v>
      </c>
      <c r="K306" s="289" t="s">
        <v>202</v>
      </c>
      <c r="L306" s="294"/>
      <c r="M306" s="295" t="s">
        <v>1</v>
      </c>
      <c r="N306" s="296" t="s">
        <v>43</v>
      </c>
      <c r="O306" s="92"/>
      <c r="P306" s="239">
        <f>O306*H306</f>
        <v>0</v>
      </c>
      <c r="Q306" s="239">
        <v>0.00365</v>
      </c>
      <c r="R306" s="239">
        <f>Q306*H306</f>
        <v>0.00365</v>
      </c>
      <c r="S306" s="239">
        <v>0</v>
      </c>
      <c r="T306" s="240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41" t="s">
        <v>232</v>
      </c>
      <c r="AT306" s="241" t="s">
        <v>366</v>
      </c>
      <c r="AU306" s="241" t="s">
        <v>86</v>
      </c>
      <c r="AY306" s="18" t="s">
        <v>196</v>
      </c>
      <c r="BE306" s="242">
        <f>IF(N306="základní",J306,0)</f>
        <v>0</v>
      </c>
      <c r="BF306" s="242">
        <f>IF(N306="snížená",J306,0)</f>
        <v>0</v>
      </c>
      <c r="BG306" s="242">
        <f>IF(N306="zákl. přenesená",J306,0)</f>
        <v>0</v>
      </c>
      <c r="BH306" s="242">
        <f>IF(N306="sníž. přenesená",J306,0)</f>
        <v>0</v>
      </c>
      <c r="BI306" s="242">
        <f>IF(N306="nulová",J306,0)</f>
        <v>0</v>
      </c>
      <c r="BJ306" s="18" t="s">
        <v>82</v>
      </c>
      <c r="BK306" s="242">
        <f>ROUND(I306*H306,2)</f>
        <v>0</v>
      </c>
      <c r="BL306" s="18" t="s">
        <v>101</v>
      </c>
      <c r="BM306" s="241" t="s">
        <v>1864</v>
      </c>
    </row>
    <row r="307" s="2" customFormat="1" ht="21.75" customHeight="1">
      <c r="A307" s="39"/>
      <c r="B307" s="40"/>
      <c r="C307" s="230" t="s">
        <v>536</v>
      </c>
      <c r="D307" s="230" t="s">
        <v>198</v>
      </c>
      <c r="E307" s="231" t="s">
        <v>1357</v>
      </c>
      <c r="F307" s="232" t="s">
        <v>1358</v>
      </c>
      <c r="G307" s="233" t="s">
        <v>247</v>
      </c>
      <c r="H307" s="234">
        <v>20.5</v>
      </c>
      <c r="I307" s="235"/>
      <c r="J307" s="236">
        <f>ROUND(I307*H307,2)</f>
        <v>0</v>
      </c>
      <c r="K307" s="232" t="s">
        <v>202</v>
      </c>
      <c r="L307" s="45"/>
      <c r="M307" s="237" t="s">
        <v>1</v>
      </c>
      <c r="N307" s="238" t="s">
        <v>43</v>
      </c>
      <c r="O307" s="92"/>
      <c r="P307" s="239">
        <f>O307*H307</f>
        <v>0</v>
      </c>
      <c r="Q307" s="239">
        <v>0</v>
      </c>
      <c r="R307" s="239">
        <f>Q307*H307</f>
        <v>0</v>
      </c>
      <c r="S307" s="239">
        <v>0</v>
      </c>
      <c r="T307" s="240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41" t="s">
        <v>101</v>
      </c>
      <c r="AT307" s="241" t="s">
        <v>198</v>
      </c>
      <c r="AU307" s="241" t="s">
        <v>86</v>
      </c>
      <c r="AY307" s="18" t="s">
        <v>196</v>
      </c>
      <c r="BE307" s="242">
        <f>IF(N307="základní",J307,0)</f>
        <v>0</v>
      </c>
      <c r="BF307" s="242">
        <f>IF(N307="snížená",J307,0)</f>
        <v>0</v>
      </c>
      <c r="BG307" s="242">
        <f>IF(N307="zákl. přenesená",J307,0)</f>
        <v>0</v>
      </c>
      <c r="BH307" s="242">
        <f>IF(N307="sníž. přenesená",J307,0)</f>
        <v>0</v>
      </c>
      <c r="BI307" s="242">
        <f>IF(N307="nulová",J307,0)</f>
        <v>0</v>
      </c>
      <c r="BJ307" s="18" t="s">
        <v>82</v>
      </c>
      <c r="BK307" s="242">
        <f>ROUND(I307*H307,2)</f>
        <v>0</v>
      </c>
      <c r="BL307" s="18" t="s">
        <v>101</v>
      </c>
      <c r="BM307" s="241" t="s">
        <v>1865</v>
      </c>
    </row>
    <row r="308" s="2" customFormat="1" ht="21.75" customHeight="1">
      <c r="A308" s="39"/>
      <c r="B308" s="40"/>
      <c r="C308" s="230" t="s">
        <v>542</v>
      </c>
      <c r="D308" s="230" t="s">
        <v>198</v>
      </c>
      <c r="E308" s="231" t="s">
        <v>1360</v>
      </c>
      <c r="F308" s="232" t="s">
        <v>1361</v>
      </c>
      <c r="G308" s="233" t="s">
        <v>247</v>
      </c>
      <c r="H308" s="234">
        <v>52</v>
      </c>
      <c r="I308" s="235"/>
      <c r="J308" s="236">
        <f>ROUND(I308*H308,2)</f>
        <v>0</v>
      </c>
      <c r="K308" s="232" t="s">
        <v>202</v>
      </c>
      <c r="L308" s="45"/>
      <c r="M308" s="237" t="s">
        <v>1</v>
      </c>
      <c r="N308" s="238" t="s">
        <v>43</v>
      </c>
      <c r="O308" s="92"/>
      <c r="P308" s="239">
        <f>O308*H308</f>
        <v>0</v>
      </c>
      <c r="Q308" s="239">
        <v>0</v>
      </c>
      <c r="R308" s="239">
        <f>Q308*H308</f>
        <v>0</v>
      </c>
      <c r="S308" s="239">
        <v>0</v>
      </c>
      <c r="T308" s="240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41" t="s">
        <v>101</v>
      </c>
      <c r="AT308" s="241" t="s">
        <v>198</v>
      </c>
      <c r="AU308" s="241" t="s">
        <v>86</v>
      </c>
      <c r="AY308" s="18" t="s">
        <v>196</v>
      </c>
      <c r="BE308" s="242">
        <f>IF(N308="základní",J308,0)</f>
        <v>0</v>
      </c>
      <c r="BF308" s="242">
        <f>IF(N308="snížená",J308,0)</f>
        <v>0</v>
      </c>
      <c r="BG308" s="242">
        <f>IF(N308="zákl. přenesená",J308,0)</f>
        <v>0</v>
      </c>
      <c r="BH308" s="242">
        <f>IF(N308="sníž. přenesená",J308,0)</f>
        <v>0</v>
      </c>
      <c r="BI308" s="242">
        <f>IF(N308="nulová",J308,0)</f>
        <v>0</v>
      </c>
      <c r="BJ308" s="18" t="s">
        <v>82</v>
      </c>
      <c r="BK308" s="242">
        <f>ROUND(I308*H308,2)</f>
        <v>0</v>
      </c>
      <c r="BL308" s="18" t="s">
        <v>101</v>
      </c>
      <c r="BM308" s="241" t="s">
        <v>1362</v>
      </c>
    </row>
    <row r="309" s="2" customFormat="1" ht="24.15" customHeight="1">
      <c r="A309" s="39"/>
      <c r="B309" s="40"/>
      <c r="C309" s="230" t="s">
        <v>547</v>
      </c>
      <c r="D309" s="230" t="s">
        <v>198</v>
      </c>
      <c r="E309" s="231" t="s">
        <v>1627</v>
      </c>
      <c r="F309" s="232" t="s">
        <v>1628</v>
      </c>
      <c r="G309" s="233" t="s">
        <v>418</v>
      </c>
      <c r="H309" s="234">
        <v>2</v>
      </c>
      <c r="I309" s="235"/>
      <c r="J309" s="236">
        <f>ROUND(I309*H309,2)</f>
        <v>0</v>
      </c>
      <c r="K309" s="232" t="s">
        <v>202</v>
      </c>
      <c r="L309" s="45"/>
      <c r="M309" s="237" t="s">
        <v>1</v>
      </c>
      <c r="N309" s="238" t="s">
        <v>43</v>
      </c>
      <c r="O309" s="92"/>
      <c r="P309" s="239">
        <f>O309*H309</f>
        <v>0</v>
      </c>
      <c r="Q309" s="239">
        <v>0.039269999999999999</v>
      </c>
      <c r="R309" s="239">
        <f>Q309*H309</f>
        <v>0.078539999999999999</v>
      </c>
      <c r="S309" s="239">
        <v>0</v>
      </c>
      <c r="T309" s="240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41" t="s">
        <v>101</v>
      </c>
      <c r="AT309" s="241" t="s">
        <v>198</v>
      </c>
      <c r="AU309" s="241" t="s">
        <v>86</v>
      </c>
      <c r="AY309" s="18" t="s">
        <v>196</v>
      </c>
      <c r="BE309" s="242">
        <f>IF(N309="základní",J309,0)</f>
        <v>0</v>
      </c>
      <c r="BF309" s="242">
        <f>IF(N309="snížená",J309,0)</f>
        <v>0</v>
      </c>
      <c r="BG309" s="242">
        <f>IF(N309="zákl. přenesená",J309,0)</f>
        <v>0</v>
      </c>
      <c r="BH309" s="242">
        <f>IF(N309="sníž. přenesená",J309,0)</f>
        <v>0</v>
      </c>
      <c r="BI309" s="242">
        <f>IF(N309="nulová",J309,0)</f>
        <v>0</v>
      </c>
      <c r="BJ309" s="18" t="s">
        <v>82</v>
      </c>
      <c r="BK309" s="242">
        <f>ROUND(I309*H309,2)</f>
        <v>0</v>
      </c>
      <c r="BL309" s="18" t="s">
        <v>101</v>
      </c>
      <c r="BM309" s="241" t="s">
        <v>1629</v>
      </c>
    </row>
    <row r="310" s="13" customFormat="1">
      <c r="A310" s="13"/>
      <c r="B310" s="243"/>
      <c r="C310" s="244"/>
      <c r="D310" s="245" t="s">
        <v>210</v>
      </c>
      <c r="E310" s="246" t="s">
        <v>1</v>
      </c>
      <c r="F310" s="247" t="s">
        <v>1866</v>
      </c>
      <c r="G310" s="244"/>
      <c r="H310" s="248">
        <v>2</v>
      </c>
      <c r="I310" s="249"/>
      <c r="J310" s="244"/>
      <c r="K310" s="244"/>
      <c r="L310" s="250"/>
      <c r="M310" s="251"/>
      <c r="N310" s="252"/>
      <c r="O310" s="252"/>
      <c r="P310" s="252"/>
      <c r="Q310" s="252"/>
      <c r="R310" s="252"/>
      <c r="S310" s="252"/>
      <c r="T310" s="25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4" t="s">
        <v>210</v>
      </c>
      <c r="AU310" s="254" t="s">
        <v>86</v>
      </c>
      <c r="AV310" s="13" t="s">
        <v>86</v>
      </c>
      <c r="AW310" s="13" t="s">
        <v>34</v>
      </c>
      <c r="AX310" s="13" t="s">
        <v>82</v>
      </c>
      <c r="AY310" s="254" t="s">
        <v>196</v>
      </c>
    </row>
    <row r="311" s="2" customFormat="1" ht="24.15" customHeight="1">
      <c r="A311" s="39"/>
      <c r="B311" s="40"/>
      <c r="C311" s="287" t="s">
        <v>552</v>
      </c>
      <c r="D311" s="287" t="s">
        <v>366</v>
      </c>
      <c r="E311" s="288" t="s">
        <v>1631</v>
      </c>
      <c r="F311" s="289" t="s">
        <v>1632</v>
      </c>
      <c r="G311" s="290" t="s">
        <v>418</v>
      </c>
      <c r="H311" s="291">
        <v>2</v>
      </c>
      <c r="I311" s="292"/>
      <c r="J311" s="293">
        <f>ROUND(I311*H311,2)</f>
        <v>0</v>
      </c>
      <c r="K311" s="289" t="s">
        <v>1</v>
      </c>
      <c r="L311" s="294"/>
      <c r="M311" s="295" t="s">
        <v>1</v>
      </c>
      <c r="N311" s="296" t="s">
        <v>43</v>
      </c>
      <c r="O311" s="92"/>
      <c r="P311" s="239">
        <f>O311*H311</f>
        <v>0</v>
      </c>
      <c r="Q311" s="239">
        <v>0.52100000000000002</v>
      </c>
      <c r="R311" s="239">
        <f>Q311*H311</f>
        <v>1.042</v>
      </c>
      <c r="S311" s="239">
        <v>0</v>
      </c>
      <c r="T311" s="240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1" t="s">
        <v>232</v>
      </c>
      <c r="AT311" s="241" t="s">
        <v>366</v>
      </c>
      <c r="AU311" s="241" t="s">
        <v>86</v>
      </c>
      <c r="AY311" s="18" t="s">
        <v>196</v>
      </c>
      <c r="BE311" s="242">
        <f>IF(N311="základní",J311,0)</f>
        <v>0</v>
      </c>
      <c r="BF311" s="242">
        <f>IF(N311="snížená",J311,0)</f>
        <v>0</v>
      </c>
      <c r="BG311" s="242">
        <f>IF(N311="zákl. přenesená",J311,0)</f>
        <v>0</v>
      </c>
      <c r="BH311" s="242">
        <f>IF(N311="sníž. přenesená",J311,0)</f>
        <v>0</v>
      </c>
      <c r="BI311" s="242">
        <f>IF(N311="nulová",J311,0)</f>
        <v>0</v>
      </c>
      <c r="BJ311" s="18" t="s">
        <v>82</v>
      </c>
      <c r="BK311" s="242">
        <f>ROUND(I311*H311,2)</f>
        <v>0</v>
      </c>
      <c r="BL311" s="18" t="s">
        <v>101</v>
      </c>
      <c r="BM311" s="241" t="s">
        <v>1633</v>
      </c>
    </row>
    <row r="312" s="2" customFormat="1" ht="24.15" customHeight="1">
      <c r="A312" s="39"/>
      <c r="B312" s="40"/>
      <c r="C312" s="230" t="s">
        <v>556</v>
      </c>
      <c r="D312" s="230" t="s">
        <v>198</v>
      </c>
      <c r="E312" s="231" t="s">
        <v>1384</v>
      </c>
      <c r="F312" s="232" t="s">
        <v>1385</v>
      </c>
      <c r="G312" s="233" t="s">
        <v>418</v>
      </c>
      <c r="H312" s="234">
        <v>1</v>
      </c>
      <c r="I312" s="235"/>
      <c r="J312" s="236">
        <f>ROUND(I312*H312,2)</f>
        <v>0</v>
      </c>
      <c r="K312" s="232" t="s">
        <v>202</v>
      </c>
      <c r="L312" s="45"/>
      <c r="M312" s="237" t="s">
        <v>1</v>
      </c>
      <c r="N312" s="238" t="s">
        <v>43</v>
      </c>
      <c r="O312" s="92"/>
      <c r="P312" s="239">
        <f>O312*H312</f>
        <v>0</v>
      </c>
      <c r="Q312" s="239">
        <v>0.11207</v>
      </c>
      <c r="R312" s="239">
        <f>Q312*H312</f>
        <v>0.11207</v>
      </c>
      <c r="S312" s="239">
        <v>0</v>
      </c>
      <c r="T312" s="240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41" t="s">
        <v>101</v>
      </c>
      <c r="AT312" s="241" t="s">
        <v>198</v>
      </c>
      <c r="AU312" s="241" t="s">
        <v>86</v>
      </c>
      <c r="AY312" s="18" t="s">
        <v>196</v>
      </c>
      <c r="BE312" s="242">
        <f>IF(N312="základní",J312,0)</f>
        <v>0</v>
      </c>
      <c r="BF312" s="242">
        <f>IF(N312="snížená",J312,0)</f>
        <v>0</v>
      </c>
      <c r="BG312" s="242">
        <f>IF(N312="zákl. přenesená",J312,0)</f>
        <v>0</v>
      </c>
      <c r="BH312" s="242">
        <f>IF(N312="sníž. přenesená",J312,0)</f>
        <v>0</v>
      </c>
      <c r="BI312" s="242">
        <f>IF(N312="nulová",J312,0)</f>
        <v>0</v>
      </c>
      <c r="BJ312" s="18" t="s">
        <v>82</v>
      </c>
      <c r="BK312" s="242">
        <f>ROUND(I312*H312,2)</f>
        <v>0</v>
      </c>
      <c r="BL312" s="18" t="s">
        <v>101</v>
      </c>
      <c r="BM312" s="241" t="s">
        <v>1386</v>
      </c>
    </row>
    <row r="313" s="14" customFormat="1">
      <c r="A313" s="14"/>
      <c r="B313" s="255"/>
      <c r="C313" s="256"/>
      <c r="D313" s="245" t="s">
        <v>210</v>
      </c>
      <c r="E313" s="257" t="s">
        <v>1</v>
      </c>
      <c r="F313" s="258" t="s">
        <v>1867</v>
      </c>
      <c r="G313" s="256"/>
      <c r="H313" s="257" t="s">
        <v>1</v>
      </c>
      <c r="I313" s="259"/>
      <c r="J313" s="256"/>
      <c r="K313" s="256"/>
      <c r="L313" s="260"/>
      <c r="M313" s="261"/>
      <c r="N313" s="262"/>
      <c r="O313" s="262"/>
      <c r="P313" s="262"/>
      <c r="Q313" s="262"/>
      <c r="R313" s="262"/>
      <c r="S313" s="262"/>
      <c r="T313" s="263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4" t="s">
        <v>210</v>
      </c>
      <c r="AU313" s="264" t="s">
        <v>86</v>
      </c>
      <c r="AV313" s="14" t="s">
        <v>82</v>
      </c>
      <c r="AW313" s="14" t="s">
        <v>34</v>
      </c>
      <c r="AX313" s="14" t="s">
        <v>78</v>
      </c>
      <c r="AY313" s="264" t="s">
        <v>196</v>
      </c>
    </row>
    <row r="314" s="13" customFormat="1">
      <c r="A314" s="13"/>
      <c r="B314" s="243"/>
      <c r="C314" s="244"/>
      <c r="D314" s="245" t="s">
        <v>210</v>
      </c>
      <c r="E314" s="246" t="s">
        <v>1</v>
      </c>
      <c r="F314" s="247" t="s">
        <v>82</v>
      </c>
      <c r="G314" s="244"/>
      <c r="H314" s="248">
        <v>1</v>
      </c>
      <c r="I314" s="249"/>
      <c r="J314" s="244"/>
      <c r="K314" s="244"/>
      <c r="L314" s="250"/>
      <c r="M314" s="251"/>
      <c r="N314" s="252"/>
      <c r="O314" s="252"/>
      <c r="P314" s="252"/>
      <c r="Q314" s="252"/>
      <c r="R314" s="252"/>
      <c r="S314" s="252"/>
      <c r="T314" s="25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4" t="s">
        <v>210</v>
      </c>
      <c r="AU314" s="254" t="s">
        <v>86</v>
      </c>
      <c r="AV314" s="13" t="s">
        <v>86</v>
      </c>
      <c r="AW314" s="13" t="s">
        <v>34</v>
      </c>
      <c r="AX314" s="13" t="s">
        <v>82</v>
      </c>
      <c r="AY314" s="254" t="s">
        <v>196</v>
      </c>
    </row>
    <row r="315" s="2" customFormat="1" ht="24.15" customHeight="1">
      <c r="A315" s="39"/>
      <c r="B315" s="40"/>
      <c r="C315" s="230" t="s">
        <v>560</v>
      </c>
      <c r="D315" s="230" t="s">
        <v>198</v>
      </c>
      <c r="E315" s="231" t="s">
        <v>1634</v>
      </c>
      <c r="F315" s="232" t="s">
        <v>1635</v>
      </c>
      <c r="G315" s="233" t="s">
        <v>418</v>
      </c>
      <c r="H315" s="234">
        <v>1</v>
      </c>
      <c r="I315" s="235"/>
      <c r="J315" s="236">
        <f>ROUND(I315*H315,2)</f>
        <v>0</v>
      </c>
      <c r="K315" s="232" t="s">
        <v>202</v>
      </c>
      <c r="L315" s="45"/>
      <c r="M315" s="237" t="s">
        <v>1</v>
      </c>
      <c r="N315" s="238" t="s">
        <v>43</v>
      </c>
      <c r="O315" s="92"/>
      <c r="P315" s="239">
        <f>O315*H315</f>
        <v>0</v>
      </c>
      <c r="Q315" s="239">
        <v>0.024240000000000001</v>
      </c>
      <c r="R315" s="239">
        <f>Q315*H315</f>
        <v>0.024240000000000001</v>
      </c>
      <c r="S315" s="239">
        <v>0</v>
      </c>
      <c r="T315" s="240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41" t="s">
        <v>101</v>
      </c>
      <c r="AT315" s="241" t="s">
        <v>198</v>
      </c>
      <c r="AU315" s="241" t="s">
        <v>86</v>
      </c>
      <c r="AY315" s="18" t="s">
        <v>196</v>
      </c>
      <c r="BE315" s="242">
        <f>IF(N315="základní",J315,0)</f>
        <v>0</v>
      </c>
      <c r="BF315" s="242">
        <f>IF(N315="snížená",J315,0)</f>
        <v>0</v>
      </c>
      <c r="BG315" s="242">
        <f>IF(N315="zákl. přenesená",J315,0)</f>
        <v>0</v>
      </c>
      <c r="BH315" s="242">
        <f>IF(N315="sníž. přenesená",J315,0)</f>
        <v>0</v>
      </c>
      <c r="BI315" s="242">
        <f>IF(N315="nulová",J315,0)</f>
        <v>0</v>
      </c>
      <c r="BJ315" s="18" t="s">
        <v>82</v>
      </c>
      <c r="BK315" s="242">
        <f>ROUND(I315*H315,2)</f>
        <v>0</v>
      </c>
      <c r="BL315" s="18" t="s">
        <v>101</v>
      </c>
      <c r="BM315" s="241" t="s">
        <v>1636</v>
      </c>
    </row>
    <row r="316" s="2" customFormat="1" ht="24.15" customHeight="1">
      <c r="A316" s="39"/>
      <c r="B316" s="40"/>
      <c r="C316" s="230" t="s">
        <v>565</v>
      </c>
      <c r="D316" s="230" t="s">
        <v>198</v>
      </c>
      <c r="E316" s="231" t="s">
        <v>1390</v>
      </c>
      <c r="F316" s="232" t="s">
        <v>1391</v>
      </c>
      <c r="G316" s="233" t="s">
        <v>418</v>
      </c>
      <c r="H316" s="234">
        <v>1</v>
      </c>
      <c r="I316" s="235"/>
      <c r="J316" s="236">
        <f>ROUND(I316*H316,2)</f>
        <v>0</v>
      </c>
      <c r="K316" s="232" t="s">
        <v>202</v>
      </c>
      <c r="L316" s="45"/>
      <c r="M316" s="237" t="s">
        <v>1</v>
      </c>
      <c r="N316" s="238" t="s">
        <v>43</v>
      </c>
      <c r="O316" s="92"/>
      <c r="P316" s="239">
        <f>O316*H316</f>
        <v>0</v>
      </c>
      <c r="Q316" s="239">
        <v>0</v>
      </c>
      <c r="R316" s="239">
        <f>Q316*H316</f>
        <v>0</v>
      </c>
      <c r="S316" s="239">
        <v>0</v>
      </c>
      <c r="T316" s="240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41" t="s">
        <v>101</v>
      </c>
      <c r="AT316" s="241" t="s">
        <v>198</v>
      </c>
      <c r="AU316" s="241" t="s">
        <v>86</v>
      </c>
      <c r="AY316" s="18" t="s">
        <v>196</v>
      </c>
      <c r="BE316" s="242">
        <f>IF(N316="základní",J316,0)</f>
        <v>0</v>
      </c>
      <c r="BF316" s="242">
        <f>IF(N316="snížená",J316,0)</f>
        <v>0</v>
      </c>
      <c r="BG316" s="242">
        <f>IF(N316="zákl. přenesená",J316,0)</f>
        <v>0</v>
      </c>
      <c r="BH316" s="242">
        <f>IF(N316="sníž. přenesená",J316,0)</f>
        <v>0</v>
      </c>
      <c r="BI316" s="242">
        <f>IF(N316="nulová",J316,0)</f>
        <v>0</v>
      </c>
      <c r="BJ316" s="18" t="s">
        <v>82</v>
      </c>
      <c r="BK316" s="242">
        <f>ROUND(I316*H316,2)</f>
        <v>0</v>
      </c>
      <c r="BL316" s="18" t="s">
        <v>101</v>
      </c>
      <c r="BM316" s="241" t="s">
        <v>1392</v>
      </c>
    </row>
    <row r="317" s="2" customFormat="1" ht="33" customHeight="1">
      <c r="A317" s="39"/>
      <c r="B317" s="40"/>
      <c r="C317" s="230" t="s">
        <v>569</v>
      </c>
      <c r="D317" s="230" t="s">
        <v>198</v>
      </c>
      <c r="E317" s="231" t="s">
        <v>1393</v>
      </c>
      <c r="F317" s="232" t="s">
        <v>1394</v>
      </c>
      <c r="G317" s="233" t="s">
        <v>418</v>
      </c>
      <c r="H317" s="234">
        <v>1</v>
      </c>
      <c r="I317" s="235"/>
      <c r="J317" s="236">
        <f>ROUND(I317*H317,2)</f>
        <v>0</v>
      </c>
      <c r="K317" s="232" t="s">
        <v>202</v>
      </c>
      <c r="L317" s="45"/>
      <c r="M317" s="237" t="s">
        <v>1</v>
      </c>
      <c r="N317" s="238" t="s">
        <v>43</v>
      </c>
      <c r="O317" s="92"/>
      <c r="P317" s="239">
        <f>O317*H317</f>
        <v>0</v>
      </c>
      <c r="Q317" s="239">
        <v>0.30399999999999999</v>
      </c>
      <c r="R317" s="239">
        <f>Q317*H317</f>
        <v>0.30399999999999999</v>
      </c>
      <c r="S317" s="239">
        <v>0</v>
      </c>
      <c r="T317" s="240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41" t="s">
        <v>101</v>
      </c>
      <c r="AT317" s="241" t="s">
        <v>198</v>
      </c>
      <c r="AU317" s="241" t="s">
        <v>86</v>
      </c>
      <c r="AY317" s="18" t="s">
        <v>196</v>
      </c>
      <c r="BE317" s="242">
        <f>IF(N317="základní",J317,0)</f>
        <v>0</v>
      </c>
      <c r="BF317" s="242">
        <f>IF(N317="snížená",J317,0)</f>
        <v>0</v>
      </c>
      <c r="BG317" s="242">
        <f>IF(N317="zákl. přenesená",J317,0)</f>
        <v>0</v>
      </c>
      <c r="BH317" s="242">
        <f>IF(N317="sníž. přenesená",J317,0)</f>
        <v>0</v>
      </c>
      <c r="BI317" s="242">
        <f>IF(N317="nulová",J317,0)</f>
        <v>0</v>
      </c>
      <c r="BJ317" s="18" t="s">
        <v>82</v>
      </c>
      <c r="BK317" s="242">
        <f>ROUND(I317*H317,2)</f>
        <v>0</v>
      </c>
      <c r="BL317" s="18" t="s">
        <v>101</v>
      </c>
      <c r="BM317" s="241" t="s">
        <v>1395</v>
      </c>
    </row>
    <row r="318" s="2" customFormat="1" ht="21.75" customHeight="1">
      <c r="A318" s="39"/>
      <c r="B318" s="40"/>
      <c r="C318" s="230" t="s">
        <v>577</v>
      </c>
      <c r="D318" s="230" t="s">
        <v>198</v>
      </c>
      <c r="E318" s="231" t="s">
        <v>1637</v>
      </c>
      <c r="F318" s="232" t="s">
        <v>1638</v>
      </c>
      <c r="G318" s="233" t="s">
        <v>418</v>
      </c>
      <c r="H318" s="234">
        <v>1</v>
      </c>
      <c r="I318" s="235"/>
      <c r="J318" s="236">
        <f>ROUND(I318*H318,2)</f>
        <v>0</v>
      </c>
      <c r="K318" s="232" t="s">
        <v>202</v>
      </c>
      <c r="L318" s="45"/>
      <c r="M318" s="237" t="s">
        <v>1</v>
      </c>
      <c r="N318" s="238" t="s">
        <v>43</v>
      </c>
      <c r="O318" s="92"/>
      <c r="P318" s="239">
        <f>O318*H318</f>
        <v>0</v>
      </c>
      <c r="Q318" s="239">
        <v>0.00062</v>
      </c>
      <c r="R318" s="239">
        <f>Q318*H318</f>
        <v>0.00062</v>
      </c>
      <c r="S318" s="239">
        <v>0</v>
      </c>
      <c r="T318" s="240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41" t="s">
        <v>101</v>
      </c>
      <c r="AT318" s="241" t="s">
        <v>198</v>
      </c>
      <c r="AU318" s="241" t="s">
        <v>86</v>
      </c>
      <c r="AY318" s="18" t="s">
        <v>196</v>
      </c>
      <c r="BE318" s="242">
        <f>IF(N318="základní",J318,0)</f>
        <v>0</v>
      </c>
      <c r="BF318" s="242">
        <f>IF(N318="snížená",J318,0)</f>
        <v>0</v>
      </c>
      <c r="BG318" s="242">
        <f>IF(N318="zákl. přenesená",J318,0)</f>
        <v>0</v>
      </c>
      <c r="BH318" s="242">
        <f>IF(N318="sníž. přenesená",J318,0)</f>
        <v>0</v>
      </c>
      <c r="BI318" s="242">
        <f>IF(N318="nulová",J318,0)</f>
        <v>0</v>
      </c>
      <c r="BJ318" s="18" t="s">
        <v>82</v>
      </c>
      <c r="BK318" s="242">
        <f>ROUND(I318*H318,2)</f>
        <v>0</v>
      </c>
      <c r="BL318" s="18" t="s">
        <v>101</v>
      </c>
      <c r="BM318" s="241" t="s">
        <v>1868</v>
      </c>
    </row>
    <row r="319" s="2" customFormat="1" ht="24.15" customHeight="1">
      <c r="A319" s="39"/>
      <c r="B319" s="40"/>
      <c r="C319" s="287" t="s">
        <v>583</v>
      </c>
      <c r="D319" s="287" t="s">
        <v>366</v>
      </c>
      <c r="E319" s="288" t="s">
        <v>1640</v>
      </c>
      <c r="F319" s="289" t="s">
        <v>1641</v>
      </c>
      <c r="G319" s="290" t="s">
        <v>418</v>
      </c>
      <c r="H319" s="291">
        <v>1</v>
      </c>
      <c r="I319" s="292"/>
      <c r="J319" s="293">
        <f>ROUND(I319*H319,2)</f>
        <v>0</v>
      </c>
      <c r="K319" s="289" t="s">
        <v>202</v>
      </c>
      <c r="L319" s="294"/>
      <c r="M319" s="295" t="s">
        <v>1</v>
      </c>
      <c r="N319" s="296" t="s">
        <v>43</v>
      </c>
      <c r="O319" s="92"/>
      <c r="P319" s="239">
        <f>O319*H319</f>
        <v>0</v>
      </c>
      <c r="Q319" s="239">
        <v>0.00055999999999999995</v>
      </c>
      <c r="R319" s="239">
        <f>Q319*H319</f>
        <v>0.00055999999999999995</v>
      </c>
      <c r="S319" s="239">
        <v>0</v>
      </c>
      <c r="T319" s="240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41" t="s">
        <v>232</v>
      </c>
      <c r="AT319" s="241" t="s">
        <v>366</v>
      </c>
      <c r="AU319" s="241" t="s">
        <v>86</v>
      </c>
      <c r="AY319" s="18" t="s">
        <v>196</v>
      </c>
      <c r="BE319" s="242">
        <f>IF(N319="základní",J319,0)</f>
        <v>0</v>
      </c>
      <c r="BF319" s="242">
        <f>IF(N319="snížená",J319,0)</f>
        <v>0</v>
      </c>
      <c r="BG319" s="242">
        <f>IF(N319="zákl. přenesená",J319,0)</f>
        <v>0</v>
      </c>
      <c r="BH319" s="242">
        <f>IF(N319="sníž. přenesená",J319,0)</f>
        <v>0</v>
      </c>
      <c r="BI319" s="242">
        <f>IF(N319="nulová",J319,0)</f>
        <v>0</v>
      </c>
      <c r="BJ319" s="18" t="s">
        <v>82</v>
      </c>
      <c r="BK319" s="242">
        <f>ROUND(I319*H319,2)</f>
        <v>0</v>
      </c>
      <c r="BL319" s="18" t="s">
        <v>101</v>
      </c>
      <c r="BM319" s="241" t="s">
        <v>1869</v>
      </c>
    </row>
    <row r="320" s="2" customFormat="1" ht="24.15" customHeight="1">
      <c r="A320" s="39"/>
      <c r="B320" s="40"/>
      <c r="C320" s="230" t="s">
        <v>588</v>
      </c>
      <c r="D320" s="230" t="s">
        <v>198</v>
      </c>
      <c r="E320" s="231" t="s">
        <v>1399</v>
      </c>
      <c r="F320" s="232" t="s">
        <v>1400</v>
      </c>
      <c r="G320" s="233" t="s">
        <v>418</v>
      </c>
      <c r="H320" s="234">
        <v>3</v>
      </c>
      <c r="I320" s="235"/>
      <c r="J320" s="236">
        <f>ROUND(I320*H320,2)</f>
        <v>0</v>
      </c>
      <c r="K320" s="232" t="s">
        <v>202</v>
      </c>
      <c r="L320" s="45"/>
      <c r="M320" s="237" t="s">
        <v>1</v>
      </c>
      <c r="N320" s="238" t="s">
        <v>43</v>
      </c>
      <c r="O320" s="92"/>
      <c r="P320" s="239">
        <f>O320*H320</f>
        <v>0</v>
      </c>
      <c r="Q320" s="239">
        <v>0.12422</v>
      </c>
      <c r="R320" s="239">
        <f>Q320*H320</f>
        <v>0.37265999999999999</v>
      </c>
      <c r="S320" s="239">
        <v>0</v>
      </c>
      <c r="T320" s="240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41" t="s">
        <v>101</v>
      </c>
      <c r="AT320" s="241" t="s">
        <v>198</v>
      </c>
      <c r="AU320" s="241" t="s">
        <v>86</v>
      </c>
      <c r="AY320" s="18" t="s">
        <v>196</v>
      </c>
      <c r="BE320" s="242">
        <f>IF(N320="základní",J320,0)</f>
        <v>0</v>
      </c>
      <c r="BF320" s="242">
        <f>IF(N320="snížená",J320,0)</f>
        <v>0</v>
      </c>
      <c r="BG320" s="242">
        <f>IF(N320="zákl. přenesená",J320,0)</f>
        <v>0</v>
      </c>
      <c r="BH320" s="242">
        <f>IF(N320="sníž. přenesená",J320,0)</f>
        <v>0</v>
      </c>
      <c r="BI320" s="242">
        <f>IF(N320="nulová",J320,0)</f>
        <v>0</v>
      </c>
      <c r="BJ320" s="18" t="s">
        <v>82</v>
      </c>
      <c r="BK320" s="242">
        <f>ROUND(I320*H320,2)</f>
        <v>0</v>
      </c>
      <c r="BL320" s="18" t="s">
        <v>101</v>
      </c>
      <c r="BM320" s="241" t="s">
        <v>1870</v>
      </c>
    </row>
    <row r="321" s="13" customFormat="1">
      <c r="A321" s="13"/>
      <c r="B321" s="243"/>
      <c r="C321" s="244"/>
      <c r="D321" s="245" t="s">
        <v>210</v>
      </c>
      <c r="E321" s="246" t="s">
        <v>1</v>
      </c>
      <c r="F321" s="247" t="s">
        <v>1871</v>
      </c>
      <c r="G321" s="244"/>
      <c r="H321" s="248">
        <v>3</v>
      </c>
      <c r="I321" s="249"/>
      <c r="J321" s="244"/>
      <c r="K321" s="244"/>
      <c r="L321" s="250"/>
      <c r="M321" s="251"/>
      <c r="N321" s="252"/>
      <c r="O321" s="252"/>
      <c r="P321" s="252"/>
      <c r="Q321" s="252"/>
      <c r="R321" s="252"/>
      <c r="S321" s="252"/>
      <c r="T321" s="25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4" t="s">
        <v>210</v>
      </c>
      <c r="AU321" s="254" t="s">
        <v>86</v>
      </c>
      <c r="AV321" s="13" t="s">
        <v>86</v>
      </c>
      <c r="AW321" s="13" t="s">
        <v>34</v>
      </c>
      <c r="AX321" s="13" t="s">
        <v>82</v>
      </c>
      <c r="AY321" s="254" t="s">
        <v>196</v>
      </c>
    </row>
    <row r="322" s="2" customFormat="1" ht="24.15" customHeight="1">
      <c r="A322" s="39"/>
      <c r="B322" s="40"/>
      <c r="C322" s="287" t="s">
        <v>593</v>
      </c>
      <c r="D322" s="287" t="s">
        <v>366</v>
      </c>
      <c r="E322" s="288" t="s">
        <v>1403</v>
      </c>
      <c r="F322" s="289" t="s">
        <v>1404</v>
      </c>
      <c r="G322" s="290" t="s">
        <v>418</v>
      </c>
      <c r="H322" s="291">
        <v>3</v>
      </c>
      <c r="I322" s="292"/>
      <c r="J322" s="293">
        <f>ROUND(I322*H322,2)</f>
        <v>0</v>
      </c>
      <c r="K322" s="289" t="s">
        <v>202</v>
      </c>
      <c r="L322" s="294"/>
      <c r="M322" s="295" t="s">
        <v>1</v>
      </c>
      <c r="N322" s="296" t="s">
        <v>43</v>
      </c>
      <c r="O322" s="92"/>
      <c r="P322" s="239">
        <f>O322*H322</f>
        <v>0</v>
      </c>
      <c r="Q322" s="239">
        <v>0.080000000000000002</v>
      </c>
      <c r="R322" s="239">
        <f>Q322*H322</f>
        <v>0.23999999999999999</v>
      </c>
      <c r="S322" s="239">
        <v>0</v>
      </c>
      <c r="T322" s="240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41" t="s">
        <v>232</v>
      </c>
      <c r="AT322" s="241" t="s">
        <v>366</v>
      </c>
      <c r="AU322" s="241" t="s">
        <v>86</v>
      </c>
      <c r="AY322" s="18" t="s">
        <v>196</v>
      </c>
      <c r="BE322" s="242">
        <f>IF(N322="základní",J322,0)</f>
        <v>0</v>
      </c>
      <c r="BF322" s="242">
        <f>IF(N322="snížená",J322,0)</f>
        <v>0</v>
      </c>
      <c r="BG322" s="242">
        <f>IF(N322="zákl. přenesená",J322,0)</f>
        <v>0</v>
      </c>
      <c r="BH322" s="242">
        <f>IF(N322="sníž. přenesená",J322,0)</f>
        <v>0</v>
      </c>
      <c r="BI322" s="242">
        <f>IF(N322="nulová",J322,0)</f>
        <v>0</v>
      </c>
      <c r="BJ322" s="18" t="s">
        <v>82</v>
      </c>
      <c r="BK322" s="242">
        <f>ROUND(I322*H322,2)</f>
        <v>0</v>
      </c>
      <c r="BL322" s="18" t="s">
        <v>101</v>
      </c>
      <c r="BM322" s="241" t="s">
        <v>1872</v>
      </c>
    </row>
    <row r="323" s="2" customFormat="1" ht="21.75" customHeight="1">
      <c r="A323" s="39"/>
      <c r="B323" s="40"/>
      <c r="C323" s="287" t="s">
        <v>598</v>
      </c>
      <c r="D323" s="287" t="s">
        <v>366</v>
      </c>
      <c r="E323" s="288" t="s">
        <v>1406</v>
      </c>
      <c r="F323" s="289" t="s">
        <v>1407</v>
      </c>
      <c r="G323" s="290" t="s">
        <v>418</v>
      </c>
      <c r="H323" s="291">
        <v>3</v>
      </c>
      <c r="I323" s="292"/>
      <c r="J323" s="293">
        <f>ROUND(I323*H323,2)</f>
        <v>0</v>
      </c>
      <c r="K323" s="289" t="s">
        <v>202</v>
      </c>
      <c r="L323" s="294"/>
      <c r="M323" s="295" t="s">
        <v>1</v>
      </c>
      <c r="N323" s="296" t="s">
        <v>43</v>
      </c>
      <c r="O323" s="92"/>
      <c r="P323" s="239">
        <f>O323*H323</f>
        <v>0</v>
      </c>
      <c r="Q323" s="239">
        <v>0.040000000000000001</v>
      </c>
      <c r="R323" s="239">
        <f>Q323*H323</f>
        <v>0.12</v>
      </c>
      <c r="S323" s="239">
        <v>0</v>
      </c>
      <c r="T323" s="240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41" t="s">
        <v>232</v>
      </c>
      <c r="AT323" s="241" t="s">
        <v>366</v>
      </c>
      <c r="AU323" s="241" t="s">
        <v>86</v>
      </c>
      <c r="AY323" s="18" t="s">
        <v>196</v>
      </c>
      <c r="BE323" s="242">
        <f>IF(N323="základní",J323,0)</f>
        <v>0</v>
      </c>
      <c r="BF323" s="242">
        <f>IF(N323="snížená",J323,0)</f>
        <v>0</v>
      </c>
      <c r="BG323" s="242">
        <f>IF(N323="zákl. přenesená",J323,0)</f>
        <v>0</v>
      </c>
      <c r="BH323" s="242">
        <f>IF(N323="sníž. přenesená",J323,0)</f>
        <v>0</v>
      </c>
      <c r="BI323" s="242">
        <f>IF(N323="nulová",J323,0)</f>
        <v>0</v>
      </c>
      <c r="BJ323" s="18" t="s">
        <v>82</v>
      </c>
      <c r="BK323" s="242">
        <f>ROUND(I323*H323,2)</f>
        <v>0</v>
      </c>
      <c r="BL323" s="18" t="s">
        <v>101</v>
      </c>
      <c r="BM323" s="241" t="s">
        <v>1873</v>
      </c>
    </row>
    <row r="324" s="2" customFormat="1" ht="24.15" customHeight="1">
      <c r="A324" s="39"/>
      <c r="B324" s="40"/>
      <c r="C324" s="287" t="s">
        <v>603</v>
      </c>
      <c r="D324" s="287" t="s">
        <v>366</v>
      </c>
      <c r="E324" s="288" t="s">
        <v>1409</v>
      </c>
      <c r="F324" s="289" t="s">
        <v>1410</v>
      </c>
      <c r="G324" s="290" t="s">
        <v>418</v>
      </c>
      <c r="H324" s="291">
        <v>3</v>
      </c>
      <c r="I324" s="292"/>
      <c r="J324" s="293">
        <f>ROUND(I324*H324,2)</f>
        <v>0</v>
      </c>
      <c r="K324" s="289" t="s">
        <v>202</v>
      </c>
      <c r="L324" s="294"/>
      <c r="M324" s="295" t="s">
        <v>1</v>
      </c>
      <c r="N324" s="296" t="s">
        <v>43</v>
      </c>
      <c r="O324" s="92"/>
      <c r="P324" s="239">
        <f>O324*H324</f>
        <v>0</v>
      </c>
      <c r="Q324" s="239">
        <v>0.071999999999999995</v>
      </c>
      <c r="R324" s="239">
        <f>Q324*H324</f>
        <v>0.21599999999999997</v>
      </c>
      <c r="S324" s="239">
        <v>0</v>
      </c>
      <c r="T324" s="240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41" t="s">
        <v>232</v>
      </c>
      <c r="AT324" s="241" t="s">
        <v>366</v>
      </c>
      <c r="AU324" s="241" t="s">
        <v>86</v>
      </c>
      <c r="AY324" s="18" t="s">
        <v>196</v>
      </c>
      <c r="BE324" s="242">
        <f>IF(N324="základní",J324,0)</f>
        <v>0</v>
      </c>
      <c r="BF324" s="242">
        <f>IF(N324="snížená",J324,0)</f>
        <v>0</v>
      </c>
      <c r="BG324" s="242">
        <f>IF(N324="zákl. přenesená",J324,0)</f>
        <v>0</v>
      </c>
      <c r="BH324" s="242">
        <f>IF(N324="sníž. přenesená",J324,0)</f>
        <v>0</v>
      </c>
      <c r="BI324" s="242">
        <f>IF(N324="nulová",J324,0)</f>
        <v>0</v>
      </c>
      <c r="BJ324" s="18" t="s">
        <v>82</v>
      </c>
      <c r="BK324" s="242">
        <f>ROUND(I324*H324,2)</f>
        <v>0</v>
      </c>
      <c r="BL324" s="18" t="s">
        <v>101</v>
      </c>
      <c r="BM324" s="241" t="s">
        <v>1874</v>
      </c>
    </row>
    <row r="325" s="2" customFormat="1" ht="24.15" customHeight="1">
      <c r="A325" s="39"/>
      <c r="B325" s="40"/>
      <c r="C325" s="230" t="s">
        <v>610</v>
      </c>
      <c r="D325" s="230" t="s">
        <v>198</v>
      </c>
      <c r="E325" s="231" t="s">
        <v>1412</v>
      </c>
      <c r="F325" s="232" t="s">
        <v>1413</v>
      </c>
      <c r="G325" s="233" t="s">
        <v>418</v>
      </c>
      <c r="H325" s="234">
        <v>3</v>
      </c>
      <c r="I325" s="235"/>
      <c r="J325" s="236">
        <f>ROUND(I325*H325,2)</f>
        <v>0</v>
      </c>
      <c r="K325" s="232" t="s">
        <v>202</v>
      </c>
      <c r="L325" s="45"/>
      <c r="M325" s="237" t="s">
        <v>1</v>
      </c>
      <c r="N325" s="238" t="s">
        <v>43</v>
      </c>
      <c r="O325" s="92"/>
      <c r="P325" s="239">
        <f>O325*H325</f>
        <v>0</v>
      </c>
      <c r="Q325" s="239">
        <v>0.02972</v>
      </c>
      <c r="R325" s="239">
        <f>Q325*H325</f>
        <v>0.089160000000000003</v>
      </c>
      <c r="S325" s="239">
        <v>0</v>
      </c>
      <c r="T325" s="240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41" t="s">
        <v>101</v>
      </c>
      <c r="AT325" s="241" t="s">
        <v>198</v>
      </c>
      <c r="AU325" s="241" t="s">
        <v>86</v>
      </c>
      <c r="AY325" s="18" t="s">
        <v>196</v>
      </c>
      <c r="BE325" s="242">
        <f>IF(N325="základní",J325,0)</f>
        <v>0</v>
      </c>
      <c r="BF325" s="242">
        <f>IF(N325="snížená",J325,0)</f>
        <v>0</v>
      </c>
      <c r="BG325" s="242">
        <f>IF(N325="zákl. přenesená",J325,0)</f>
        <v>0</v>
      </c>
      <c r="BH325" s="242">
        <f>IF(N325="sníž. přenesená",J325,0)</f>
        <v>0</v>
      </c>
      <c r="BI325" s="242">
        <f>IF(N325="nulová",J325,0)</f>
        <v>0</v>
      </c>
      <c r="BJ325" s="18" t="s">
        <v>82</v>
      </c>
      <c r="BK325" s="242">
        <f>ROUND(I325*H325,2)</f>
        <v>0</v>
      </c>
      <c r="BL325" s="18" t="s">
        <v>101</v>
      </c>
      <c r="BM325" s="241" t="s">
        <v>1875</v>
      </c>
    </row>
    <row r="326" s="2" customFormat="1" ht="24.15" customHeight="1">
      <c r="A326" s="39"/>
      <c r="B326" s="40"/>
      <c r="C326" s="230" t="s">
        <v>615</v>
      </c>
      <c r="D326" s="230" t="s">
        <v>198</v>
      </c>
      <c r="E326" s="231" t="s">
        <v>1415</v>
      </c>
      <c r="F326" s="232" t="s">
        <v>1416</v>
      </c>
      <c r="G326" s="233" t="s">
        <v>418</v>
      </c>
      <c r="H326" s="234">
        <v>3</v>
      </c>
      <c r="I326" s="235"/>
      <c r="J326" s="236">
        <f>ROUND(I326*H326,2)</f>
        <v>0</v>
      </c>
      <c r="K326" s="232" t="s">
        <v>202</v>
      </c>
      <c r="L326" s="45"/>
      <c r="M326" s="237" t="s">
        <v>1</v>
      </c>
      <c r="N326" s="238" t="s">
        <v>43</v>
      </c>
      <c r="O326" s="92"/>
      <c r="P326" s="239">
        <f>O326*H326</f>
        <v>0</v>
      </c>
      <c r="Q326" s="239">
        <v>0.02972</v>
      </c>
      <c r="R326" s="239">
        <f>Q326*H326</f>
        <v>0.089160000000000003</v>
      </c>
      <c r="S326" s="239">
        <v>0</v>
      </c>
      <c r="T326" s="240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41" t="s">
        <v>101</v>
      </c>
      <c r="AT326" s="241" t="s">
        <v>198</v>
      </c>
      <c r="AU326" s="241" t="s">
        <v>86</v>
      </c>
      <c r="AY326" s="18" t="s">
        <v>196</v>
      </c>
      <c r="BE326" s="242">
        <f>IF(N326="základní",J326,0)</f>
        <v>0</v>
      </c>
      <c r="BF326" s="242">
        <f>IF(N326="snížená",J326,0)</f>
        <v>0</v>
      </c>
      <c r="BG326" s="242">
        <f>IF(N326="zákl. přenesená",J326,0)</f>
        <v>0</v>
      </c>
      <c r="BH326" s="242">
        <f>IF(N326="sníž. přenesená",J326,0)</f>
        <v>0</v>
      </c>
      <c r="BI326" s="242">
        <f>IF(N326="nulová",J326,0)</f>
        <v>0</v>
      </c>
      <c r="BJ326" s="18" t="s">
        <v>82</v>
      </c>
      <c r="BK326" s="242">
        <f>ROUND(I326*H326,2)</f>
        <v>0</v>
      </c>
      <c r="BL326" s="18" t="s">
        <v>101</v>
      </c>
      <c r="BM326" s="241" t="s">
        <v>1876</v>
      </c>
    </row>
    <row r="327" s="2" customFormat="1" ht="24.15" customHeight="1">
      <c r="A327" s="39"/>
      <c r="B327" s="40"/>
      <c r="C327" s="230" t="s">
        <v>620</v>
      </c>
      <c r="D327" s="230" t="s">
        <v>198</v>
      </c>
      <c r="E327" s="231" t="s">
        <v>1424</v>
      </c>
      <c r="F327" s="232" t="s">
        <v>1425</v>
      </c>
      <c r="G327" s="233" t="s">
        <v>418</v>
      </c>
      <c r="H327" s="234">
        <v>2</v>
      </c>
      <c r="I327" s="235"/>
      <c r="J327" s="236">
        <f>ROUND(I327*H327,2)</f>
        <v>0</v>
      </c>
      <c r="K327" s="232" t="s">
        <v>202</v>
      </c>
      <c r="L327" s="45"/>
      <c r="M327" s="237" t="s">
        <v>1</v>
      </c>
      <c r="N327" s="238" t="s">
        <v>43</v>
      </c>
      <c r="O327" s="92"/>
      <c r="P327" s="239">
        <f>O327*H327</f>
        <v>0</v>
      </c>
      <c r="Q327" s="239">
        <v>0.089999999999999997</v>
      </c>
      <c r="R327" s="239">
        <f>Q327*H327</f>
        <v>0.17999999999999999</v>
      </c>
      <c r="S327" s="239">
        <v>0</v>
      </c>
      <c r="T327" s="240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41" t="s">
        <v>101</v>
      </c>
      <c r="AT327" s="241" t="s">
        <v>198</v>
      </c>
      <c r="AU327" s="241" t="s">
        <v>86</v>
      </c>
      <c r="AY327" s="18" t="s">
        <v>196</v>
      </c>
      <c r="BE327" s="242">
        <f>IF(N327="základní",J327,0)</f>
        <v>0</v>
      </c>
      <c r="BF327" s="242">
        <f>IF(N327="snížená",J327,0)</f>
        <v>0</v>
      </c>
      <c r="BG327" s="242">
        <f>IF(N327="zákl. přenesená",J327,0)</f>
        <v>0</v>
      </c>
      <c r="BH327" s="242">
        <f>IF(N327="sníž. přenesená",J327,0)</f>
        <v>0</v>
      </c>
      <c r="BI327" s="242">
        <f>IF(N327="nulová",J327,0)</f>
        <v>0</v>
      </c>
      <c r="BJ327" s="18" t="s">
        <v>82</v>
      </c>
      <c r="BK327" s="242">
        <f>ROUND(I327*H327,2)</f>
        <v>0</v>
      </c>
      <c r="BL327" s="18" t="s">
        <v>101</v>
      </c>
      <c r="BM327" s="241" t="s">
        <v>1426</v>
      </c>
    </row>
    <row r="328" s="2" customFormat="1" ht="24.15" customHeight="1">
      <c r="A328" s="39"/>
      <c r="B328" s="40"/>
      <c r="C328" s="287" t="s">
        <v>625</v>
      </c>
      <c r="D328" s="287" t="s">
        <v>366</v>
      </c>
      <c r="E328" s="288" t="s">
        <v>1427</v>
      </c>
      <c r="F328" s="289" t="s">
        <v>1428</v>
      </c>
      <c r="G328" s="290" t="s">
        <v>418</v>
      </c>
      <c r="H328" s="291">
        <v>2</v>
      </c>
      <c r="I328" s="292"/>
      <c r="J328" s="293">
        <f>ROUND(I328*H328,2)</f>
        <v>0</v>
      </c>
      <c r="K328" s="289" t="s">
        <v>202</v>
      </c>
      <c r="L328" s="294"/>
      <c r="M328" s="295" t="s">
        <v>1</v>
      </c>
      <c r="N328" s="296" t="s">
        <v>43</v>
      </c>
      <c r="O328" s="92"/>
      <c r="P328" s="239">
        <f>O328*H328</f>
        <v>0</v>
      </c>
      <c r="Q328" s="239">
        <v>0.045999999999999999</v>
      </c>
      <c r="R328" s="239">
        <f>Q328*H328</f>
        <v>0.091999999999999998</v>
      </c>
      <c r="S328" s="239">
        <v>0</v>
      </c>
      <c r="T328" s="240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41" t="s">
        <v>232</v>
      </c>
      <c r="AT328" s="241" t="s">
        <v>366</v>
      </c>
      <c r="AU328" s="241" t="s">
        <v>86</v>
      </c>
      <c r="AY328" s="18" t="s">
        <v>196</v>
      </c>
      <c r="BE328" s="242">
        <f>IF(N328="základní",J328,0)</f>
        <v>0</v>
      </c>
      <c r="BF328" s="242">
        <f>IF(N328="snížená",J328,0)</f>
        <v>0</v>
      </c>
      <c r="BG328" s="242">
        <f>IF(N328="zákl. přenesená",J328,0)</f>
        <v>0</v>
      </c>
      <c r="BH328" s="242">
        <f>IF(N328="sníž. přenesená",J328,0)</f>
        <v>0</v>
      </c>
      <c r="BI328" s="242">
        <f>IF(N328="nulová",J328,0)</f>
        <v>0</v>
      </c>
      <c r="BJ328" s="18" t="s">
        <v>82</v>
      </c>
      <c r="BK328" s="242">
        <f>ROUND(I328*H328,2)</f>
        <v>0</v>
      </c>
      <c r="BL328" s="18" t="s">
        <v>101</v>
      </c>
      <c r="BM328" s="241" t="s">
        <v>1429</v>
      </c>
    </row>
    <row r="329" s="2" customFormat="1" ht="24.15" customHeight="1">
      <c r="A329" s="39"/>
      <c r="B329" s="40"/>
      <c r="C329" s="230" t="s">
        <v>630</v>
      </c>
      <c r="D329" s="230" t="s">
        <v>198</v>
      </c>
      <c r="E329" s="231" t="s">
        <v>1430</v>
      </c>
      <c r="F329" s="232" t="s">
        <v>1431</v>
      </c>
      <c r="G329" s="233" t="s">
        <v>418</v>
      </c>
      <c r="H329" s="234">
        <v>3</v>
      </c>
      <c r="I329" s="235"/>
      <c r="J329" s="236">
        <f>ROUND(I329*H329,2)</f>
        <v>0</v>
      </c>
      <c r="K329" s="232" t="s">
        <v>202</v>
      </c>
      <c r="L329" s="45"/>
      <c r="M329" s="237" t="s">
        <v>1</v>
      </c>
      <c r="N329" s="238" t="s">
        <v>43</v>
      </c>
      <c r="O329" s="92"/>
      <c r="P329" s="239">
        <f>O329*H329</f>
        <v>0</v>
      </c>
      <c r="Q329" s="239">
        <v>0.21734000000000001</v>
      </c>
      <c r="R329" s="239">
        <f>Q329*H329</f>
        <v>0.65202000000000004</v>
      </c>
      <c r="S329" s="239">
        <v>0</v>
      </c>
      <c r="T329" s="240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41" t="s">
        <v>101</v>
      </c>
      <c r="AT329" s="241" t="s">
        <v>198</v>
      </c>
      <c r="AU329" s="241" t="s">
        <v>86</v>
      </c>
      <c r="AY329" s="18" t="s">
        <v>196</v>
      </c>
      <c r="BE329" s="242">
        <f>IF(N329="základní",J329,0)</f>
        <v>0</v>
      </c>
      <c r="BF329" s="242">
        <f>IF(N329="snížená",J329,0)</f>
        <v>0</v>
      </c>
      <c r="BG329" s="242">
        <f>IF(N329="zákl. přenesená",J329,0)</f>
        <v>0</v>
      </c>
      <c r="BH329" s="242">
        <f>IF(N329="sníž. přenesená",J329,0)</f>
        <v>0</v>
      </c>
      <c r="BI329" s="242">
        <f>IF(N329="nulová",J329,0)</f>
        <v>0</v>
      </c>
      <c r="BJ329" s="18" t="s">
        <v>82</v>
      </c>
      <c r="BK329" s="242">
        <f>ROUND(I329*H329,2)</f>
        <v>0</v>
      </c>
      <c r="BL329" s="18" t="s">
        <v>101</v>
      </c>
      <c r="BM329" s="241" t="s">
        <v>1877</v>
      </c>
    </row>
    <row r="330" s="2" customFormat="1" ht="16.5" customHeight="1">
      <c r="A330" s="39"/>
      <c r="B330" s="40"/>
      <c r="C330" s="287" t="s">
        <v>634</v>
      </c>
      <c r="D330" s="287" t="s">
        <v>366</v>
      </c>
      <c r="E330" s="288" t="s">
        <v>1433</v>
      </c>
      <c r="F330" s="289" t="s">
        <v>1434</v>
      </c>
      <c r="G330" s="290" t="s">
        <v>418</v>
      </c>
      <c r="H330" s="291">
        <v>3</v>
      </c>
      <c r="I330" s="292"/>
      <c r="J330" s="293">
        <f>ROUND(I330*H330,2)</f>
        <v>0</v>
      </c>
      <c r="K330" s="289" t="s">
        <v>202</v>
      </c>
      <c r="L330" s="294"/>
      <c r="M330" s="295" t="s">
        <v>1</v>
      </c>
      <c r="N330" s="296" t="s">
        <v>43</v>
      </c>
      <c r="O330" s="92"/>
      <c r="P330" s="239">
        <f>O330*H330</f>
        <v>0</v>
      </c>
      <c r="Q330" s="239">
        <v>0.050599999999999999</v>
      </c>
      <c r="R330" s="239">
        <f>Q330*H330</f>
        <v>0.15179999999999999</v>
      </c>
      <c r="S330" s="239">
        <v>0</v>
      </c>
      <c r="T330" s="240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41" t="s">
        <v>232</v>
      </c>
      <c r="AT330" s="241" t="s">
        <v>366</v>
      </c>
      <c r="AU330" s="241" t="s">
        <v>86</v>
      </c>
      <c r="AY330" s="18" t="s">
        <v>196</v>
      </c>
      <c r="BE330" s="242">
        <f>IF(N330="základní",J330,0)</f>
        <v>0</v>
      </c>
      <c r="BF330" s="242">
        <f>IF(N330="snížená",J330,0)</f>
        <v>0</v>
      </c>
      <c r="BG330" s="242">
        <f>IF(N330="zákl. přenesená",J330,0)</f>
        <v>0</v>
      </c>
      <c r="BH330" s="242">
        <f>IF(N330="sníž. přenesená",J330,0)</f>
        <v>0</v>
      </c>
      <c r="BI330" s="242">
        <f>IF(N330="nulová",J330,0)</f>
        <v>0</v>
      </c>
      <c r="BJ330" s="18" t="s">
        <v>82</v>
      </c>
      <c r="BK330" s="242">
        <f>ROUND(I330*H330,2)</f>
        <v>0</v>
      </c>
      <c r="BL330" s="18" t="s">
        <v>101</v>
      </c>
      <c r="BM330" s="241" t="s">
        <v>1878</v>
      </c>
    </row>
    <row r="331" s="2" customFormat="1" ht="24.15" customHeight="1">
      <c r="A331" s="39"/>
      <c r="B331" s="40"/>
      <c r="C331" s="287" t="s">
        <v>641</v>
      </c>
      <c r="D331" s="287" t="s">
        <v>366</v>
      </c>
      <c r="E331" s="288" t="s">
        <v>1436</v>
      </c>
      <c r="F331" s="289" t="s">
        <v>1437</v>
      </c>
      <c r="G331" s="290" t="s">
        <v>418</v>
      </c>
      <c r="H331" s="291">
        <v>3</v>
      </c>
      <c r="I331" s="292"/>
      <c r="J331" s="293">
        <f>ROUND(I331*H331,2)</f>
        <v>0</v>
      </c>
      <c r="K331" s="289" t="s">
        <v>202</v>
      </c>
      <c r="L331" s="294"/>
      <c r="M331" s="295" t="s">
        <v>1</v>
      </c>
      <c r="N331" s="296" t="s">
        <v>43</v>
      </c>
      <c r="O331" s="92"/>
      <c r="P331" s="239">
        <f>O331*H331</f>
        <v>0</v>
      </c>
      <c r="Q331" s="239">
        <v>0.0060000000000000001</v>
      </c>
      <c r="R331" s="239">
        <f>Q331*H331</f>
        <v>0.018000000000000002</v>
      </c>
      <c r="S331" s="239">
        <v>0</v>
      </c>
      <c r="T331" s="240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41" t="s">
        <v>232</v>
      </c>
      <c r="AT331" s="241" t="s">
        <v>366</v>
      </c>
      <c r="AU331" s="241" t="s">
        <v>86</v>
      </c>
      <c r="AY331" s="18" t="s">
        <v>196</v>
      </c>
      <c r="BE331" s="242">
        <f>IF(N331="základní",J331,0)</f>
        <v>0</v>
      </c>
      <c r="BF331" s="242">
        <f>IF(N331="snížená",J331,0)</f>
        <v>0</v>
      </c>
      <c r="BG331" s="242">
        <f>IF(N331="zákl. přenesená",J331,0)</f>
        <v>0</v>
      </c>
      <c r="BH331" s="242">
        <f>IF(N331="sníž. přenesená",J331,0)</f>
        <v>0</v>
      </c>
      <c r="BI331" s="242">
        <f>IF(N331="nulová",J331,0)</f>
        <v>0</v>
      </c>
      <c r="BJ331" s="18" t="s">
        <v>82</v>
      </c>
      <c r="BK331" s="242">
        <f>ROUND(I331*H331,2)</f>
        <v>0</v>
      </c>
      <c r="BL331" s="18" t="s">
        <v>101</v>
      </c>
      <c r="BM331" s="241" t="s">
        <v>1879</v>
      </c>
    </row>
    <row r="332" s="12" customFormat="1" ht="22.8" customHeight="1">
      <c r="A332" s="12"/>
      <c r="B332" s="214"/>
      <c r="C332" s="215"/>
      <c r="D332" s="216" t="s">
        <v>77</v>
      </c>
      <c r="E332" s="228" t="s">
        <v>237</v>
      </c>
      <c r="F332" s="228" t="s">
        <v>551</v>
      </c>
      <c r="G332" s="215"/>
      <c r="H332" s="215"/>
      <c r="I332" s="218"/>
      <c r="J332" s="229">
        <f>BK332</f>
        <v>0</v>
      </c>
      <c r="K332" s="215"/>
      <c r="L332" s="220"/>
      <c r="M332" s="221"/>
      <c r="N332" s="222"/>
      <c r="O332" s="222"/>
      <c r="P332" s="223">
        <f>SUM(P333:P350)</f>
        <v>0</v>
      </c>
      <c r="Q332" s="222"/>
      <c r="R332" s="223">
        <f>SUM(R333:R350)</f>
        <v>10.252549999999999</v>
      </c>
      <c r="S332" s="222"/>
      <c r="T332" s="224">
        <f>SUM(T333:T350)</f>
        <v>2.5800000000000001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25" t="s">
        <v>82</v>
      </c>
      <c r="AT332" s="226" t="s">
        <v>77</v>
      </c>
      <c r="AU332" s="226" t="s">
        <v>82</v>
      </c>
      <c r="AY332" s="225" t="s">
        <v>196</v>
      </c>
      <c r="BK332" s="227">
        <f>SUM(BK333:BK350)</f>
        <v>0</v>
      </c>
    </row>
    <row r="333" s="2" customFormat="1" ht="24.15" customHeight="1">
      <c r="A333" s="39"/>
      <c r="B333" s="40"/>
      <c r="C333" s="230" t="s">
        <v>648</v>
      </c>
      <c r="D333" s="230" t="s">
        <v>198</v>
      </c>
      <c r="E333" s="231" t="s">
        <v>1439</v>
      </c>
      <c r="F333" s="232" t="s">
        <v>1440</v>
      </c>
      <c r="G333" s="233" t="s">
        <v>247</v>
      </c>
      <c r="H333" s="234">
        <v>40</v>
      </c>
      <c r="I333" s="235"/>
      <c r="J333" s="236">
        <f>ROUND(I333*H333,2)</f>
        <v>0</v>
      </c>
      <c r="K333" s="232" t="s">
        <v>202</v>
      </c>
      <c r="L333" s="45"/>
      <c r="M333" s="237" t="s">
        <v>1</v>
      </c>
      <c r="N333" s="238" t="s">
        <v>43</v>
      </c>
      <c r="O333" s="92"/>
      <c r="P333" s="239">
        <f>O333*H333</f>
        <v>0</v>
      </c>
      <c r="Q333" s="239">
        <v>0.089779999999999999</v>
      </c>
      <c r="R333" s="239">
        <f>Q333*H333</f>
        <v>3.5911999999999997</v>
      </c>
      <c r="S333" s="239">
        <v>0</v>
      </c>
      <c r="T333" s="240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41" t="s">
        <v>101</v>
      </c>
      <c r="AT333" s="241" t="s">
        <v>198</v>
      </c>
      <c r="AU333" s="241" t="s">
        <v>86</v>
      </c>
      <c r="AY333" s="18" t="s">
        <v>196</v>
      </c>
      <c r="BE333" s="242">
        <f>IF(N333="základní",J333,0)</f>
        <v>0</v>
      </c>
      <c r="BF333" s="242">
        <f>IF(N333="snížená",J333,0)</f>
        <v>0</v>
      </c>
      <c r="BG333" s="242">
        <f>IF(N333="zákl. přenesená",J333,0)</f>
        <v>0</v>
      </c>
      <c r="BH333" s="242">
        <f>IF(N333="sníž. přenesená",J333,0)</f>
        <v>0</v>
      </c>
      <c r="BI333" s="242">
        <f>IF(N333="nulová",J333,0)</f>
        <v>0</v>
      </c>
      <c r="BJ333" s="18" t="s">
        <v>82</v>
      </c>
      <c r="BK333" s="242">
        <f>ROUND(I333*H333,2)</f>
        <v>0</v>
      </c>
      <c r="BL333" s="18" t="s">
        <v>101</v>
      </c>
      <c r="BM333" s="241" t="s">
        <v>1880</v>
      </c>
    </row>
    <row r="334" s="14" customFormat="1">
      <c r="A334" s="14"/>
      <c r="B334" s="255"/>
      <c r="C334" s="256"/>
      <c r="D334" s="245" t="s">
        <v>210</v>
      </c>
      <c r="E334" s="257" t="s">
        <v>1</v>
      </c>
      <c r="F334" s="258" t="s">
        <v>1442</v>
      </c>
      <c r="G334" s="256"/>
      <c r="H334" s="257" t="s">
        <v>1</v>
      </c>
      <c r="I334" s="259"/>
      <c r="J334" s="256"/>
      <c r="K334" s="256"/>
      <c r="L334" s="260"/>
      <c r="M334" s="261"/>
      <c r="N334" s="262"/>
      <c r="O334" s="262"/>
      <c r="P334" s="262"/>
      <c r="Q334" s="262"/>
      <c r="R334" s="262"/>
      <c r="S334" s="262"/>
      <c r="T334" s="263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4" t="s">
        <v>210</v>
      </c>
      <c r="AU334" s="264" t="s">
        <v>86</v>
      </c>
      <c r="AV334" s="14" t="s">
        <v>82</v>
      </c>
      <c r="AW334" s="14" t="s">
        <v>34</v>
      </c>
      <c r="AX334" s="14" t="s">
        <v>78</v>
      </c>
      <c r="AY334" s="264" t="s">
        <v>196</v>
      </c>
    </row>
    <row r="335" s="14" customFormat="1">
      <c r="A335" s="14"/>
      <c r="B335" s="255"/>
      <c r="C335" s="256"/>
      <c r="D335" s="245" t="s">
        <v>210</v>
      </c>
      <c r="E335" s="257" t="s">
        <v>1</v>
      </c>
      <c r="F335" s="258" t="s">
        <v>1443</v>
      </c>
      <c r="G335" s="256"/>
      <c r="H335" s="257" t="s">
        <v>1</v>
      </c>
      <c r="I335" s="259"/>
      <c r="J335" s="256"/>
      <c r="K335" s="256"/>
      <c r="L335" s="260"/>
      <c r="M335" s="261"/>
      <c r="N335" s="262"/>
      <c r="O335" s="262"/>
      <c r="P335" s="262"/>
      <c r="Q335" s="262"/>
      <c r="R335" s="262"/>
      <c r="S335" s="262"/>
      <c r="T335" s="263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64" t="s">
        <v>210</v>
      </c>
      <c r="AU335" s="264" t="s">
        <v>86</v>
      </c>
      <c r="AV335" s="14" t="s">
        <v>82</v>
      </c>
      <c r="AW335" s="14" t="s">
        <v>34</v>
      </c>
      <c r="AX335" s="14" t="s">
        <v>78</v>
      </c>
      <c r="AY335" s="264" t="s">
        <v>196</v>
      </c>
    </row>
    <row r="336" s="13" customFormat="1">
      <c r="A336" s="13"/>
      <c r="B336" s="243"/>
      <c r="C336" s="244"/>
      <c r="D336" s="245" t="s">
        <v>210</v>
      </c>
      <c r="E336" s="246" t="s">
        <v>1</v>
      </c>
      <c r="F336" s="247" t="s">
        <v>1881</v>
      </c>
      <c r="G336" s="244"/>
      <c r="H336" s="248">
        <v>40</v>
      </c>
      <c r="I336" s="249"/>
      <c r="J336" s="244"/>
      <c r="K336" s="244"/>
      <c r="L336" s="250"/>
      <c r="M336" s="251"/>
      <c r="N336" s="252"/>
      <c r="O336" s="252"/>
      <c r="P336" s="252"/>
      <c r="Q336" s="252"/>
      <c r="R336" s="252"/>
      <c r="S336" s="252"/>
      <c r="T336" s="25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54" t="s">
        <v>210</v>
      </c>
      <c r="AU336" s="254" t="s">
        <v>86</v>
      </c>
      <c r="AV336" s="13" t="s">
        <v>86</v>
      </c>
      <c r="AW336" s="13" t="s">
        <v>34</v>
      </c>
      <c r="AX336" s="13" t="s">
        <v>82</v>
      </c>
      <c r="AY336" s="254" t="s">
        <v>196</v>
      </c>
    </row>
    <row r="337" s="2" customFormat="1" ht="16.5" customHeight="1">
      <c r="A337" s="39"/>
      <c r="B337" s="40"/>
      <c r="C337" s="287" t="s">
        <v>654</v>
      </c>
      <c r="D337" s="287" t="s">
        <v>366</v>
      </c>
      <c r="E337" s="288" t="s">
        <v>1445</v>
      </c>
      <c r="F337" s="289" t="s">
        <v>1446</v>
      </c>
      <c r="G337" s="290" t="s">
        <v>201</v>
      </c>
      <c r="H337" s="291">
        <v>4.0800000000000001</v>
      </c>
      <c r="I337" s="292"/>
      <c r="J337" s="293">
        <f>ROUND(I337*H337,2)</f>
        <v>0</v>
      </c>
      <c r="K337" s="289" t="s">
        <v>202</v>
      </c>
      <c r="L337" s="294"/>
      <c r="M337" s="295" t="s">
        <v>1</v>
      </c>
      <c r="N337" s="296" t="s">
        <v>43</v>
      </c>
      <c r="O337" s="92"/>
      <c r="P337" s="239">
        <f>O337*H337</f>
        <v>0</v>
      </c>
      <c r="Q337" s="239">
        <v>0.222</v>
      </c>
      <c r="R337" s="239">
        <f>Q337*H337</f>
        <v>0.90576000000000001</v>
      </c>
      <c r="S337" s="239">
        <v>0</v>
      </c>
      <c r="T337" s="240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41" t="s">
        <v>232</v>
      </c>
      <c r="AT337" s="241" t="s">
        <v>366</v>
      </c>
      <c r="AU337" s="241" t="s">
        <v>86</v>
      </c>
      <c r="AY337" s="18" t="s">
        <v>196</v>
      </c>
      <c r="BE337" s="242">
        <f>IF(N337="základní",J337,0)</f>
        <v>0</v>
      </c>
      <c r="BF337" s="242">
        <f>IF(N337="snížená",J337,0)</f>
        <v>0</v>
      </c>
      <c r="BG337" s="242">
        <f>IF(N337="zákl. přenesená",J337,0)</f>
        <v>0</v>
      </c>
      <c r="BH337" s="242">
        <f>IF(N337="sníž. přenesená",J337,0)</f>
        <v>0</v>
      </c>
      <c r="BI337" s="242">
        <f>IF(N337="nulová",J337,0)</f>
        <v>0</v>
      </c>
      <c r="BJ337" s="18" t="s">
        <v>82</v>
      </c>
      <c r="BK337" s="242">
        <f>ROUND(I337*H337,2)</f>
        <v>0</v>
      </c>
      <c r="BL337" s="18" t="s">
        <v>101</v>
      </c>
      <c r="BM337" s="241" t="s">
        <v>1882</v>
      </c>
    </row>
    <row r="338" s="13" customFormat="1">
      <c r="A338" s="13"/>
      <c r="B338" s="243"/>
      <c r="C338" s="244"/>
      <c r="D338" s="245" t="s">
        <v>210</v>
      </c>
      <c r="E338" s="246" t="s">
        <v>1</v>
      </c>
      <c r="F338" s="247" t="s">
        <v>1883</v>
      </c>
      <c r="G338" s="244"/>
      <c r="H338" s="248">
        <v>4.0800000000000001</v>
      </c>
      <c r="I338" s="249"/>
      <c r="J338" s="244"/>
      <c r="K338" s="244"/>
      <c r="L338" s="250"/>
      <c r="M338" s="251"/>
      <c r="N338" s="252"/>
      <c r="O338" s="252"/>
      <c r="P338" s="252"/>
      <c r="Q338" s="252"/>
      <c r="R338" s="252"/>
      <c r="S338" s="252"/>
      <c r="T338" s="25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54" t="s">
        <v>210</v>
      </c>
      <c r="AU338" s="254" t="s">
        <v>86</v>
      </c>
      <c r="AV338" s="13" t="s">
        <v>86</v>
      </c>
      <c r="AW338" s="13" t="s">
        <v>34</v>
      </c>
      <c r="AX338" s="13" t="s">
        <v>82</v>
      </c>
      <c r="AY338" s="254" t="s">
        <v>196</v>
      </c>
    </row>
    <row r="339" s="2" customFormat="1" ht="21.75" customHeight="1">
      <c r="A339" s="39"/>
      <c r="B339" s="40"/>
      <c r="C339" s="230" t="s">
        <v>665</v>
      </c>
      <c r="D339" s="230" t="s">
        <v>198</v>
      </c>
      <c r="E339" s="231" t="s">
        <v>1449</v>
      </c>
      <c r="F339" s="232" t="s">
        <v>1450</v>
      </c>
      <c r="G339" s="233" t="s">
        <v>247</v>
      </c>
      <c r="H339" s="234">
        <v>9.5999999999999996</v>
      </c>
      <c r="I339" s="235"/>
      <c r="J339" s="236">
        <f>ROUND(I339*H339,2)</f>
        <v>0</v>
      </c>
      <c r="K339" s="232" t="s">
        <v>202</v>
      </c>
      <c r="L339" s="45"/>
      <c r="M339" s="237" t="s">
        <v>1</v>
      </c>
      <c r="N339" s="238" t="s">
        <v>43</v>
      </c>
      <c r="O339" s="92"/>
      <c r="P339" s="239">
        <f>O339*H339</f>
        <v>0</v>
      </c>
      <c r="Q339" s="239">
        <v>0</v>
      </c>
      <c r="R339" s="239">
        <f>Q339*H339</f>
        <v>0</v>
      </c>
      <c r="S339" s="239">
        <v>0</v>
      </c>
      <c r="T339" s="240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41" t="s">
        <v>101</v>
      </c>
      <c r="AT339" s="241" t="s">
        <v>198</v>
      </c>
      <c r="AU339" s="241" t="s">
        <v>86</v>
      </c>
      <c r="AY339" s="18" t="s">
        <v>196</v>
      </c>
      <c r="BE339" s="242">
        <f>IF(N339="základní",J339,0)</f>
        <v>0</v>
      </c>
      <c r="BF339" s="242">
        <f>IF(N339="snížená",J339,0)</f>
        <v>0</v>
      </c>
      <c r="BG339" s="242">
        <f>IF(N339="zákl. přenesená",J339,0)</f>
        <v>0</v>
      </c>
      <c r="BH339" s="242">
        <f>IF(N339="sníž. přenesená",J339,0)</f>
        <v>0</v>
      </c>
      <c r="BI339" s="242">
        <f>IF(N339="nulová",J339,0)</f>
        <v>0</v>
      </c>
      <c r="BJ339" s="18" t="s">
        <v>82</v>
      </c>
      <c r="BK339" s="242">
        <f>ROUND(I339*H339,2)</f>
        <v>0</v>
      </c>
      <c r="BL339" s="18" t="s">
        <v>101</v>
      </c>
      <c r="BM339" s="241" t="s">
        <v>1884</v>
      </c>
    </row>
    <row r="340" s="14" customFormat="1">
      <c r="A340" s="14"/>
      <c r="B340" s="255"/>
      <c r="C340" s="256"/>
      <c r="D340" s="245" t="s">
        <v>210</v>
      </c>
      <c r="E340" s="257" t="s">
        <v>1</v>
      </c>
      <c r="F340" s="258" t="s">
        <v>1203</v>
      </c>
      <c r="G340" s="256"/>
      <c r="H340" s="257" t="s">
        <v>1</v>
      </c>
      <c r="I340" s="259"/>
      <c r="J340" s="256"/>
      <c r="K340" s="256"/>
      <c r="L340" s="260"/>
      <c r="M340" s="261"/>
      <c r="N340" s="262"/>
      <c r="O340" s="262"/>
      <c r="P340" s="262"/>
      <c r="Q340" s="262"/>
      <c r="R340" s="262"/>
      <c r="S340" s="262"/>
      <c r="T340" s="263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64" t="s">
        <v>210</v>
      </c>
      <c r="AU340" s="264" t="s">
        <v>86</v>
      </c>
      <c r="AV340" s="14" t="s">
        <v>82</v>
      </c>
      <c r="AW340" s="14" t="s">
        <v>34</v>
      </c>
      <c r="AX340" s="14" t="s">
        <v>78</v>
      </c>
      <c r="AY340" s="264" t="s">
        <v>196</v>
      </c>
    </row>
    <row r="341" s="13" customFormat="1">
      <c r="A341" s="13"/>
      <c r="B341" s="243"/>
      <c r="C341" s="244"/>
      <c r="D341" s="245" t="s">
        <v>210</v>
      </c>
      <c r="E341" s="246" t="s">
        <v>1</v>
      </c>
      <c r="F341" s="247" t="s">
        <v>1770</v>
      </c>
      <c r="G341" s="244"/>
      <c r="H341" s="248">
        <v>9.5999999999999996</v>
      </c>
      <c r="I341" s="249"/>
      <c r="J341" s="244"/>
      <c r="K341" s="244"/>
      <c r="L341" s="250"/>
      <c r="M341" s="251"/>
      <c r="N341" s="252"/>
      <c r="O341" s="252"/>
      <c r="P341" s="252"/>
      <c r="Q341" s="252"/>
      <c r="R341" s="252"/>
      <c r="S341" s="252"/>
      <c r="T341" s="25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4" t="s">
        <v>210</v>
      </c>
      <c r="AU341" s="254" t="s">
        <v>86</v>
      </c>
      <c r="AV341" s="13" t="s">
        <v>86</v>
      </c>
      <c r="AW341" s="13" t="s">
        <v>34</v>
      </c>
      <c r="AX341" s="13" t="s">
        <v>82</v>
      </c>
      <c r="AY341" s="254" t="s">
        <v>196</v>
      </c>
    </row>
    <row r="342" s="2" customFormat="1" ht="37.8" customHeight="1">
      <c r="A342" s="39"/>
      <c r="B342" s="40"/>
      <c r="C342" s="230" t="s">
        <v>675</v>
      </c>
      <c r="D342" s="230" t="s">
        <v>198</v>
      </c>
      <c r="E342" s="231" t="s">
        <v>1453</v>
      </c>
      <c r="F342" s="232" t="s">
        <v>1454</v>
      </c>
      <c r="G342" s="233" t="s">
        <v>247</v>
      </c>
      <c r="H342" s="234">
        <v>10</v>
      </c>
      <c r="I342" s="235"/>
      <c r="J342" s="236">
        <f>ROUND(I342*H342,2)</f>
        <v>0</v>
      </c>
      <c r="K342" s="232" t="s">
        <v>202</v>
      </c>
      <c r="L342" s="45"/>
      <c r="M342" s="237" t="s">
        <v>1</v>
      </c>
      <c r="N342" s="238" t="s">
        <v>43</v>
      </c>
      <c r="O342" s="92"/>
      <c r="P342" s="239">
        <f>O342*H342</f>
        <v>0</v>
      </c>
      <c r="Q342" s="239">
        <v>0.51915</v>
      </c>
      <c r="R342" s="239">
        <f>Q342*H342</f>
        <v>5.1914999999999996</v>
      </c>
      <c r="S342" s="239">
        <v>0</v>
      </c>
      <c r="T342" s="240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41" t="s">
        <v>101</v>
      </c>
      <c r="AT342" s="241" t="s">
        <v>198</v>
      </c>
      <c r="AU342" s="241" t="s">
        <v>86</v>
      </c>
      <c r="AY342" s="18" t="s">
        <v>196</v>
      </c>
      <c r="BE342" s="242">
        <f>IF(N342="základní",J342,0)</f>
        <v>0</v>
      </c>
      <c r="BF342" s="242">
        <f>IF(N342="snížená",J342,0)</f>
        <v>0</v>
      </c>
      <c r="BG342" s="242">
        <f>IF(N342="zákl. přenesená",J342,0)</f>
        <v>0</v>
      </c>
      <c r="BH342" s="242">
        <f>IF(N342="sníž. přenesená",J342,0)</f>
        <v>0</v>
      </c>
      <c r="BI342" s="242">
        <f>IF(N342="nulová",J342,0)</f>
        <v>0</v>
      </c>
      <c r="BJ342" s="18" t="s">
        <v>82</v>
      </c>
      <c r="BK342" s="242">
        <f>ROUND(I342*H342,2)</f>
        <v>0</v>
      </c>
      <c r="BL342" s="18" t="s">
        <v>101</v>
      </c>
      <c r="BM342" s="241" t="s">
        <v>1885</v>
      </c>
    </row>
    <row r="343" s="14" customFormat="1">
      <c r="A343" s="14"/>
      <c r="B343" s="255"/>
      <c r="C343" s="256"/>
      <c r="D343" s="245" t="s">
        <v>210</v>
      </c>
      <c r="E343" s="257" t="s">
        <v>1</v>
      </c>
      <c r="F343" s="258" t="s">
        <v>1443</v>
      </c>
      <c r="G343" s="256"/>
      <c r="H343" s="257" t="s">
        <v>1</v>
      </c>
      <c r="I343" s="259"/>
      <c r="J343" s="256"/>
      <c r="K343" s="256"/>
      <c r="L343" s="260"/>
      <c r="M343" s="261"/>
      <c r="N343" s="262"/>
      <c r="O343" s="262"/>
      <c r="P343" s="262"/>
      <c r="Q343" s="262"/>
      <c r="R343" s="262"/>
      <c r="S343" s="262"/>
      <c r="T343" s="263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4" t="s">
        <v>210</v>
      </c>
      <c r="AU343" s="264" t="s">
        <v>86</v>
      </c>
      <c r="AV343" s="14" t="s">
        <v>82</v>
      </c>
      <c r="AW343" s="14" t="s">
        <v>34</v>
      </c>
      <c r="AX343" s="14" t="s">
        <v>78</v>
      </c>
      <c r="AY343" s="264" t="s">
        <v>196</v>
      </c>
    </row>
    <row r="344" s="13" customFormat="1">
      <c r="A344" s="13"/>
      <c r="B344" s="243"/>
      <c r="C344" s="244"/>
      <c r="D344" s="245" t="s">
        <v>210</v>
      </c>
      <c r="E344" s="246" t="s">
        <v>1</v>
      </c>
      <c r="F344" s="247" t="s">
        <v>1886</v>
      </c>
      <c r="G344" s="244"/>
      <c r="H344" s="248">
        <v>10</v>
      </c>
      <c r="I344" s="249"/>
      <c r="J344" s="244"/>
      <c r="K344" s="244"/>
      <c r="L344" s="250"/>
      <c r="M344" s="251"/>
      <c r="N344" s="252"/>
      <c r="O344" s="252"/>
      <c r="P344" s="252"/>
      <c r="Q344" s="252"/>
      <c r="R344" s="252"/>
      <c r="S344" s="252"/>
      <c r="T344" s="25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54" t="s">
        <v>210</v>
      </c>
      <c r="AU344" s="254" t="s">
        <v>86</v>
      </c>
      <c r="AV344" s="13" t="s">
        <v>86</v>
      </c>
      <c r="AW344" s="13" t="s">
        <v>34</v>
      </c>
      <c r="AX344" s="13" t="s">
        <v>82</v>
      </c>
      <c r="AY344" s="254" t="s">
        <v>196</v>
      </c>
    </row>
    <row r="345" s="2" customFormat="1" ht="24.15" customHeight="1">
      <c r="A345" s="39"/>
      <c r="B345" s="40"/>
      <c r="C345" s="230" t="s">
        <v>679</v>
      </c>
      <c r="D345" s="230" t="s">
        <v>198</v>
      </c>
      <c r="E345" s="231" t="s">
        <v>1457</v>
      </c>
      <c r="F345" s="232" t="s">
        <v>1458</v>
      </c>
      <c r="G345" s="233" t="s">
        <v>418</v>
      </c>
      <c r="H345" s="234">
        <v>2</v>
      </c>
      <c r="I345" s="235"/>
      <c r="J345" s="236">
        <f>ROUND(I345*H345,2)</f>
        <v>0</v>
      </c>
      <c r="K345" s="232" t="s">
        <v>202</v>
      </c>
      <c r="L345" s="45"/>
      <c r="M345" s="237" t="s">
        <v>1</v>
      </c>
      <c r="N345" s="238" t="s">
        <v>43</v>
      </c>
      <c r="O345" s="92"/>
      <c r="P345" s="239">
        <f>O345*H345</f>
        <v>0</v>
      </c>
      <c r="Q345" s="239">
        <v>0.2767</v>
      </c>
      <c r="R345" s="239">
        <f>Q345*H345</f>
        <v>0.5534</v>
      </c>
      <c r="S345" s="239">
        <v>0</v>
      </c>
      <c r="T345" s="240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41" t="s">
        <v>101</v>
      </c>
      <c r="AT345" s="241" t="s">
        <v>198</v>
      </c>
      <c r="AU345" s="241" t="s">
        <v>86</v>
      </c>
      <c r="AY345" s="18" t="s">
        <v>196</v>
      </c>
      <c r="BE345" s="242">
        <f>IF(N345="základní",J345,0)</f>
        <v>0</v>
      </c>
      <c r="BF345" s="242">
        <f>IF(N345="snížená",J345,0)</f>
        <v>0</v>
      </c>
      <c r="BG345" s="242">
        <f>IF(N345="zákl. přenesená",J345,0)</f>
        <v>0</v>
      </c>
      <c r="BH345" s="242">
        <f>IF(N345="sníž. přenesená",J345,0)</f>
        <v>0</v>
      </c>
      <c r="BI345" s="242">
        <f>IF(N345="nulová",J345,0)</f>
        <v>0</v>
      </c>
      <c r="BJ345" s="18" t="s">
        <v>82</v>
      </c>
      <c r="BK345" s="242">
        <f>ROUND(I345*H345,2)</f>
        <v>0</v>
      </c>
      <c r="BL345" s="18" t="s">
        <v>101</v>
      </c>
      <c r="BM345" s="241" t="s">
        <v>1887</v>
      </c>
    </row>
    <row r="346" s="2" customFormat="1" ht="24.15" customHeight="1">
      <c r="A346" s="39"/>
      <c r="B346" s="40"/>
      <c r="C346" s="230" t="s">
        <v>684</v>
      </c>
      <c r="D346" s="230" t="s">
        <v>198</v>
      </c>
      <c r="E346" s="231" t="s">
        <v>1460</v>
      </c>
      <c r="F346" s="232" t="s">
        <v>1461</v>
      </c>
      <c r="G346" s="233" t="s">
        <v>418</v>
      </c>
      <c r="H346" s="234">
        <v>2</v>
      </c>
      <c r="I346" s="235"/>
      <c r="J346" s="236">
        <f>ROUND(I346*H346,2)</f>
        <v>0</v>
      </c>
      <c r="K346" s="232" t="s">
        <v>202</v>
      </c>
      <c r="L346" s="45"/>
      <c r="M346" s="237" t="s">
        <v>1</v>
      </c>
      <c r="N346" s="238" t="s">
        <v>43</v>
      </c>
      <c r="O346" s="92"/>
      <c r="P346" s="239">
        <f>O346*H346</f>
        <v>0</v>
      </c>
      <c r="Q346" s="239">
        <v>0.00013999999999999999</v>
      </c>
      <c r="R346" s="239">
        <f>Q346*H346</f>
        <v>0.00027999999999999998</v>
      </c>
      <c r="S346" s="239">
        <v>0</v>
      </c>
      <c r="T346" s="240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41" t="s">
        <v>101</v>
      </c>
      <c r="AT346" s="241" t="s">
        <v>198</v>
      </c>
      <c r="AU346" s="241" t="s">
        <v>86</v>
      </c>
      <c r="AY346" s="18" t="s">
        <v>196</v>
      </c>
      <c r="BE346" s="242">
        <f>IF(N346="základní",J346,0)</f>
        <v>0</v>
      </c>
      <c r="BF346" s="242">
        <f>IF(N346="snížená",J346,0)</f>
        <v>0</v>
      </c>
      <c r="BG346" s="242">
        <f>IF(N346="zákl. přenesená",J346,0)</f>
        <v>0</v>
      </c>
      <c r="BH346" s="242">
        <f>IF(N346="sníž. přenesená",J346,0)</f>
        <v>0</v>
      </c>
      <c r="BI346" s="242">
        <f>IF(N346="nulová",J346,0)</f>
        <v>0</v>
      </c>
      <c r="BJ346" s="18" t="s">
        <v>82</v>
      </c>
      <c r="BK346" s="242">
        <f>ROUND(I346*H346,2)</f>
        <v>0</v>
      </c>
      <c r="BL346" s="18" t="s">
        <v>101</v>
      </c>
      <c r="BM346" s="241" t="s">
        <v>1888</v>
      </c>
    </row>
    <row r="347" s="2" customFormat="1" ht="24.15" customHeight="1">
      <c r="A347" s="39"/>
      <c r="B347" s="40"/>
      <c r="C347" s="230" t="s">
        <v>689</v>
      </c>
      <c r="D347" s="230" t="s">
        <v>198</v>
      </c>
      <c r="E347" s="231" t="s">
        <v>1463</v>
      </c>
      <c r="F347" s="232" t="s">
        <v>1464</v>
      </c>
      <c r="G347" s="233" t="s">
        <v>418</v>
      </c>
      <c r="H347" s="234">
        <v>2</v>
      </c>
      <c r="I347" s="235"/>
      <c r="J347" s="236">
        <f>ROUND(I347*H347,2)</f>
        <v>0</v>
      </c>
      <c r="K347" s="232" t="s">
        <v>202</v>
      </c>
      <c r="L347" s="45"/>
      <c r="M347" s="237" t="s">
        <v>1</v>
      </c>
      <c r="N347" s="238" t="s">
        <v>43</v>
      </c>
      <c r="O347" s="92"/>
      <c r="P347" s="239">
        <f>O347*H347</f>
        <v>0</v>
      </c>
      <c r="Q347" s="239">
        <v>0.002</v>
      </c>
      <c r="R347" s="239">
        <f>Q347*H347</f>
        <v>0.0040000000000000001</v>
      </c>
      <c r="S347" s="239">
        <v>0</v>
      </c>
      <c r="T347" s="240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41" t="s">
        <v>101</v>
      </c>
      <c r="AT347" s="241" t="s">
        <v>198</v>
      </c>
      <c r="AU347" s="241" t="s">
        <v>86</v>
      </c>
      <c r="AY347" s="18" t="s">
        <v>196</v>
      </c>
      <c r="BE347" s="242">
        <f>IF(N347="základní",J347,0)</f>
        <v>0</v>
      </c>
      <c r="BF347" s="242">
        <f>IF(N347="snížená",J347,0)</f>
        <v>0</v>
      </c>
      <c r="BG347" s="242">
        <f>IF(N347="zákl. přenesená",J347,0)</f>
        <v>0</v>
      </c>
      <c r="BH347" s="242">
        <f>IF(N347="sníž. přenesená",J347,0)</f>
        <v>0</v>
      </c>
      <c r="BI347" s="242">
        <f>IF(N347="nulová",J347,0)</f>
        <v>0</v>
      </c>
      <c r="BJ347" s="18" t="s">
        <v>82</v>
      </c>
      <c r="BK347" s="242">
        <f>ROUND(I347*H347,2)</f>
        <v>0</v>
      </c>
      <c r="BL347" s="18" t="s">
        <v>101</v>
      </c>
      <c r="BM347" s="241" t="s">
        <v>1889</v>
      </c>
    </row>
    <row r="348" s="2" customFormat="1" ht="16.5" customHeight="1">
      <c r="A348" s="39"/>
      <c r="B348" s="40"/>
      <c r="C348" s="230" t="s">
        <v>694</v>
      </c>
      <c r="D348" s="230" t="s">
        <v>198</v>
      </c>
      <c r="E348" s="231" t="s">
        <v>1466</v>
      </c>
      <c r="F348" s="232" t="s">
        <v>1467</v>
      </c>
      <c r="G348" s="233" t="s">
        <v>418</v>
      </c>
      <c r="H348" s="234">
        <v>2</v>
      </c>
      <c r="I348" s="235"/>
      <c r="J348" s="236">
        <f>ROUND(I348*H348,2)</f>
        <v>0</v>
      </c>
      <c r="K348" s="232" t="s">
        <v>202</v>
      </c>
      <c r="L348" s="45"/>
      <c r="M348" s="237" t="s">
        <v>1</v>
      </c>
      <c r="N348" s="238" t="s">
        <v>43</v>
      </c>
      <c r="O348" s="92"/>
      <c r="P348" s="239">
        <f>O348*H348</f>
        <v>0</v>
      </c>
      <c r="Q348" s="239">
        <v>0.00091</v>
      </c>
      <c r="R348" s="239">
        <f>Q348*H348</f>
        <v>0.00182</v>
      </c>
      <c r="S348" s="239">
        <v>0</v>
      </c>
      <c r="T348" s="240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41" t="s">
        <v>101</v>
      </c>
      <c r="AT348" s="241" t="s">
        <v>198</v>
      </c>
      <c r="AU348" s="241" t="s">
        <v>86</v>
      </c>
      <c r="AY348" s="18" t="s">
        <v>196</v>
      </c>
      <c r="BE348" s="242">
        <f>IF(N348="základní",J348,0)</f>
        <v>0</v>
      </c>
      <c r="BF348" s="242">
        <f>IF(N348="snížená",J348,0)</f>
        <v>0</v>
      </c>
      <c r="BG348" s="242">
        <f>IF(N348="zákl. přenesená",J348,0)</f>
        <v>0</v>
      </c>
      <c r="BH348" s="242">
        <f>IF(N348="sníž. přenesená",J348,0)</f>
        <v>0</v>
      </c>
      <c r="BI348" s="242">
        <f>IF(N348="nulová",J348,0)</f>
        <v>0</v>
      </c>
      <c r="BJ348" s="18" t="s">
        <v>82</v>
      </c>
      <c r="BK348" s="242">
        <f>ROUND(I348*H348,2)</f>
        <v>0</v>
      </c>
      <c r="BL348" s="18" t="s">
        <v>101</v>
      </c>
      <c r="BM348" s="241" t="s">
        <v>1890</v>
      </c>
    </row>
    <row r="349" s="2" customFormat="1" ht="24.15" customHeight="1">
      <c r="A349" s="39"/>
      <c r="B349" s="40"/>
      <c r="C349" s="230" t="s">
        <v>698</v>
      </c>
      <c r="D349" s="230" t="s">
        <v>198</v>
      </c>
      <c r="E349" s="231" t="s">
        <v>1664</v>
      </c>
      <c r="F349" s="232" t="s">
        <v>1665</v>
      </c>
      <c r="G349" s="233" t="s">
        <v>247</v>
      </c>
      <c r="H349" s="234">
        <v>10</v>
      </c>
      <c r="I349" s="235"/>
      <c r="J349" s="236">
        <f>ROUND(I349*H349,2)</f>
        <v>0</v>
      </c>
      <c r="K349" s="232" t="s">
        <v>202</v>
      </c>
      <c r="L349" s="45"/>
      <c r="M349" s="237" t="s">
        <v>1</v>
      </c>
      <c r="N349" s="238" t="s">
        <v>43</v>
      </c>
      <c r="O349" s="92"/>
      <c r="P349" s="239">
        <f>O349*H349</f>
        <v>0</v>
      </c>
      <c r="Q349" s="239">
        <v>0</v>
      </c>
      <c r="R349" s="239">
        <f>Q349*H349</f>
        <v>0</v>
      </c>
      <c r="S349" s="239">
        <v>0.25800000000000001</v>
      </c>
      <c r="T349" s="240">
        <f>S349*H349</f>
        <v>2.5800000000000001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41" t="s">
        <v>101</v>
      </c>
      <c r="AT349" s="241" t="s">
        <v>198</v>
      </c>
      <c r="AU349" s="241" t="s">
        <v>86</v>
      </c>
      <c r="AY349" s="18" t="s">
        <v>196</v>
      </c>
      <c r="BE349" s="242">
        <f>IF(N349="základní",J349,0)</f>
        <v>0</v>
      </c>
      <c r="BF349" s="242">
        <f>IF(N349="snížená",J349,0)</f>
        <v>0</v>
      </c>
      <c r="BG349" s="242">
        <f>IF(N349="zákl. přenesená",J349,0)</f>
        <v>0</v>
      </c>
      <c r="BH349" s="242">
        <f>IF(N349="sníž. přenesená",J349,0)</f>
        <v>0</v>
      </c>
      <c r="BI349" s="242">
        <f>IF(N349="nulová",J349,0)</f>
        <v>0</v>
      </c>
      <c r="BJ349" s="18" t="s">
        <v>82</v>
      </c>
      <c r="BK349" s="242">
        <f>ROUND(I349*H349,2)</f>
        <v>0</v>
      </c>
      <c r="BL349" s="18" t="s">
        <v>101</v>
      </c>
      <c r="BM349" s="241" t="s">
        <v>1666</v>
      </c>
    </row>
    <row r="350" s="2" customFormat="1" ht="24.15" customHeight="1">
      <c r="A350" s="39"/>
      <c r="B350" s="40"/>
      <c r="C350" s="230" t="s">
        <v>702</v>
      </c>
      <c r="D350" s="230" t="s">
        <v>198</v>
      </c>
      <c r="E350" s="231" t="s">
        <v>1891</v>
      </c>
      <c r="F350" s="232" t="s">
        <v>1669</v>
      </c>
      <c r="G350" s="233" t="s">
        <v>418</v>
      </c>
      <c r="H350" s="234">
        <v>1</v>
      </c>
      <c r="I350" s="235"/>
      <c r="J350" s="236">
        <f>ROUND(I350*H350,2)</f>
        <v>0</v>
      </c>
      <c r="K350" s="232" t="s">
        <v>1</v>
      </c>
      <c r="L350" s="45"/>
      <c r="M350" s="237" t="s">
        <v>1</v>
      </c>
      <c r="N350" s="238" t="s">
        <v>43</v>
      </c>
      <c r="O350" s="92"/>
      <c r="P350" s="239">
        <f>O350*H350</f>
        <v>0</v>
      </c>
      <c r="Q350" s="239">
        <v>0.0045900000000000003</v>
      </c>
      <c r="R350" s="239">
        <f>Q350*H350</f>
        <v>0.0045900000000000003</v>
      </c>
      <c r="S350" s="239">
        <v>0</v>
      </c>
      <c r="T350" s="240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41" t="s">
        <v>101</v>
      </c>
      <c r="AT350" s="241" t="s">
        <v>198</v>
      </c>
      <c r="AU350" s="241" t="s">
        <v>86</v>
      </c>
      <c r="AY350" s="18" t="s">
        <v>196</v>
      </c>
      <c r="BE350" s="242">
        <f>IF(N350="základní",J350,0)</f>
        <v>0</v>
      </c>
      <c r="BF350" s="242">
        <f>IF(N350="snížená",J350,0)</f>
        <v>0</v>
      </c>
      <c r="BG350" s="242">
        <f>IF(N350="zákl. přenesená",J350,0)</f>
        <v>0</v>
      </c>
      <c r="BH350" s="242">
        <f>IF(N350="sníž. přenesená",J350,0)</f>
        <v>0</v>
      </c>
      <c r="BI350" s="242">
        <f>IF(N350="nulová",J350,0)</f>
        <v>0</v>
      </c>
      <c r="BJ350" s="18" t="s">
        <v>82</v>
      </c>
      <c r="BK350" s="242">
        <f>ROUND(I350*H350,2)</f>
        <v>0</v>
      </c>
      <c r="BL350" s="18" t="s">
        <v>101</v>
      </c>
      <c r="BM350" s="241" t="s">
        <v>1670</v>
      </c>
    </row>
    <row r="351" s="12" customFormat="1" ht="22.8" customHeight="1">
      <c r="A351" s="12"/>
      <c r="B351" s="214"/>
      <c r="C351" s="215"/>
      <c r="D351" s="216" t="s">
        <v>77</v>
      </c>
      <c r="E351" s="228" t="s">
        <v>673</v>
      </c>
      <c r="F351" s="228" t="s">
        <v>674</v>
      </c>
      <c r="G351" s="215"/>
      <c r="H351" s="215"/>
      <c r="I351" s="218"/>
      <c r="J351" s="229">
        <f>BK351</f>
        <v>0</v>
      </c>
      <c r="K351" s="215"/>
      <c r="L351" s="220"/>
      <c r="M351" s="221"/>
      <c r="N351" s="222"/>
      <c r="O351" s="222"/>
      <c r="P351" s="223">
        <f>SUM(P352:P359)</f>
        <v>0</v>
      </c>
      <c r="Q351" s="222"/>
      <c r="R351" s="223">
        <f>SUM(R352:R359)</f>
        <v>0</v>
      </c>
      <c r="S351" s="222"/>
      <c r="T351" s="224">
        <f>SUM(T352:T359)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225" t="s">
        <v>82</v>
      </c>
      <c r="AT351" s="226" t="s">
        <v>77</v>
      </c>
      <c r="AU351" s="226" t="s">
        <v>82</v>
      </c>
      <c r="AY351" s="225" t="s">
        <v>196</v>
      </c>
      <c r="BK351" s="227">
        <f>SUM(BK352:BK359)</f>
        <v>0</v>
      </c>
    </row>
    <row r="352" s="2" customFormat="1" ht="21.75" customHeight="1">
      <c r="A352" s="39"/>
      <c r="B352" s="40"/>
      <c r="C352" s="230" t="s">
        <v>706</v>
      </c>
      <c r="D352" s="230" t="s">
        <v>198</v>
      </c>
      <c r="E352" s="231" t="s">
        <v>676</v>
      </c>
      <c r="F352" s="232" t="s">
        <v>677</v>
      </c>
      <c r="G352" s="233" t="s">
        <v>341</v>
      </c>
      <c r="H352" s="234">
        <v>4.3250000000000002</v>
      </c>
      <c r="I352" s="235"/>
      <c r="J352" s="236">
        <f>ROUND(I352*H352,2)</f>
        <v>0</v>
      </c>
      <c r="K352" s="232" t="s">
        <v>202</v>
      </c>
      <c r="L352" s="45"/>
      <c r="M352" s="237" t="s">
        <v>1</v>
      </c>
      <c r="N352" s="238" t="s">
        <v>43</v>
      </c>
      <c r="O352" s="92"/>
      <c r="P352" s="239">
        <f>O352*H352</f>
        <v>0</v>
      </c>
      <c r="Q352" s="239">
        <v>0</v>
      </c>
      <c r="R352" s="239">
        <f>Q352*H352</f>
        <v>0</v>
      </c>
      <c r="S352" s="239">
        <v>0</v>
      </c>
      <c r="T352" s="240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41" t="s">
        <v>101</v>
      </c>
      <c r="AT352" s="241" t="s">
        <v>198</v>
      </c>
      <c r="AU352" s="241" t="s">
        <v>86</v>
      </c>
      <c r="AY352" s="18" t="s">
        <v>196</v>
      </c>
      <c r="BE352" s="242">
        <f>IF(N352="základní",J352,0)</f>
        <v>0</v>
      </c>
      <c r="BF352" s="242">
        <f>IF(N352="snížená",J352,0)</f>
        <v>0</v>
      </c>
      <c r="BG352" s="242">
        <f>IF(N352="zákl. přenesená",J352,0)</f>
        <v>0</v>
      </c>
      <c r="BH352" s="242">
        <f>IF(N352="sníž. přenesená",J352,0)</f>
        <v>0</v>
      </c>
      <c r="BI352" s="242">
        <f>IF(N352="nulová",J352,0)</f>
        <v>0</v>
      </c>
      <c r="BJ352" s="18" t="s">
        <v>82</v>
      </c>
      <c r="BK352" s="242">
        <f>ROUND(I352*H352,2)</f>
        <v>0</v>
      </c>
      <c r="BL352" s="18" t="s">
        <v>101</v>
      </c>
      <c r="BM352" s="241" t="s">
        <v>1671</v>
      </c>
    </row>
    <row r="353" s="2" customFormat="1" ht="24.15" customHeight="1">
      <c r="A353" s="39"/>
      <c r="B353" s="40"/>
      <c r="C353" s="230" t="s">
        <v>713</v>
      </c>
      <c r="D353" s="230" t="s">
        <v>198</v>
      </c>
      <c r="E353" s="231" t="s">
        <v>680</v>
      </c>
      <c r="F353" s="232" t="s">
        <v>681</v>
      </c>
      <c r="G353" s="233" t="s">
        <v>341</v>
      </c>
      <c r="H353" s="234">
        <v>82.174999999999997</v>
      </c>
      <c r="I353" s="235"/>
      <c r="J353" s="236">
        <f>ROUND(I353*H353,2)</f>
        <v>0</v>
      </c>
      <c r="K353" s="232" t="s">
        <v>202</v>
      </c>
      <c r="L353" s="45"/>
      <c r="M353" s="237" t="s">
        <v>1</v>
      </c>
      <c r="N353" s="238" t="s">
        <v>43</v>
      </c>
      <c r="O353" s="92"/>
      <c r="P353" s="239">
        <f>O353*H353</f>
        <v>0</v>
      </c>
      <c r="Q353" s="239">
        <v>0</v>
      </c>
      <c r="R353" s="239">
        <f>Q353*H353</f>
        <v>0</v>
      </c>
      <c r="S353" s="239">
        <v>0</v>
      </c>
      <c r="T353" s="240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41" t="s">
        <v>101</v>
      </c>
      <c r="AT353" s="241" t="s">
        <v>198</v>
      </c>
      <c r="AU353" s="241" t="s">
        <v>86</v>
      </c>
      <c r="AY353" s="18" t="s">
        <v>196</v>
      </c>
      <c r="BE353" s="242">
        <f>IF(N353="základní",J353,0)</f>
        <v>0</v>
      </c>
      <c r="BF353" s="242">
        <f>IF(N353="snížená",J353,0)</f>
        <v>0</v>
      </c>
      <c r="BG353" s="242">
        <f>IF(N353="zákl. přenesená",J353,0)</f>
        <v>0</v>
      </c>
      <c r="BH353" s="242">
        <f>IF(N353="sníž. přenesená",J353,0)</f>
        <v>0</v>
      </c>
      <c r="BI353" s="242">
        <f>IF(N353="nulová",J353,0)</f>
        <v>0</v>
      </c>
      <c r="BJ353" s="18" t="s">
        <v>82</v>
      </c>
      <c r="BK353" s="242">
        <f>ROUND(I353*H353,2)</f>
        <v>0</v>
      </c>
      <c r="BL353" s="18" t="s">
        <v>101</v>
      </c>
      <c r="BM353" s="241" t="s">
        <v>1672</v>
      </c>
    </row>
    <row r="354" s="13" customFormat="1">
      <c r="A354" s="13"/>
      <c r="B354" s="243"/>
      <c r="C354" s="244"/>
      <c r="D354" s="245" t="s">
        <v>210</v>
      </c>
      <c r="E354" s="246" t="s">
        <v>1</v>
      </c>
      <c r="F354" s="247" t="s">
        <v>1892</v>
      </c>
      <c r="G354" s="244"/>
      <c r="H354" s="248">
        <v>82.174999999999997</v>
      </c>
      <c r="I354" s="249"/>
      <c r="J354" s="244"/>
      <c r="K354" s="244"/>
      <c r="L354" s="250"/>
      <c r="M354" s="251"/>
      <c r="N354" s="252"/>
      <c r="O354" s="252"/>
      <c r="P354" s="252"/>
      <c r="Q354" s="252"/>
      <c r="R354" s="252"/>
      <c r="S354" s="252"/>
      <c r="T354" s="25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54" t="s">
        <v>210</v>
      </c>
      <c r="AU354" s="254" t="s">
        <v>86</v>
      </c>
      <c r="AV354" s="13" t="s">
        <v>86</v>
      </c>
      <c r="AW354" s="13" t="s">
        <v>34</v>
      </c>
      <c r="AX354" s="13" t="s">
        <v>82</v>
      </c>
      <c r="AY354" s="254" t="s">
        <v>196</v>
      </c>
    </row>
    <row r="355" s="2" customFormat="1" ht="24.15" customHeight="1">
      <c r="A355" s="39"/>
      <c r="B355" s="40"/>
      <c r="C355" s="230" t="s">
        <v>720</v>
      </c>
      <c r="D355" s="230" t="s">
        <v>198</v>
      </c>
      <c r="E355" s="231" t="s">
        <v>695</v>
      </c>
      <c r="F355" s="232" t="s">
        <v>696</v>
      </c>
      <c r="G355" s="233" t="s">
        <v>341</v>
      </c>
      <c r="H355" s="234">
        <v>4.3250000000000002</v>
      </c>
      <c r="I355" s="235"/>
      <c r="J355" s="236">
        <f>ROUND(I355*H355,2)</f>
        <v>0</v>
      </c>
      <c r="K355" s="232" t="s">
        <v>202</v>
      </c>
      <c r="L355" s="45"/>
      <c r="M355" s="237" t="s">
        <v>1</v>
      </c>
      <c r="N355" s="238" t="s">
        <v>43</v>
      </c>
      <c r="O355" s="92"/>
      <c r="P355" s="239">
        <f>O355*H355</f>
        <v>0</v>
      </c>
      <c r="Q355" s="239">
        <v>0</v>
      </c>
      <c r="R355" s="239">
        <f>Q355*H355</f>
        <v>0</v>
      </c>
      <c r="S355" s="239">
        <v>0</v>
      </c>
      <c r="T355" s="240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41" t="s">
        <v>101</v>
      </c>
      <c r="AT355" s="241" t="s">
        <v>198</v>
      </c>
      <c r="AU355" s="241" t="s">
        <v>86</v>
      </c>
      <c r="AY355" s="18" t="s">
        <v>196</v>
      </c>
      <c r="BE355" s="242">
        <f>IF(N355="základní",J355,0)</f>
        <v>0</v>
      </c>
      <c r="BF355" s="242">
        <f>IF(N355="snížená",J355,0)</f>
        <v>0</v>
      </c>
      <c r="BG355" s="242">
        <f>IF(N355="zákl. přenesená",J355,0)</f>
        <v>0</v>
      </c>
      <c r="BH355" s="242">
        <f>IF(N355="sníž. přenesená",J355,0)</f>
        <v>0</v>
      </c>
      <c r="BI355" s="242">
        <f>IF(N355="nulová",J355,0)</f>
        <v>0</v>
      </c>
      <c r="BJ355" s="18" t="s">
        <v>82</v>
      </c>
      <c r="BK355" s="242">
        <f>ROUND(I355*H355,2)</f>
        <v>0</v>
      </c>
      <c r="BL355" s="18" t="s">
        <v>101</v>
      </c>
      <c r="BM355" s="241" t="s">
        <v>1675</v>
      </c>
    </row>
    <row r="356" s="2" customFormat="1" ht="44.25" customHeight="1">
      <c r="A356" s="39"/>
      <c r="B356" s="40"/>
      <c r="C356" s="230" t="s">
        <v>726</v>
      </c>
      <c r="D356" s="230" t="s">
        <v>198</v>
      </c>
      <c r="E356" s="231" t="s">
        <v>703</v>
      </c>
      <c r="F356" s="232" t="s">
        <v>704</v>
      </c>
      <c r="G356" s="233" t="s">
        <v>341</v>
      </c>
      <c r="H356" s="234">
        <v>0.91000000000000003</v>
      </c>
      <c r="I356" s="235"/>
      <c r="J356" s="236">
        <f>ROUND(I356*H356,2)</f>
        <v>0</v>
      </c>
      <c r="K356" s="232" t="s">
        <v>202</v>
      </c>
      <c r="L356" s="45"/>
      <c r="M356" s="237" t="s">
        <v>1</v>
      </c>
      <c r="N356" s="238" t="s">
        <v>43</v>
      </c>
      <c r="O356" s="92"/>
      <c r="P356" s="239">
        <f>O356*H356</f>
        <v>0</v>
      </c>
      <c r="Q356" s="239">
        <v>0</v>
      </c>
      <c r="R356" s="239">
        <f>Q356*H356</f>
        <v>0</v>
      </c>
      <c r="S356" s="239">
        <v>0</v>
      </c>
      <c r="T356" s="240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41" t="s">
        <v>101</v>
      </c>
      <c r="AT356" s="241" t="s">
        <v>198</v>
      </c>
      <c r="AU356" s="241" t="s">
        <v>86</v>
      </c>
      <c r="AY356" s="18" t="s">
        <v>196</v>
      </c>
      <c r="BE356" s="242">
        <f>IF(N356="základní",J356,0)</f>
        <v>0</v>
      </c>
      <c r="BF356" s="242">
        <f>IF(N356="snížená",J356,0)</f>
        <v>0</v>
      </c>
      <c r="BG356" s="242">
        <f>IF(N356="zákl. přenesená",J356,0)</f>
        <v>0</v>
      </c>
      <c r="BH356" s="242">
        <f>IF(N356="sníž. přenesená",J356,0)</f>
        <v>0</v>
      </c>
      <c r="BI356" s="242">
        <f>IF(N356="nulová",J356,0)</f>
        <v>0</v>
      </c>
      <c r="BJ356" s="18" t="s">
        <v>82</v>
      </c>
      <c r="BK356" s="242">
        <f>ROUND(I356*H356,2)</f>
        <v>0</v>
      </c>
      <c r="BL356" s="18" t="s">
        <v>101</v>
      </c>
      <c r="BM356" s="241" t="s">
        <v>1893</v>
      </c>
    </row>
    <row r="357" s="2" customFormat="1" ht="24.15" customHeight="1">
      <c r="A357" s="39"/>
      <c r="B357" s="40"/>
      <c r="C357" s="230" t="s">
        <v>730</v>
      </c>
      <c r="D357" s="230" t="s">
        <v>198</v>
      </c>
      <c r="E357" s="231" t="s">
        <v>1480</v>
      </c>
      <c r="F357" s="232" t="s">
        <v>1481</v>
      </c>
      <c r="G357" s="233" t="s">
        <v>341</v>
      </c>
      <c r="H357" s="234">
        <v>2.5800000000000001</v>
      </c>
      <c r="I357" s="235"/>
      <c r="J357" s="236">
        <f>ROUND(I357*H357,2)</f>
        <v>0</v>
      </c>
      <c r="K357" s="232" t="s">
        <v>202</v>
      </c>
      <c r="L357" s="45"/>
      <c r="M357" s="237" t="s">
        <v>1</v>
      </c>
      <c r="N357" s="238" t="s">
        <v>43</v>
      </c>
      <c r="O357" s="92"/>
      <c r="P357" s="239">
        <f>O357*H357</f>
        <v>0</v>
      </c>
      <c r="Q357" s="239">
        <v>0</v>
      </c>
      <c r="R357" s="239">
        <f>Q357*H357</f>
        <v>0</v>
      </c>
      <c r="S357" s="239">
        <v>0</v>
      </c>
      <c r="T357" s="240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41" t="s">
        <v>101</v>
      </c>
      <c r="AT357" s="241" t="s">
        <v>198</v>
      </c>
      <c r="AU357" s="241" t="s">
        <v>86</v>
      </c>
      <c r="AY357" s="18" t="s">
        <v>196</v>
      </c>
      <c r="BE357" s="242">
        <f>IF(N357="základní",J357,0)</f>
        <v>0</v>
      </c>
      <c r="BF357" s="242">
        <f>IF(N357="snížená",J357,0)</f>
        <v>0</v>
      </c>
      <c r="BG357" s="242">
        <f>IF(N357="zákl. přenesená",J357,0)</f>
        <v>0</v>
      </c>
      <c r="BH357" s="242">
        <f>IF(N357="sníž. přenesená",J357,0)</f>
        <v>0</v>
      </c>
      <c r="BI357" s="242">
        <f>IF(N357="nulová",J357,0)</f>
        <v>0</v>
      </c>
      <c r="BJ357" s="18" t="s">
        <v>82</v>
      </c>
      <c r="BK357" s="242">
        <f>ROUND(I357*H357,2)</f>
        <v>0</v>
      </c>
      <c r="BL357" s="18" t="s">
        <v>101</v>
      </c>
      <c r="BM357" s="241" t="s">
        <v>1679</v>
      </c>
    </row>
    <row r="358" s="2" customFormat="1" ht="44.25" customHeight="1">
      <c r="A358" s="39"/>
      <c r="B358" s="40"/>
      <c r="C358" s="230" t="s">
        <v>92</v>
      </c>
      <c r="D358" s="230" t="s">
        <v>198</v>
      </c>
      <c r="E358" s="231" t="s">
        <v>707</v>
      </c>
      <c r="F358" s="232" t="s">
        <v>708</v>
      </c>
      <c r="G358" s="233" t="s">
        <v>341</v>
      </c>
      <c r="H358" s="234">
        <v>0.83499999999999996</v>
      </c>
      <c r="I358" s="235"/>
      <c r="J358" s="236">
        <f>ROUND(I358*H358,2)</f>
        <v>0</v>
      </c>
      <c r="K358" s="232" t="s">
        <v>202</v>
      </c>
      <c r="L358" s="45"/>
      <c r="M358" s="237" t="s">
        <v>1</v>
      </c>
      <c r="N358" s="238" t="s">
        <v>43</v>
      </c>
      <c r="O358" s="92"/>
      <c r="P358" s="239">
        <f>O358*H358</f>
        <v>0</v>
      </c>
      <c r="Q358" s="239">
        <v>0</v>
      </c>
      <c r="R358" s="239">
        <f>Q358*H358</f>
        <v>0</v>
      </c>
      <c r="S358" s="239">
        <v>0</v>
      </c>
      <c r="T358" s="240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41" t="s">
        <v>101</v>
      </c>
      <c r="AT358" s="241" t="s">
        <v>198</v>
      </c>
      <c r="AU358" s="241" t="s">
        <v>86</v>
      </c>
      <c r="AY358" s="18" t="s">
        <v>196</v>
      </c>
      <c r="BE358" s="242">
        <f>IF(N358="základní",J358,0)</f>
        <v>0</v>
      </c>
      <c r="BF358" s="242">
        <f>IF(N358="snížená",J358,0)</f>
        <v>0</v>
      </c>
      <c r="BG358" s="242">
        <f>IF(N358="zákl. přenesená",J358,0)</f>
        <v>0</v>
      </c>
      <c r="BH358" s="242">
        <f>IF(N358="sníž. přenesená",J358,0)</f>
        <v>0</v>
      </c>
      <c r="BI358" s="242">
        <f>IF(N358="nulová",J358,0)</f>
        <v>0</v>
      </c>
      <c r="BJ358" s="18" t="s">
        <v>82</v>
      </c>
      <c r="BK358" s="242">
        <f>ROUND(I358*H358,2)</f>
        <v>0</v>
      </c>
      <c r="BL358" s="18" t="s">
        <v>101</v>
      </c>
      <c r="BM358" s="241" t="s">
        <v>1894</v>
      </c>
    </row>
    <row r="359" s="13" customFormat="1">
      <c r="A359" s="13"/>
      <c r="B359" s="243"/>
      <c r="C359" s="244"/>
      <c r="D359" s="245" t="s">
        <v>210</v>
      </c>
      <c r="E359" s="246" t="s">
        <v>1</v>
      </c>
      <c r="F359" s="247" t="s">
        <v>1895</v>
      </c>
      <c r="G359" s="244"/>
      <c r="H359" s="248">
        <v>0.83499999999999996</v>
      </c>
      <c r="I359" s="249"/>
      <c r="J359" s="244"/>
      <c r="K359" s="244"/>
      <c r="L359" s="250"/>
      <c r="M359" s="251"/>
      <c r="N359" s="252"/>
      <c r="O359" s="252"/>
      <c r="P359" s="252"/>
      <c r="Q359" s="252"/>
      <c r="R359" s="252"/>
      <c r="S359" s="252"/>
      <c r="T359" s="25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54" t="s">
        <v>210</v>
      </c>
      <c r="AU359" s="254" t="s">
        <v>86</v>
      </c>
      <c r="AV359" s="13" t="s">
        <v>86</v>
      </c>
      <c r="AW359" s="13" t="s">
        <v>34</v>
      </c>
      <c r="AX359" s="13" t="s">
        <v>82</v>
      </c>
      <c r="AY359" s="254" t="s">
        <v>196</v>
      </c>
    </row>
    <row r="360" s="12" customFormat="1" ht="22.8" customHeight="1">
      <c r="A360" s="12"/>
      <c r="B360" s="214"/>
      <c r="C360" s="215"/>
      <c r="D360" s="216" t="s">
        <v>77</v>
      </c>
      <c r="E360" s="228" t="s">
        <v>711</v>
      </c>
      <c r="F360" s="228" t="s">
        <v>712</v>
      </c>
      <c r="G360" s="215"/>
      <c r="H360" s="215"/>
      <c r="I360" s="218"/>
      <c r="J360" s="229">
        <f>BK360</f>
        <v>0</v>
      </c>
      <c r="K360" s="215"/>
      <c r="L360" s="220"/>
      <c r="M360" s="221"/>
      <c r="N360" s="222"/>
      <c r="O360" s="222"/>
      <c r="P360" s="223">
        <f>P361</f>
        <v>0</v>
      </c>
      <c r="Q360" s="222"/>
      <c r="R360" s="223">
        <f>R361</f>
        <v>0</v>
      </c>
      <c r="S360" s="222"/>
      <c r="T360" s="224">
        <f>T361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25" t="s">
        <v>82</v>
      </c>
      <c r="AT360" s="226" t="s">
        <v>77</v>
      </c>
      <c r="AU360" s="226" t="s">
        <v>82</v>
      </c>
      <c r="AY360" s="225" t="s">
        <v>196</v>
      </c>
      <c r="BK360" s="227">
        <f>BK361</f>
        <v>0</v>
      </c>
    </row>
    <row r="361" s="2" customFormat="1" ht="24.15" customHeight="1">
      <c r="A361" s="39"/>
      <c r="B361" s="40"/>
      <c r="C361" s="230" t="s">
        <v>96</v>
      </c>
      <c r="D361" s="230" t="s">
        <v>198</v>
      </c>
      <c r="E361" s="231" t="s">
        <v>1492</v>
      </c>
      <c r="F361" s="232" t="s">
        <v>1493</v>
      </c>
      <c r="G361" s="233" t="s">
        <v>341</v>
      </c>
      <c r="H361" s="234">
        <v>258.97000000000003</v>
      </c>
      <c r="I361" s="235"/>
      <c r="J361" s="236">
        <f>ROUND(I361*H361,2)</f>
        <v>0</v>
      </c>
      <c r="K361" s="232" t="s">
        <v>202</v>
      </c>
      <c r="L361" s="45"/>
      <c r="M361" s="237" t="s">
        <v>1</v>
      </c>
      <c r="N361" s="238" t="s">
        <v>43</v>
      </c>
      <c r="O361" s="92"/>
      <c r="P361" s="239">
        <f>O361*H361</f>
        <v>0</v>
      </c>
      <c r="Q361" s="239">
        <v>0</v>
      </c>
      <c r="R361" s="239">
        <f>Q361*H361</f>
        <v>0</v>
      </c>
      <c r="S361" s="239">
        <v>0</v>
      </c>
      <c r="T361" s="240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41" t="s">
        <v>101</v>
      </c>
      <c r="AT361" s="241" t="s">
        <v>198</v>
      </c>
      <c r="AU361" s="241" t="s">
        <v>86</v>
      </c>
      <c r="AY361" s="18" t="s">
        <v>196</v>
      </c>
      <c r="BE361" s="242">
        <f>IF(N361="základní",J361,0)</f>
        <v>0</v>
      </c>
      <c r="BF361" s="242">
        <f>IF(N361="snížená",J361,0)</f>
        <v>0</v>
      </c>
      <c r="BG361" s="242">
        <f>IF(N361="zákl. přenesená",J361,0)</f>
        <v>0</v>
      </c>
      <c r="BH361" s="242">
        <f>IF(N361="sníž. přenesená",J361,0)</f>
        <v>0</v>
      </c>
      <c r="BI361" s="242">
        <f>IF(N361="nulová",J361,0)</f>
        <v>0</v>
      </c>
      <c r="BJ361" s="18" t="s">
        <v>82</v>
      </c>
      <c r="BK361" s="242">
        <f>ROUND(I361*H361,2)</f>
        <v>0</v>
      </c>
      <c r="BL361" s="18" t="s">
        <v>101</v>
      </c>
      <c r="BM361" s="241" t="s">
        <v>1494</v>
      </c>
    </row>
    <row r="362" s="12" customFormat="1" ht="25.92" customHeight="1">
      <c r="A362" s="12"/>
      <c r="B362" s="214"/>
      <c r="C362" s="215"/>
      <c r="D362" s="216" t="s">
        <v>77</v>
      </c>
      <c r="E362" s="217" t="s">
        <v>717</v>
      </c>
      <c r="F362" s="217" t="s">
        <v>110</v>
      </c>
      <c r="G362" s="215"/>
      <c r="H362" s="215"/>
      <c r="I362" s="218"/>
      <c r="J362" s="219">
        <f>BK362</f>
        <v>0</v>
      </c>
      <c r="K362" s="215"/>
      <c r="L362" s="220"/>
      <c r="M362" s="221"/>
      <c r="N362" s="222"/>
      <c r="O362" s="222"/>
      <c r="P362" s="223">
        <f>P363+P365+P367</f>
        <v>0</v>
      </c>
      <c r="Q362" s="222"/>
      <c r="R362" s="223">
        <f>R363+R365+R367</f>
        <v>0</v>
      </c>
      <c r="S362" s="222"/>
      <c r="T362" s="224">
        <f>T363+T365+T367</f>
        <v>0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25" t="s">
        <v>215</v>
      </c>
      <c r="AT362" s="226" t="s">
        <v>77</v>
      </c>
      <c r="AU362" s="226" t="s">
        <v>78</v>
      </c>
      <c r="AY362" s="225" t="s">
        <v>196</v>
      </c>
      <c r="BK362" s="227">
        <f>BK363+BK365+BK367</f>
        <v>0</v>
      </c>
    </row>
    <row r="363" s="12" customFormat="1" ht="22.8" customHeight="1">
      <c r="A363" s="12"/>
      <c r="B363" s="214"/>
      <c r="C363" s="215"/>
      <c r="D363" s="216" t="s">
        <v>77</v>
      </c>
      <c r="E363" s="228" t="s">
        <v>1495</v>
      </c>
      <c r="F363" s="228" t="s">
        <v>1496</v>
      </c>
      <c r="G363" s="215"/>
      <c r="H363" s="215"/>
      <c r="I363" s="218"/>
      <c r="J363" s="229">
        <f>BK363</f>
        <v>0</v>
      </c>
      <c r="K363" s="215"/>
      <c r="L363" s="220"/>
      <c r="M363" s="221"/>
      <c r="N363" s="222"/>
      <c r="O363" s="222"/>
      <c r="P363" s="223">
        <f>P364</f>
        <v>0</v>
      </c>
      <c r="Q363" s="222"/>
      <c r="R363" s="223">
        <f>R364</f>
        <v>0</v>
      </c>
      <c r="S363" s="222"/>
      <c r="T363" s="224">
        <f>T364</f>
        <v>0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225" t="s">
        <v>215</v>
      </c>
      <c r="AT363" s="226" t="s">
        <v>77</v>
      </c>
      <c r="AU363" s="226" t="s">
        <v>82</v>
      </c>
      <c r="AY363" s="225" t="s">
        <v>196</v>
      </c>
      <c r="BK363" s="227">
        <f>BK364</f>
        <v>0</v>
      </c>
    </row>
    <row r="364" s="2" customFormat="1" ht="16.5" customHeight="1">
      <c r="A364" s="39"/>
      <c r="B364" s="40"/>
      <c r="C364" s="230" t="s">
        <v>109</v>
      </c>
      <c r="D364" s="230" t="s">
        <v>198</v>
      </c>
      <c r="E364" s="231" t="s">
        <v>1497</v>
      </c>
      <c r="F364" s="232" t="s">
        <v>1496</v>
      </c>
      <c r="G364" s="233" t="s">
        <v>723</v>
      </c>
      <c r="H364" s="234">
        <v>1</v>
      </c>
      <c r="I364" s="235"/>
      <c r="J364" s="236">
        <f>ROUND(I364*H364,2)</f>
        <v>0</v>
      </c>
      <c r="K364" s="232" t="s">
        <v>202</v>
      </c>
      <c r="L364" s="45"/>
      <c r="M364" s="237" t="s">
        <v>1</v>
      </c>
      <c r="N364" s="238" t="s">
        <v>43</v>
      </c>
      <c r="O364" s="92"/>
      <c r="P364" s="239">
        <f>O364*H364</f>
        <v>0</v>
      </c>
      <c r="Q364" s="239">
        <v>0</v>
      </c>
      <c r="R364" s="239">
        <f>Q364*H364</f>
        <v>0</v>
      </c>
      <c r="S364" s="239">
        <v>0</v>
      </c>
      <c r="T364" s="240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41" t="s">
        <v>724</v>
      </c>
      <c r="AT364" s="241" t="s">
        <v>198</v>
      </c>
      <c r="AU364" s="241" t="s">
        <v>86</v>
      </c>
      <c r="AY364" s="18" t="s">
        <v>196</v>
      </c>
      <c r="BE364" s="242">
        <f>IF(N364="základní",J364,0)</f>
        <v>0</v>
      </c>
      <c r="BF364" s="242">
        <f>IF(N364="snížená",J364,0)</f>
        <v>0</v>
      </c>
      <c r="BG364" s="242">
        <f>IF(N364="zákl. přenesená",J364,0)</f>
        <v>0</v>
      </c>
      <c r="BH364" s="242">
        <f>IF(N364="sníž. přenesená",J364,0)</f>
        <v>0</v>
      </c>
      <c r="BI364" s="242">
        <f>IF(N364="nulová",J364,0)</f>
        <v>0</v>
      </c>
      <c r="BJ364" s="18" t="s">
        <v>82</v>
      </c>
      <c r="BK364" s="242">
        <f>ROUND(I364*H364,2)</f>
        <v>0</v>
      </c>
      <c r="BL364" s="18" t="s">
        <v>724</v>
      </c>
      <c r="BM364" s="241" t="s">
        <v>1896</v>
      </c>
    </row>
    <row r="365" s="12" customFormat="1" ht="22.8" customHeight="1">
      <c r="A365" s="12"/>
      <c r="B365" s="214"/>
      <c r="C365" s="215"/>
      <c r="D365" s="216" t="s">
        <v>77</v>
      </c>
      <c r="E365" s="228" t="s">
        <v>1499</v>
      </c>
      <c r="F365" s="228" t="s">
        <v>1500</v>
      </c>
      <c r="G365" s="215"/>
      <c r="H365" s="215"/>
      <c r="I365" s="218"/>
      <c r="J365" s="229">
        <f>BK365</f>
        <v>0</v>
      </c>
      <c r="K365" s="215"/>
      <c r="L365" s="220"/>
      <c r="M365" s="221"/>
      <c r="N365" s="222"/>
      <c r="O365" s="222"/>
      <c r="P365" s="223">
        <f>P366</f>
        <v>0</v>
      </c>
      <c r="Q365" s="222"/>
      <c r="R365" s="223">
        <f>R366</f>
        <v>0</v>
      </c>
      <c r="S365" s="222"/>
      <c r="T365" s="224">
        <f>T366</f>
        <v>0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225" t="s">
        <v>215</v>
      </c>
      <c r="AT365" s="226" t="s">
        <v>77</v>
      </c>
      <c r="AU365" s="226" t="s">
        <v>82</v>
      </c>
      <c r="AY365" s="225" t="s">
        <v>196</v>
      </c>
      <c r="BK365" s="227">
        <f>BK366</f>
        <v>0</v>
      </c>
    </row>
    <row r="366" s="2" customFormat="1" ht="16.5" customHeight="1">
      <c r="A366" s="39"/>
      <c r="B366" s="40"/>
      <c r="C366" s="230" t="s">
        <v>1674</v>
      </c>
      <c r="D366" s="230" t="s">
        <v>198</v>
      </c>
      <c r="E366" s="231" t="s">
        <v>1501</v>
      </c>
      <c r="F366" s="232" t="s">
        <v>1502</v>
      </c>
      <c r="G366" s="233" t="s">
        <v>723</v>
      </c>
      <c r="H366" s="234">
        <v>1</v>
      </c>
      <c r="I366" s="235"/>
      <c r="J366" s="236">
        <f>ROUND(I366*H366,2)</f>
        <v>0</v>
      </c>
      <c r="K366" s="232" t="s">
        <v>202</v>
      </c>
      <c r="L366" s="45"/>
      <c r="M366" s="237" t="s">
        <v>1</v>
      </c>
      <c r="N366" s="238" t="s">
        <v>43</v>
      </c>
      <c r="O366" s="92"/>
      <c r="P366" s="239">
        <f>O366*H366</f>
        <v>0</v>
      </c>
      <c r="Q366" s="239">
        <v>0</v>
      </c>
      <c r="R366" s="239">
        <f>Q366*H366</f>
        <v>0</v>
      </c>
      <c r="S366" s="239">
        <v>0</v>
      </c>
      <c r="T366" s="240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41" t="s">
        <v>724</v>
      </c>
      <c r="AT366" s="241" t="s">
        <v>198</v>
      </c>
      <c r="AU366" s="241" t="s">
        <v>86</v>
      </c>
      <c r="AY366" s="18" t="s">
        <v>196</v>
      </c>
      <c r="BE366" s="242">
        <f>IF(N366="základní",J366,0)</f>
        <v>0</v>
      </c>
      <c r="BF366" s="242">
        <f>IF(N366="snížená",J366,0)</f>
        <v>0</v>
      </c>
      <c r="BG366" s="242">
        <f>IF(N366="zákl. přenesená",J366,0)</f>
        <v>0</v>
      </c>
      <c r="BH366" s="242">
        <f>IF(N366="sníž. přenesená",J366,0)</f>
        <v>0</v>
      </c>
      <c r="BI366" s="242">
        <f>IF(N366="nulová",J366,0)</f>
        <v>0</v>
      </c>
      <c r="BJ366" s="18" t="s">
        <v>82</v>
      </c>
      <c r="BK366" s="242">
        <f>ROUND(I366*H366,2)</f>
        <v>0</v>
      </c>
      <c r="BL366" s="18" t="s">
        <v>724</v>
      </c>
      <c r="BM366" s="241" t="s">
        <v>1897</v>
      </c>
    </row>
    <row r="367" s="12" customFormat="1" ht="22.8" customHeight="1">
      <c r="A367" s="12"/>
      <c r="B367" s="214"/>
      <c r="C367" s="215"/>
      <c r="D367" s="216" t="s">
        <v>77</v>
      </c>
      <c r="E367" s="228" t="s">
        <v>1504</v>
      </c>
      <c r="F367" s="228" t="s">
        <v>1505</v>
      </c>
      <c r="G367" s="215"/>
      <c r="H367" s="215"/>
      <c r="I367" s="218"/>
      <c r="J367" s="229">
        <f>BK367</f>
        <v>0</v>
      </c>
      <c r="K367" s="215"/>
      <c r="L367" s="220"/>
      <c r="M367" s="221"/>
      <c r="N367" s="222"/>
      <c r="O367" s="222"/>
      <c r="P367" s="223">
        <f>P368</f>
        <v>0</v>
      </c>
      <c r="Q367" s="222"/>
      <c r="R367" s="223">
        <f>R368</f>
        <v>0</v>
      </c>
      <c r="S367" s="222"/>
      <c r="T367" s="224">
        <f>T368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225" t="s">
        <v>215</v>
      </c>
      <c r="AT367" s="226" t="s">
        <v>77</v>
      </c>
      <c r="AU367" s="226" t="s">
        <v>82</v>
      </c>
      <c r="AY367" s="225" t="s">
        <v>196</v>
      </c>
      <c r="BK367" s="227">
        <f>BK368</f>
        <v>0</v>
      </c>
    </row>
    <row r="368" s="2" customFormat="1" ht="24.15" customHeight="1">
      <c r="A368" s="39"/>
      <c r="B368" s="40"/>
      <c r="C368" s="230" t="s">
        <v>1676</v>
      </c>
      <c r="D368" s="230" t="s">
        <v>198</v>
      </c>
      <c r="E368" s="231" t="s">
        <v>1506</v>
      </c>
      <c r="F368" s="232" t="s">
        <v>1507</v>
      </c>
      <c r="G368" s="233" t="s">
        <v>723</v>
      </c>
      <c r="H368" s="234">
        <v>1</v>
      </c>
      <c r="I368" s="235"/>
      <c r="J368" s="236">
        <f>ROUND(I368*H368,2)</f>
        <v>0</v>
      </c>
      <c r="K368" s="232" t="s">
        <v>202</v>
      </c>
      <c r="L368" s="45"/>
      <c r="M368" s="297" t="s">
        <v>1</v>
      </c>
      <c r="N368" s="298" t="s">
        <v>43</v>
      </c>
      <c r="O368" s="299"/>
      <c r="P368" s="300">
        <f>O368*H368</f>
        <v>0</v>
      </c>
      <c r="Q368" s="300">
        <v>0</v>
      </c>
      <c r="R368" s="300">
        <f>Q368*H368</f>
        <v>0</v>
      </c>
      <c r="S368" s="300">
        <v>0</v>
      </c>
      <c r="T368" s="301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41" t="s">
        <v>724</v>
      </c>
      <c r="AT368" s="241" t="s">
        <v>198</v>
      </c>
      <c r="AU368" s="241" t="s">
        <v>86</v>
      </c>
      <c r="AY368" s="18" t="s">
        <v>196</v>
      </c>
      <c r="BE368" s="242">
        <f>IF(N368="základní",J368,0)</f>
        <v>0</v>
      </c>
      <c r="BF368" s="242">
        <f>IF(N368="snížená",J368,0)</f>
        <v>0</v>
      </c>
      <c r="BG368" s="242">
        <f>IF(N368="zákl. přenesená",J368,0)</f>
        <v>0</v>
      </c>
      <c r="BH368" s="242">
        <f>IF(N368="sníž. přenesená",J368,0)</f>
        <v>0</v>
      </c>
      <c r="BI368" s="242">
        <f>IF(N368="nulová",J368,0)</f>
        <v>0</v>
      </c>
      <c r="BJ368" s="18" t="s">
        <v>82</v>
      </c>
      <c r="BK368" s="242">
        <f>ROUND(I368*H368,2)</f>
        <v>0</v>
      </c>
      <c r="BL368" s="18" t="s">
        <v>724</v>
      </c>
      <c r="BM368" s="241" t="s">
        <v>1898</v>
      </c>
    </row>
    <row r="369" s="2" customFormat="1" ht="6.96" customHeight="1">
      <c r="A369" s="39"/>
      <c r="B369" s="67"/>
      <c r="C369" s="68"/>
      <c r="D369" s="68"/>
      <c r="E369" s="68"/>
      <c r="F369" s="68"/>
      <c r="G369" s="68"/>
      <c r="H369" s="68"/>
      <c r="I369" s="68"/>
      <c r="J369" s="68"/>
      <c r="K369" s="68"/>
      <c r="L369" s="45"/>
      <c r="M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</row>
  </sheetData>
  <sheetProtection sheet="1" autoFilter="0" formatColumns="0" formatRows="0" objects="1" scenarios="1" spinCount="100000" saltValue="ox2os1KevJaSplnANFEzeluSoCK4pAoKUsF7GBLbE05CoW9x+f2u07Pxnv7k6Z3c/R0rklvGa+0Y+fD0JHGWhQ==" hashValue="H6c+BmxCq3dVsRJWZpwbym2o303vDmZuYmjDxk3ix9+ChFx8NzNHpiVZZrMW2hiL2q/t+jhG5UPG9bHH6AYQrA==" algorithmName="SHA-512" password="CC35"/>
  <autoFilter ref="C137:K368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4:H124"/>
    <mergeCell ref="E128:H128"/>
    <mergeCell ref="E126:H126"/>
    <mergeCell ref="E130:H13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131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86</v>
      </c>
    </row>
    <row r="4" s="1" customFormat="1" ht="24.96" customHeight="1">
      <c r="B4" s="21"/>
      <c r="D4" s="151" t="s">
        <v>136</v>
      </c>
      <c r="L4" s="21"/>
      <c r="M4" s="15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3" t="s">
        <v>16</v>
      </c>
      <c r="L6" s="21"/>
    </row>
    <row r="7" s="1" customFormat="1" ht="26.25" customHeight="1">
      <c r="B7" s="21"/>
      <c r="E7" s="154" t="str">
        <f>'Rekapitulace stavby'!K6</f>
        <v>Chodníkové těleso, Žilina u Nového Jičína,úsek Pstruží Potok-Životice u NJ</v>
      </c>
      <c r="F7" s="153"/>
      <c r="G7" s="153"/>
      <c r="H7" s="153"/>
      <c r="L7" s="21"/>
    </row>
    <row r="8">
      <c r="B8" s="21"/>
      <c r="D8" s="153" t="s">
        <v>145</v>
      </c>
      <c r="L8" s="21"/>
    </row>
    <row r="9" s="1" customFormat="1" ht="16.5" customHeight="1">
      <c r="B9" s="21"/>
      <c r="E9" s="154" t="s">
        <v>148</v>
      </c>
      <c r="F9" s="1"/>
      <c r="G9" s="1"/>
      <c r="H9" s="1"/>
      <c r="L9" s="21"/>
    </row>
    <row r="10" s="1" customFormat="1" ht="12" customHeight="1">
      <c r="B10" s="21"/>
      <c r="D10" s="153" t="s">
        <v>151</v>
      </c>
      <c r="L10" s="21"/>
    </row>
    <row r="11" s="2" customFormat="1" ht="16.5" customHeight="1">
      <c r="A11" s="39"/>
      <c r="B11" s="45"/>
      <c r="C11" s="39"/>
      <c r="D11" s="39"/>
      <c r="E11" s="155" t="s">
        <v>1187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3" t="s">
        <v>157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6" t="s">
        <v>1899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3" t="s">
        <v>18</v>
      </c>
      <c r="E15" s="39"/>
      <c r="F15" s="142" t="s">
        <v>1</v>
      </c>
      <c r="G15" s="39"/>
      <c r="H15" s="39"/>
      <c r="I15" s="153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3" t="s">
        <v>20</v>
      </c>
      <c r="E16" s="39"/>
      <c r="F16" s="142" t="s">
        <v>21</v>
      </c>
      <c r="G16" s="39"/>
      <c r="H16" s="39"/>
      <c r="I16" s="153" t="s">
        <v>22</v>
      </c>
      <c r="J16" s="157" t="str">
        <f>'Rekapitulace stavby'!AN8</f>
        <v>13. 3. 2025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3" t="s">
        <v>24</v>
      </c>
      <c r="E18" s="39"/>
      <c r="F18" s="39"/>
      <c r="G18" s="39"/>
      <c r="H18" s="39"/>
      <c r="I18" s="153" t="s">
        <v>25</v>
      </c>
      <c r="J18" s="142" t="s">
        <v>26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27</v>
      </c>
      <c r="F19" s="39"/>
      <c r="G19" s="39"/>
      <c r="H19" s="39"/>
      <c r="I19" s="153" t="s">
        <v>28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3" t="s">
        <v>29</v>
      </c>
      <c r="E21" s="39"/>
      <c r="F21" s="39"/>
      <c r="G21" s="39"/>
      <c r="H21" s="39"/>
      <c r="I21" s="153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3" t="s">
        <v>28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3" t="s">
        <v>31</v>
      </c>
      <c r="E24" s="39"/>
      <c r="F24" s="39"/>
      <c r="G24" s="39"/>
      <c r="H24" s="39"/>
      <c r="I24" s="153" t="s">
        <v>25</v>
      </c>
      <c r="J24" s="142" t="s">
        <v>32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33</v>
      </c>
      <c r="F25" s="39"/>
      <c r="G25" s="39"/>
      <c r="H25" s="39"/>
      <c r="I25" s="153" t="s">
        <v>28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3" t="s">
        <v>35</v>
      </c>
      <c r="E27" s="39"/>
      <c r="F27" s="39"/>
      <c r="G27" s="39"/>
      <c r="H27" s="39"/>
      <c r="I27" s="153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36</v>
      </c>
      <c r="F28" s="39"/>
      <c r="G28" s="39"/>
      <c r="H28" s="39"/>
      <c r="I28" s="153" t="s">
        <v>28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3" t="s">
        <v>37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5" customHeight="1">
      <c r="A31" s="158"/>
      <c r="B31" s="159"/>
      <c r="C31" s="158"/>
      <c r="D31" s="158"/>
      <c r="E31" s="160" t="s">
        <v>1</v>
      </c>
      <c r="F31" s="160"/>
      <c r="G31" s="160"/>
      <c r="H31" s="160"/>
      <c r="I31" s="158"/>
      <c r="J31" s="158"/>
      <c r="K31" s="158"/>
      <c r="L31" s="161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2"/>
      <c r="E33" s="162"/>
      <c r="F33" s="162"/>
      <c r="G33" s="162"/>
      <c r="H33" s="162"/>
      <c r="I33" s="162"/>
      <c r="J33" s="162"/>
      <c r="K33" s="162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3" t="s">
        <v>38</v>
      </c>
      <c r="E34" s="39"/>
      <c r="F34" s="39"/>
      <c r="G34" s="39"/>
      <c r="H34" s="39"/>
      <c r="I34" s="39"/>
      <c r="J34" s="164">
        <f>ROUND(J129,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2"/>
      <c r="E35" s="162"/>
      <c r="F35" s="162"/>
      <c r="G35" s="162"/>
      <c r="H35" s="162"/>
      <c r="I35" s="162"/>
      <c r="J35" s="162"/>
      <c r="K35" s="162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5" t="s">
        <v>40</v>
      </c>
      <c r="G36" s="39"/>
      <c r="H36" s="39"/>
      <c r="I36" s="165" t="s">
        <v>39</v>
      </c>
      <c r="J36" s="165" t="s">
        <v>41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55" t="s">
        <v>42</v>
      </c>
      <c r="E37" s="153" t="s">
        <v>43</v>
      </c>
      <c r="F37" s="166">
        <f>ROUND((SUM(BE129:BE140)),  2)</f>
        <v>0</v>
      </c>
      <c r="G37" s="39"/>
      <c r="H37" s="39"/>
      <c r="I37" s="167">
        <v>0.20999999999999999</v>
      </c>
      <c r="J37" s="166">
        <f>ROUND(((SUM(BE129:BE140))*I37),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3" t="s">
        <v>44</v>
      </c>
      <c r="F38" s="166">
        <f>ROUND((SUM(BF129:BF140)),  2)</f>
        <v>0</v>
      </c>
      <c r="G38" s="39"/>
      <c r="H38" s="39"/>
      <c r="I38" s="167">
        <v>0.12</v>
      </c>
      <c r="J38" s="166">
        <f>ROUND(((SUM(BF129:BF140))*I38),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3" t="s">
        <v>45</v>
      </c>
      <c r="F39" s="166">
        <f>ROUND((SUM(BG129:BG140)),  2)</f>
        <v>0</v>
      </c>
      <c r="G39" s="39"/>
      <c r="H39" s="39"/>
      <c r="I39" s="167">
        <v>0.20999999999999999</v>
      </c>
      <c r="J39" s="166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3" t="s">
        <v>46</v>
      </c>
      <c r="F40" s="166">
        <f>ROUND((SUM(BH129:BH140)),  2)</f>
        <v>0</v>
      </c>
      <c r="G40" s="39"/>
      <c r="H40" s="39"/>
      <c r="I40" s="167">
        <v>0.12</v>
      </c>
      <c r="J40" s="166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3" t="s">
        <v>47</v>
      </c>
      <c r="F41" s="166">
        <f>ROUND((SUM(BI129:BI140)),  2)</f>
        <v>0</v>
      </c>
      <c r="G41" s="39"/>
      <c r="H41" s="39"/>
      <c r="I41" s="167">
        <v>0</v>
      </c>
      <c r="J41" s="166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8"/>
      <c r="D43" s="169" t="s">
        <v>48</v>
      </c>
      <c r="E43" s="170"/>
      <c r="F43" s="170"/>
      <c r="G43" s="171" t="s">
        <v>49</v>
      </c>
      <c r="H43" s="172" t="s">
        <v>50</v>
      </c>
      <c r="I43" s="170"/>
      <c r="J43" s="173">
        <f>SUM(J34:J41)</f>
        <v>0</v>
      </c>
      <c r="K43" s="174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5" t="s">
        <v>51</v>
      </c>
      <c r="E50" s="176"/>
      <c r="F50" s="176"/>
      <c r="G50" s="175" t="s">
        <v>52</v>
      </c>
      <c r="H50" s="176"/>
      <c r="I50" s="176"/>
      <c r="J50" s="176"/>
      <c r="K50" s="17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7" t="s">
        <v>53</v>
      </c>
      <c r="E61" s="178"/>
      <c r="F61" s="179" t="s">
        <v>54</v>
      </c>
      <c r="G61" s="177" t="s">
        <v>53</v>
      </c>
      <c r="H61" s="178"/>
      <c r="I61" s="178"/>
      <c r="J61" s="180" t="s">
        <v>54</v>
      </c>
      <c r="K61" s="17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5" t="s">
        <v>55</v>
      </c>
      <c r="E65" s="181"/>
      <c r="F65" s="181"/>
      <c r="G65" s="175" t="s">
        <v>56</v>
      </c>
      <c r="H65" s="181"/>
      <c r="I65" s="181"/>
      <c r="J65" s="181"/>
      <c r="K65" s="18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7" t="s">
        <v>53</v>
      </c>
      <c r="E76" s="178"/>
      <c r="F76" s="179" t="s">
        <v>54</v>
      </c>
      <c r="G76" s="177" t="s">
        <v>53</v>
      </c>
      <c r="H76" s="178"/>
      <c r="I76" s="178"/>
      <c r="J76" s="180" t="s">
        <v>54</v>
      </c>
      <c r="K76" s="17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6" t="str">
        <f>E7</f>
        <v>Chodníkové těleso, Žilina u Nového Jičína,úsek Pstruží Potok-Životice u NJ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145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6" t="s">
        <v>148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151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187" t="s">
        <v>1187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157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400 - Vedlejší rozpočtové náklady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Žilina u Nového Jičína</v>
      </c>
      <c r="G93" s="41"/>
      <c r="H93" s="41"/>
      <c r="I93" s="33" t="s">
        <v>22</v>
      </c>
      <c r="J93" s="80" t="str">
        <f>IF(J16="","",J16)</f>
        <v>13. 3. 2025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40.05" customHeight="1">
      <c r="A95" s="39"/>
      <c r="B95" s="40"/>
      <c r="C95" s="33" t="s">
        <v>24</v>
      </c>
      <c r="D95" s="41"/>
      <c r="E95" s="41"/>
      <c r="F95" s="28" t="str">
        <f>E19</f>
        <v>Městský úřad Nový Jičín</v>
      </c>
      <c r="G95" s="41"/>
      <c r="H95" s="41"/>
      <c r="I95" s="33" t="s">
        <v>31</v>
      </c>
      <c r="J95" s="37" t="str">
        <f>E25</f>
        <v>Projekční a inženýrská činnost Groman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29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>Fajfrová Irena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8" t="s">
        <v>167</v>
      </c>
      <c r="D98" s="189"/>
      <c r="E98" s="189"/>
      <c r="F98" s="189"/>
      <c r="G98" s="189"/>
      <c r="H98" s="189"/>
      <c r="I98" s="189"/>
      <c r="J98" s="190" t="s">
        <v>168</v>
      </c>
      <c r="K98" s="189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1" t="s">
        <v>169</v>
      </c>
      <c r="D100" s="41"/>
      <c r="E100" s="41"/>
      <c r="F100" s="41"/>
      <c r="G100" s="41"/>
      <c r="H100" s="41"/>
      <c r="I100" s="41"/>
      <c r="J100" s="111">
        <f>J129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170</v>
      </c>
    </row>
    <row r="101" s="9" customFormat="1" ht="24.96" customHeight="1">
      <c r="A101" s="9"/>
      <c r="B101" s="192"/>
      <c r="C101" s="193"/>
      <c r="D101" s="194" t="s">
        <v>179</v>
      </c>
      <c r="E101" s="195"/>
      <c r="F101" s="195"/>
      <c r="G101" s="195"/>
      <c r="H101" s="195"/>
      <c r="I101" s="195"/>
      <c r="J101" s="196">
        <f>J130</f>
        <v>0</v>
      </c>
      <c r="K101" s="193"/>
      <c r="L101" s="19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8"/>
      <c r="C102" s="133"/>
      <c r="D102" s="199" t="s">
        <v>180</v>
      </c>
      <c r="E102" s="200"/>
      <c r="F102" s="200"/>
      <c r="G102" s="200"/>
      <c r="H102" s="200"/>
      <c r="I102" s="200"/>
      <c r="J102" s="201">
        <f>J131</f>
        <v>0</v>
      </c>
      <c r="K102" s="133"/>
      <c r="L102" s="20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8"/>
      <c r="C103" s="133"/>
      <c r="D103" s="199" t="s">
        <v>1194</v>
      </c>
      <c r="E103" s="200"/>
      <c r="F103" s="200"/>
      <c r="G103" s="200"/>
      <c r="H103" s="200"/>
      <c r="I103" s="200"/>
      <c r="J103" s="201">
        <f>J135</f>
        <v>0</v>
      </c>
      <c r="K103" s="133"/>
      <c r="L103" s="20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8"/>
      <c r="C104" s="133"/>
      <c r="D104" s="199" t="s">
        <v>1195</v>
      </c>
      <c r="E104" s="200"/>
      <c r="F104" s="200"/>
      <c r="G104" s="200"/>
      <c r="H104" s="200"/>
      <c r="I104" s="200"/>
      <c r="J104" s="201">
        <f>J137</f>
        <v>0</v>
      </c>
      <c r="K104" s="133"/>
      <c r="L104" s="20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8"/>
      <c r="C105" s="133"/>
      <c r="D105" s="199" t="s">
        <v>1196</v>
      </c>
      <c r="E105" s="200"/>
      <c r="F105" s="200"/>
      <c r="G105" s="200"/>
      <c r="H105" s="200"/>
      <c r="I105" s="200"/>
      <c r="J105" s="201">
        <f>J139</f>
        <v>0</v>
      </c>
      <c r="K105" s="133"/>
      <c r="L105" s="20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181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16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6.25" customHeight="1">
      <c r="A115" s="39"/>
      <c r="B115" s="40"/>
      <c r="C115" s="41"/>
      <c r="D115" s="41"/>
      <c r="E115" s="186" t="str">
        <f>E7</f>
        <v>Chodníkové těleso, Žilina u Nového Jičína,úsek Pstruží Potok-Životice u NJ</v>
      </c>
      <c r="F115" s="33"/>
      <c r="G115" s="33"/>
      <c r="H115" s="33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" customFormat="1" ht="12" customHeight="1">
      <c r="B116" s="22"/>
      <c r="C116" s="33" t="s">
        <v>145</v>
      </c>
      <c r="D116" s="23"/>
      <c r="E116" s="23"/>
      <c r="F116" s="23"/>
      <c r="G116" s="23"/>
      <c r="H116" s="23"/>
      <c r="I116" s="23"/>
      <c r="J116" s="23"/>
      <c r="K116" s="23"/>
      <c r="L116" s="21"/>
    </row>
    <row r="117" s="1" customFormat="1" ht="16.5" customHeight="1">
      <c r="B117" s="22"/>
      <c r="C117" s="23"/>
      <c r="D117" s="23"/>
      <c r="E117" s="186" t="s">
        <v>148</v>
      </c>
      <c r="F117" s="23"/>
      <c r="G117" s="23"/>
      <c r="H117" s="23"/>
      <c r="I117" s="23"/>
      <c r="J117" s="23"/>
      <c r="K117" s="23"/>
      <c r="L117" s="21"/>
    </row>
    <row r="118" s="1" customFormat="1" ht="12" customHeight="1">
      <c r="B118" s="22"/>
      <c r="C118" s="33" t="s">
        <v>151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="2" customFormat="1" ht="16.5" customHeight="1">
      <c r="A119" s="39"/>
      <c r="B119" s="40"/>
      <c r="C119" s="41"/>
      <c r="D119" s="41"/>
      <c r="E119" s="187" t="s">
        <v>1187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157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E13</f>
        <v>400 - Vedlejší rozpočtové náklady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F16</f>
        <v>Žilina u Nového Jičína</v>
      </c>
      <c r="G123" s="41"/>
      <c r="H123" s="41"/>
      <c r="I123" s="33" t="s">
        <v>22</v>
      </c>
      <c r="J123" s="80" t="str">
        <f>IF(J16="","",J16)</f>
        <v>13. 3. 2025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40.05" customHeight="1">
      <c r="A125" s="39"/>
      <c r="B125" s="40"/>
      <c r="C125" s="33" t="s">
        <v>24</v>
      </c>
      <c r="D125" s="41"/>
      <c r="E125" s="41"/>
      <c r="F125" s="28" t="str">
        <f>E19</f>
        <v>Městský úřad Nový Jičín</v>
      </c>
      <c r="G125" s="41"/>
      <c r="H125" s="41"/>
      <c r="I125" s="33" t="s">
        <v>31</v>
      </c>
      <c r="J125" s="37" t="str">
        <f>E25</f>
        <v>Projekční a inženýrská činnost Groman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29</v>
      </c>
      <c r="D126" s="41"/>
      <c r="E126" s="41"/>
      <c r="F126" s="28" t="str">
        <f>IF(E22="","",E22)</f>
        <v>Vyplň údaj</v>
      </c>
      <c r="G126" s="41"/>
      <c r="H126" s="41"/>
      <c r="I126" s="33" t="s">
        <v>35</v>
      </c>
      <c r="J126" s="37" t="str">
        <f>E28</f>
        <v>Fajfrová Irena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03"/>
      <c r="B128" s="204"/>
      <c r="C128" s="205" t="s">
        <v>182</v>
      </c>
      <c r="D128" s="206" t="s">
        <v>63</v>
      </c>
      <c r="E128" s="206" t="s">
        <v>59</v>
      </c>
      <c r="F128" s="206" t="s">
        <v>60</v>
      </c>
      <c r="G128" s="206" t="s">
        <v>183</v>
      </c>
      <c r="H128" s="206" t="s">
        <v>184</v>
      </c>
      <c r="I128" s="206" t="s">
        <v>185</v>
      </c>
      <c r="J128" s="206" t="s">
        <v>168</v>
      </c>
      <c r="K128" s="207" t="s">
        <v>186</v>
      </c>
      <c r="L128" s="208"/>
      <c r="M128" s="101" t="s">
        <v>1</v>
      </c>
      <c r="N128" s="102" t="s">
        <v>42</v>
      </c>
      <c r="O128" s="102" t="s">
        <v>187</v>
      </c>
      <c r="P128" s="102" t="s">
        <v>188</v>
      </c>
      <c r="Q128" s="102" t="s">
        <v>189</v>
      </c>
      <c r="R128" s="102" t="s">
        <v>190</v>
      </c>
      <c r="S128" s="102" t="s">
        <v>191</v>
      </c>
      <c r="T128" s="103" t="s">
        <v>192</v>
      </c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</row>
    <row r="129" s="2" customFormat="1" ht="22.8" customHeight="1">
      <c r="A129" s="39"/>
      <c r="B129" s="40"/>
      <c r="C129" s="108" t="s">
        <v>193</v>
      </c>
      <c r="D129" s="41"/>
      <c r="E129" s="41"/>
      <c r="F129" s="41"/>
      <c r="G129" s="41"/>
      <c r="H129" s="41"/>
      <c r="I129" s="41"/>
      <c r="J129" s="209">
        <f>BK129</f>
        <v>0</v>
      </c>
      <c r="K129" s="41"/>
      <c r="L129" s="45"/>
      <c r="M129" s="104"/>
      <c r="N129" s="210"/>
      <c r="O129" s="105"/>
      <c r="P129" s="211">
        <f>P130</f>
        <v>0</v>
      </c>
      <c r="Q129" s="105"/>
      <c r="R129" s="211">
        <f>R130</f>
        <v>0</v>
      </c>
      <c r="S129" s="105"/>
      <c r="T129" s="212">
        <f>T130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77</v>
      </c>
      <c r="AU129" s="18" t="s">
        <v>170</v>
      </c>
      <c r="BK129" s="213">
        <f>BK130</f>
        <v>0</v>
      </c>
    </row>
    <row r="130" s="12" customFormat="1" ht="25.92" customHeight="1">
      <c r="A130" s="12"/>
      <c r="B130" s="214"/>
      <c r="C130" s="215"/>
      <c r="D130" s="216" t="s">
        <v>77</v>
      </c>
      <c r="E130" s="217" t="s">
        <v>717</v>
      </c>
      <c r="F130" s="217" t="s">
        <v>110</v>
      </c>
      <c r="G130" s="215"/>
      <c r="H130" s="215"/>
      <c r="I130" s="218"/>
      <c r="J130" s="219">
        <f>BK130</f>
        <v>0</v>
      </c>
      <c r="K130" s="215"/>
      <c r="L130" s="220"/>
      <c r="M130" s="221"/>
      <c r="N130" s="222"/>
      <c r="O130" s="222"/>
      <c r="P130" s="223">
        <f>P131+P135+P137+P139</f>
        <v>0</v>
      </c>
      <c r="Q130" s="222"/>
      <c r="R130" s="223">
        <f>R131+R135+R137+R139</f>
        <v>0</v>
      </c>
      <c r="S130" s="222"/>
      <c r="T130" s="224">
        <f>T131+T135+T137+T139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5" t="s">
        <v>215</v>
      </c>
      <c r="AT130" s="226" t="s">
        <v>77</v>
      </c>
      <c r="AU130" s="226" t="s">
        <v>78</v>
      </c>
      <c r="AY130" s="225" t="s">
        <v>196</v>
      </c>
      <c r="BK130" s="227">
        <f>BK131+BK135+BK137+BK139</f>
        <v>0</v>
      </c>
    </row>
    <row r="131" s="12" customFormat="1" ht="22.8" customHeight="1">
      <c r="A131" s="12"/>
      <c r="B131" s="214"/>
      <c r="C131" s="215"/>
      <c r="D131" s="216" t="s">
        <v>77</v>
      </c>
      <c r="E131" s="228" t="s">
        <v>718</v>
      </c>
      <c r="F131" s="228" t="s">
        <v>719</v>
      </c>
      <c r="G131" s="215"/>
      <c r="H131" s="215"/>
      <c r="I131" s="218"/>
      <c r="J131" s="229">
        <f>BK131</f>
        <v>0</v>
      </c>
      <c r="K131" s="215"/>
      <c r="L131" s="220"/>
      <c r="M131" s="221"/>
      <c r="N131" s="222"/>
      <c r="O131" s="222"/>
      <c r="P131" s="223">
        <f>SUM(P132:P134)</f>
        <v>0</v>
      </c>
      <c r="Q131" s="222"/>
      <c r="R131" s="223">
        <f>SUM(R132:R134)</f>
        <v>0</v>
      </c>
      <c r="S131" s="222"/>
      <c r="T131" s="224">
        <f>SUM(T132:T134)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5" t="s">
        <v>215</v>
      </c>
      <c r="AT131" s="226" t="s">
        <v>77</v>
      </c>
      <c r="AU131" s="226" t="s">
        <v>82</v>
      </c>
      <c r="AY131" s="225" t="s">
        <v>196</v>
      </c>
      <c r="BK131" s="227">
        <f>SUM(BK132:BK134)</f>
        <v>0</v>
      </c>
    </row>
    <row r="132" s="2" customFormat="1" ht="16.5" customHeight="1">
      <c r="A132" s="39"/>
      <c r="B132" s="40"/>
      <c r="C132" s="230" t="s">
        <v>82</v>
      </c>
      <c r="D132" s="230" t="s">
        <v>198</v>
      </c>
      <c r="E132" s="231" t="s">
        <v>1900</v>
      </c>
      <c r="F132" s="232" t="s">
        <v>1901</v>
      </c>
      <c r="G132" s="233" t="s">
        <v>723</v>
      </c>
      <c r="H132" s="234">
        <v>1</v>
      </c>
      <c r="I132" s="235"/>
      <c r="J132" s="236">
        <f>ROUND(I132*H132,2)</f>
        <v>0</v>
      </c>
      <c r="K132" s="232" t="s">
        <v>202</v>
      </c>
      <c r="L132" s="45"/>
      <c r="M132" s="237" t="s">
        <v>1</v>
      </c>
      <c r="N132" s="238" t="s">
        <v>43</v>
      </c>
      <c r="O132" s="92"/>
      <c r="P132" s="239">
        <f>O132*H132</f>
        <v>0</v>
      </c>
      <c r="Q132" s="239">
        <v>0</v>
      </c>
      <c r="R132" s="239">
        <f>Q132*H132</f>
        <v>0</v>
      </c>
      <c r="S132" s="239">
        <v>0</v>
      </c>
      <c r="T132" s="24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1" t="s">
        <v>724</v>
      </c>
      <c r="AT132" s="241" t="s">
        <v>198</v>
      </c>
      <c r="AU132" s="241" t="s">
        <v>86</v>
      </c>
      <c r="AY132" s="18" t="s">
        <v>196</v>
      </c>
      <c r="BE132" s="242">
        <f>IF(N132="základní",J132,0)</f>
        <v>0</v>
      </c>
      <c r="BF132" s="242">
        <f>IF(N132="snížená",J132,0)</f>
        <v>0</v>
      </c>
      <c r="BG132" s="242">
        <f>IF(N132="zákl. přenesená",J132,0)</f>
        <v>0</v>
      </c>
      <c r="BH132" s="242">
        <f>IF(N132="sníž. přenesená",J132,0)</f>
        <v>0</v>
      </c>
      <c r="BI132" s="242">
        <f>IF(N132="nulová",J132,0)</f>
        <v>0</v>
      </c>
      <c r="BJ132" s="18" t="s">
        <v>82</v>
      </c>
      <c r="BK132" s="242">
        <f>ROUND(I132*H132,2)</f>
        <v>0</v>
      </c>
      <c r="BL132" s="18" t="s">
        <v>724</v>
      </c>
      <c r="BM132" s="241" t="s">
        <v>1902</v>
      </c>
    </row>
    <row r="133" s="2" customFormat="1" ht="24.15" customHeight="1">
      <c r="A133" s="39"/>
      <c r="B133" s="40"/>
      <c r="C133" s="230" t="s">
        <v>86</v>
      </c>
      <c r="D133" s="230" t="s">
        <v>198</v>
      </c>
      <c r="E133" s="231" t="s">
        <v>1903</v>
      </c>
      <c r="F133" s="232" t="s">
        <v>1904</v>
      </c>
      <c r="G133" s="233" t="s">
        <v>723</v>
      </c>
      <c r="H133" s="234">
        <v>1</v>
      </c>
      <c r="I133" s="235"/>
      <c r="J133" s="236">
        <f>ROUND(I133*H133,2)</f>
        <v>0</v>
      </c>
      <c r="K133" s="232" t="s">
        <v>202</v>
      </c>
      <c r="L133" s="45"/>
      <c r="M133" s="237" t="s">
        <v>1</v>
      </c>
      <c r="N133" s="238" t="s">
        <v>43</v>
      </c>
      <c r="O133" s="92"/>
      <c r="P133" s="239">
        <f>O133*H133</f>
        <v>0</v>
      </c>
      <c r="Q133" s="239">
        <v>0</v>
      </c>
      <c r="R133" s="239">
        <f>Q133*H133</f>
        <v>0</v>
      </c>
      <c r="S133" s="239">
        <v>0</v>
      </c>
      <c r="T133" s="24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1" t="s">
        <v>724</v>
      </c>
      <c r="AT133" s="241" t="s">
        <v>198</v>
      </c>
      <c r="AU133" s="241" t="s">
        <v>86</v>
      </c>
      <c r="AY133" s="18" t="s">
        <v>196</v>
      </c>
      <c r="BE133" s="242">
        <f>IF(N133="základní",J133,0)</f>
        <v>0</v>
      </c>
      <c r="BF133" s="242">
        <f>IF(N133="snížená",J133,0)</f>
        <v>0</v>
      </c>
      <c r="BG133" s="242">
        <f>IF(N133="zákl. přenesená",J133,0)</f>
        <v>0</v>
      </c>
      <c r="BH133" s="242">
        <f>IF(N133="sníž. přenesená",J133,0)</f>
        <v>0</v>
      </c>
      <c r="BI133" s="242">
        <f>IF(N133="nulová",J133,0)</f>
        <v>0</v>
      </c>
      <c r="BJ133" s="18" t="s">
        <v>82</v>
      </c>
      <c r="BK133" s="242">
        <f>ROUND(I133*H133,2)</f>
        <v>0</v>
      </c>
      <c r="BL133" s="18" t="s">
        <v>724</v>
      </c>
      <c r="BM133" s="241" t="s">
        <v>1905</v>
      </c>
    </row>
    <row r="134" s="2" customFormat="1" ht="16.5" customHeight="1">
      <c r="A134" s="39"/>
      <c r="B134" s="40"/>
      <c r="C134" s="230" t="s">
        <v>94</v>
      </c>
      <c r="D134" s="230" t="s">
        <v>198</v>
      </c>
      <c r="E134" s="231" t="s">
        <v>1906</v>
      </c>
      <c r="F134" s="232" t="s">
        <v>1907</v>
      </c>
      <c r="G134" s="233" t="s">
        <v>723</v>
      </c>
      <c r="H134" s="234">
        <v>1</v>
      </c>
      <c r="I134" s="235"/>
      <c r="J134" s="236">
        <f>ROUND(I134*H134,2)</f>
        <v>0</v>
      </c>
      <c r="K134" s="232" t="s">
        <v>202</v>
      </c>
      <c r="L134" s="45"/>
      <c r="M134" s="237" t="s">
        <v>1</v>
      </c>
      <c r="N134" s="238" t="s">
        <v>43</v>
      </c>
      <c r="O134" s="92"/>
      <c r="P134" s="239">
        <f>O134*H134</f>
        <v>0</v>
      </c>
      <c r="Q134" s="239">
        <v>0</v>
      </c>
      <c r="R134" s="239">
        <f>Q134*H134</f>
        <v>0</v>
      </c>
      <c r="S134" s="239">
        <v>0</v>
      </c>
      <c r="T134" s="24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1" t="s">
        <v>724</v>
      </c>
      <c r="AT134" s="241" t="s">
        <v>198</v>
      </c>
      <c r="AU134" s="241" t="s">
        <v>86</v>
      </c>
      <c r="AY134" s="18" t="s">
        <v>196</v>
      </c>
      <c r="BE134" s="242">
        <f>IF(N134="základní",J134,0)</f>
        <v>0</v>
      </c>
      <c r="BF134" s="242">
        <f>IF(N134="snížená",J134,0)</f>
        <v>0</v>
      </c>
      <c r="BG134" s="242">
        <f>IF(N134="zákl. přenesená",J134,0)</f>
        <v>0</v>
      </c>
      <c r="BH134" s="242">
        <f>IF(N134="sníž. přenesená",J134,0)</f>
        <v>0</v>
      </c>
      <c r="BI134" s="242">
        <f>IF(N134="nulová",J134,0)</f>
        <v>0</v>
      </c>
      <c r="BJ134" s="18" t="s">
        <v>82</v>
      </c>
      <c r="BK134" s="242">
        <f>ROUND(I134*H134,2)</f>
        <v>0</v>
      </c>
      <c r="BL134" s="18" t="s">
        <v>724</v>
      </c>
      <c r="BM134" s="241" t="s">
        <v>1908</v>
      </c>
    </row>
    <row r="135" s="12" customFormat="1" ht="22.8" customHeight="1">
      <c r="A135" s="12"/>
      <c r="B135" s="214"/>
      <c r="C135" s="215"/>
      <c r="D135" s="216" t="s">
        <v>77</v>
      </c>
      <c r="E135" s="228" t="s">
        <v>1495</v>
      </c>
      <c r="F135" s="228" t="s">
        <v>1496</v>
      </c>
      <c r="G135" s="215"/>
      <c r="H135" s="215"/>
      <c r="I135" s="218"/>
      <c r="J135" s="229">
        <f>BK135</f>
        <v>0</v>
      </c>
      <c r="K135" s="215"/>
      <c r="L135" s="220"/>
      <c r="M135" s="221"/>
      <c r="N135" s="222"/>
      <c r="O135" s="222"/>
      <c r="P135" s="223">
        <f>P136</f>
        <v>0</v>
      </c>
      <c r="Q135" s="222"/>
      <c r="R135" s="223">
        <f>R136</f>
        <v>0</v>
      </c>
      <c r="S135" s="222"/>
      <c r="T135" s="224">
        <f>T136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5" t="s">
        <v>215</v>
      </c>
      <c r="AT135" s="226" t="s">
        <v>77</v>
      </c>
      <c r="AU135" s="226" t="s">
        <v>82</v>
      </c>
      <c r="AY135" s="225" t="s">
        <v>196</v>
      </c>
      <c r="BK135" s="227">
        <f>BK136</f>
        <v>0</v>
      </c>
    </row>
    <row r="136" s="2" customFormat="1" ht="16.5" customHeight="1">
      <c r="A136" s="39"/>
      <c r="B136" s="40"/>
      <c r="C136" s="230" t="s">
        <v>101</v>
      </c>
      <c r="D136" s="230" t="s">
        <v>198</v>
      </c>
      <c r="E136" s="231" t="s">
        <v>1497</v>
      </c>
      <c r="F136" s="232" t="s">
        <v>1496</v>
      </c>
      <c r="G136" s="233" t="s">
        <v>723</v>
      </c>
      <c r="H136" s="234">
        <v>1</v>
      </c>
      <c r="I136" s="235"/>
      <c r="J136" s="236">
        <f>ROUND(I136*H136,2)</f>
        <v>0</v>
      </c>
      <c r="K136" s="232" t="s">
        <v>202</v>
      </c>
      <c r="L136" s="45"/>
      <c r="M136" s="237" t="s">
        <v>1</v>
      </c>
      <c r="N136" s="238" t="s">
        <v>43</v>
      </c>
      <c r="O136" s="92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1" t="s">
        <v>724</v>
      </c>
      <c r="AT136" s="241" t="s">
        <v>198</v>
      </c>
      <c r="AU136" s="241" t="s">
        <v>86</v>
      </c>
      <c r="AY136" s="18" t="s">
        <v>196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8" t="s">
        <v>82</v>
      </c>
      <c r="BK136" s="242">
        <f>ROUND(I136*H136,2)</f>
        <v>0</v>
      </c>
      <c r="BL136" s="18" t="s">
        <v>724</v>
      </c>
      <c r="BM136" s="241" t="s">
        <v>1909</v>
      </c>
    </row>
    <row r="137" s="12" customFormat="1" ht="22.8" customHeight="1">
      <c r="A137" s="12"/>
      <c r="B137" s="214"/>
      <c r="C137" s="215"/>
      <c r="D137" s="216" t="s">
        <v>77</v>
      </c>
      <c r="E137" s="228" t="s">
        <v>1499</v>
      </c>
      <c r="F137" s="228" t="s">
        <v>1500</v>
      </c>
      <c r="G137" s="215"/>
      <c r="H137" s="215"/>
      <c r="I137" s="218"/>
      <c r="J137" s="229">
        <f>BK137</f>
        <v>0</v>
      </c>
      <c r="K137" s="215"/>
      <c r="L137" s="220"/>
      <c r="M137" s="221"/>
      <c r="N137" s="222"/>
      <c r="O137" s="222"/>
      <c r="P137" s="223">
        <f>P138</f>
        <v>0</v>
      </c>
      <c r="Q137" s="222"/>
      <c r="R137" s="223">
        <f>R138</f>
        <v>0</v>
      </c>
      <c r="S137" s="222"/>
      <c r="T137" s="224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5" t="s">
        <v>215</v>
      </c>
      <c r="AT137" s="226" t="s">
        <v>77</v>
      </c>
      <c r="AU137" s="226" t="s">
        <v>82</v>
      </c>
      <c r="AY137" s="225" t="s">
        <v>196</v>
      </c>
      <c r="BK137" s="227">
        <f>BK138</f>
        <v>0</v>
      </c>
    </row>
    <row r="138" s="2" customFormat="1" ht="16.5" customHeight="1">
      <c r="A138" s="39"/>
      <c r="B138" s="40"/>
      <c r="C138" s="230" t="s">
        <v>215</v>
      </c>
      <c r="D138" s="230" t="s">
        <v>198</v>
      </c>
      <c r="E138" s="231" t="s">
        <v>1501</v>
      </c>
      <c r="F138" s="232" t="s">
        <v>1502</v>
      </c>
      <c r="G138" s="233" t="s">
        <v>723</v>
      </c>
      <c r="H138" s="234">
        <v>1</v>
      </c>
      <c r="I138" s="235"/>
      <c r="J138" s="236">
        <f>ROUND(I138*H138,2)</f>
        <v>0</v>
      </c>
      <c r="K138" s="232" t="s">
        <v>202</v>
      </c>
      <c r="L138" s="45"/>
      <c r="M138" s="237" t="s">
        <v>1</v>
      </c>
      <c r="N138" s="238" t="s">
        <v>43</v>
      </c>
      <c r="O138" s="92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1" t="s">
        <v>724</v>
      </c>
      <c r="AT138" s="241" t="s">
        <v>198</v>
      </c>
      <c r="AU138" s="241" t="s">
        <v>86</v>
      </c>
      <c r="AY138" s="18" t="s">
        <v>196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8" t="s">
        <v>82</v>
      </c>
      <c r="BK138" s="242">
        <f>ROUND(I138*H138,2)</f>
        <v>0</v>
      </c>
      <c r="BL138" s="18" t="s">
        <v>724</v>
      </c>
      <c r="BM138" s="241" t="s">
        <v>1910</v>
      </c>
    </row>
    <row r="139" s="12" customFormat="1" ht="22.8" customHeight="1">
      <c r="A139" s="12"/>
      <c r="B139" s="214"/>
      <c r="C139" s="215"/>
      <c r="D139" s="216" t="s">
        <v>77</v>
      </c>
      <c r="E139" s="228" t="s">
        <v>1504</v>
      </c>
      <c r="F139" s="228" t="s">
        <v>1505</v>
      </c>
      <c r="G139" s="215"/>
      <c r="H139" s="215"/>
      <c r="I139" s="218"/>
      <c r="J139" s="229">
        <f>BK139</f>
        <v>0</v>
      </c>
      <c r="K139" s="215"/>
      <c r="L139" s="220"/>
      <c r="M139" s="221"/>
      <c r="N139" s="222"/>
      <c r="O139" s="222"/>
      <c r="P139" s="223">
        <f>P140</f>
        <v>0</v>
      </c>
      <c r="Q139" s="222"/>
      <c r="R139" s="223">
        <f>R140</f>
        <v>0</v>
      </c>
      <c r="S139" s="222"/>
      <c r="T139" s="224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5" t="s">
        <v>215</v>
      </c>
      <c r="AT139" s="226" t="s">
        <v>77</v>
      </c>
      <c r="AU139" s="226" t="s">
        <v>82</v>
      </c>
      <c r="AY139" s="225" t="s">
        <v>196</v>
      </c>
      <c r="BK139" s="227">
        <f>BK140</f>
        <v>0</v>
      </c>
    </row>
    <row r="140" s="2" customFormat="1" ht="24.15" customHeight="1">
      <c r="A140" s="39"/>
      <c r="B140" s="40"/>
      <c r="C140" s="230" t="s">
        <v>221</v>
      </c>
      <c r="D140" s="230" t="s">
        <v>198</v>
      </c>
      <c r="E140" s="231" t="s">
        <v>1506</v>
      </c>
      <c r="F140" s="232" t="s">
        <v>1507</v>
      </c>
      <c r="G140" s="233" t="s">
        <v>723</v>
      </c>
      <c r="H140" s="234">
        <v>1</v>
      </c>
      <c r="I140" s="235"/>
      <c r="J140" s="236">
        <f>ROUND(I140*H140,2)</f>
        <v>0</v>
      </c>
      <c r="K140" s="232" t="s">
        <v>202</v>
      </c>
      <c r="L140" s="45"/>
      <c r="M140" s="297" t="s">
        <v>1</v>
      </c>
      <c r="N140" s="298" t="s">
        <v>43</v>
      </c>
      <c r="O140" s="299"/>
      <c r="P140" s="300">
        <f>O140*H140</f>
        <v>0</v>
      </c>
      <c r="Q140" s="300">
        <v>0</v>
      </c>
      <c r="R140" s="300">
        <f>Q140*H140</f>
        <v>0</v>
      </c>
      <c r="S140" s="300">
        <v>0</v>
      </c>
      <c r="T140" s="30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1" t="s">
        <v>724</v>
      </c>
      <c r="AT140" s="241" t="s">
        <v>198</v>
      </c>
      <c r="AU140" s="241" t="s">
        <v>86</v>
      </c>
      <c r="AY140" s="18" t="s">
        <v>196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8" t="s">
        <v>82</v>
      </c>
      <c r="BK140" s="242">
        <f>ROUND(I140*H140,2)</f>
        <v>0</v>
      </c>
      <c r="BL140" s="18" t="s">
        <v>724</v>
      </c>
      <c r="BM140" s="241" t="s">
        <v>1911</v>
      </c>
    </row>
    <row r="141" s="2" customFormat="1" ht="6.96" customHeight="1">
      <c r="A141" s="39"/>
      <c r="B141" s="67"/>
      <c r="C141" s="68"/>
      <c r="D141" s="68"/>
      <c r="E141" s="68"/>
      <c r="F141" s="68"/>
      <c r="G141" s="68"/>
      <c r="H141" s="68"/>
      <c r="I141" s="68"/>
      <c r="J141" s="68"/>
      <c r="K141" s="68"/>
      <c r="L141" s="45"/>
      <c r="M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</sheetData>
  <sheetProtection sheet="1" autoFilter="0" formatColumns="0" formatRows="0" objects="1" scenarios="1" spinCount="100000" saltValue="OcVDRSHbhHomT26LTYPgQEC0R+fWVA40ZZAQU9dVHUZVL4J5+7XYqIoIwx+HaHbLNI3v8cBoxJ0UsSfD/Qb2dg==" hashValue="mXoWV2FLrKeyzJCGgo+oddtcPUX4E2EnAlWREHZqsjefc2PZOzgBOwNCBzxxgfoVsdjlXmsaMDXPtVutdP428Q==" algorithmName="SHA-512" password="CC35"/>
  <autoFilter ref="C128:K140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5:H115"/>
    <mergeCell ref="E119:H119"/>
    <mergeCell ref="E117:H117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9"/>
      <c r="C3" s="150"/>
      <c r="D3" s="150"/>
      <c r="E3" s="150"/>
      <c r="F3" s="150"/>
      <c r="G3" s="150"/>
      <c r="H3" s="21"/>
    </row>
    <row r="4" s="1" customFormat="1" ht="24.96" customHeight="1">
      <c r="B4" s="21"/>
      <c r="C4" s="151" t="s">
        <v>1912</v>
      </c>
      <c r="H4" s="21"/>
    </row>
    <row r="5" s="1" customFormat="1" ht="12" customHeight="1">
      <c r="B5" s="21"/>
      <c r="C5" s="303" t="s">
        <v>13</v>
      </c>
      <c r="D5" s="160" t="s">
        <v>14</v>
      </c>
      <c r="E5" s="1"/>
      <c r="F5" s="1"/>
      <c r="H5" s="21"/>
    </row>
    <row r="6" s="1" customFormat="1" ht="36.96" customHeight="1">
      <c r="B6" s="21"/>
      <c r="C6" s="304" t="s">
        <v>16</v>
      </c>
      <c r="D6" s="305" t="s">
        <v>17</v>
      </c>
      <c r="E6" s="1"/>
      <c r="F6" s="1"/>
      <c r="H6" s="21"/>
    </row>
    <row r="7" s="1" customFormat="1" ht="16.5" customHeight="1">
      <c r="B7" s="21"/>
      <c r="C7" s="153" t="s">
        <v>22</v>
      </c>
      <c r="D7" s="157" t="str">
        <f>'Rekapitulace stavby'!AN8</f>
        <v>13. 3. 2025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203"/>
      <c r="B9" s="306"/>
      <c r="C9" s="307" t="s">
        <v>59</v>
      </c>
      <c r="D9" s="308" t="s">
        <v>60</v>
      </c>
      <c r="E9" s="308" t="s">
        <v>183</v>
      </c>
      <c r="F9" s="309" t="s">
        <v>1913</v>
      </c>
      <c r="G9" s="203"/>
      <c r="H9" s="306"/>
    </row>
    <row r="10" s="2" customFormat="1" ht="26.4" customHeight="1">
      <c r="A10" s="39"/>
      <c r="B10" s="45"/>
      <c r="C10" s="310" t="s">
        <v>1914</v>
      </c>
      <c r="D10" s="310" t="s">
        <v>93</v>
      </c>
      <c r="E10" s="39"/>
      <c r="F10" s="39"/>
      <c r="G10" s="39"/>
      <c r="H10" s="45"/>
    </row>
    <row r="11" s="2" customFormat="1" ht="16.8" customHeight="1">
      <c r="A11" s="39"/>
      <c r="B11" s="45"/>
      <c r="C11" s="311" t="s">
        <v>132</v>
      </c>
      <c r="D11" s="312" t="s">
        <v>1</v>
      </c>
      <c r="E11" s="313" t="s">
        <v>1</v>
      </c>
      <c r="F11" s="314">
        <v>700.10000000000002</v>
      </c>
      <c r="G11" s="39"/>
      <c r="H11" s="45"/>
    </row>
    <row r="12" s="2" customFormat="1" ht="16.8" customHeight="1">
      <c r="A12" s="39"/>
      <c r="B12" s="45"/>
      <c r="C12" s="315" t="s">
        <v>1</v>
      </c>
      <c r="D12" s="315" t="s">
        <v>489</v>
      </c>
      <c r="E12" s="18" t="s">
        <v>1</v>
      </c>
      <c r="F12" s="316">
        <v>0</v>
      </c>
      <c r="G12" s="39"/>
      <c r="H12" s="45"/>
    </row>
    <row r="13" s="2" customFormat="1" ht="16.8" customHeight="1">
      <c r="A13" s="39"/>
      <c r="B13" s="45"/>
      <c r="C13" s="315" t="s">
        <v>1</v>
      </c>
      <c r="D13" s="315" t="s">
        <v>490</v>
      </c>
      <c r="E13" s="18" t="s">
        <v>1</v>
      </c>
      <c r="F13" s="316">
        <v>696.5</v>
      </c>
      <c r="G13" s="39"/>
      <c r="H13" s="45"/>
    </row>
    <row r="14" s="2" customFormat="1" ht="16.8" customHeight="1">
      <c r="A14" s="39"/>
      <c r="B14" s="45"/>
      <c r="C14" s="315" t="s">
        <v>1</v>
      </c>
      <c r="D14" s="315" t="s">
        <v>491</v>
      </c>
      <c r="E14" s="18" t="s">
        <v>1</v>
      </c>
      <c r="F14" s="316">
        <v>0</v>
      </c>
      <c r="G14" s="39"/>
      <c r="H14" s="45"/>
    </row>
    <row r="15" s="2" customFormat="1" ht="16.8" customHeight="1">
      <c r="A15" s="39"/>
      <c r="B15" s="45"/>
      <c r="C15" s="315" t="s">
        <v>1</v>
      </c>
      <c r="D15" s="315" t="s">
        <v>492</v>
      </c>
      <c r="E15" s="18" t="s">
        <v>1</v>
      </c>
      <c r="F15" s="316">
        <v>2</v>
      </c>
      <c r="G15" s="39"/>
      <c r="H15" s="45"/>
    </row>
    <row r="16" s="2" customFormat="1" ht="16.8" customHeight="1">
      <c r="A16" s="39"/>
      <c r="B16" s="45"/>
      <c r="C16" s="315" t="s">
        <v>1</v>
      </c>
      <c r="D16" s="315" t="s">
        <v>493</v>
      </c>
      <c r="E16" s="18" t="s">
        <v>1</v>
      </c>
      <c r="F16" s="316">
        <v>0</v>
      </c>
      <c r="G16" s="39"/>
      <c r="H16" s="45"/>
    </row>
    <row r="17" s="2" customFormat="1" ht="16.8" customHeight="1">
      <c r="A17" s="39"/>
      <c r="B17" s="45"/>
      <c r="C17" s="315" t="s">
        <v>1</v>
      </c>
      <c r="D17" s="315" t="s">
        <v>494</v>
      </c>
      <c r="E17" s="18" t="s">
        <v>1</v>
      </c>
      <c r="F17" s="316">
        <v>1.6000000000000001</v>
      </c>
      <c r="G17" s="39"/>
      <c r="H17" s="45"/>
    </row>
    <row r="18" s="2" customFormat="1" ht="16.8" customHeight="1">
      <c r="A18" s="39"/>
      <c r="B18" s="45"/>
      <c r="C18" s="315" t="s">
        <v>132</v>
      </c>
      <c r="D18" s="315" t="s">
        <v>276</v>
      </c>
      <c r="E18" s="18" t="s">
        <v>1</v>
      </c>
      <c r="F18" s="316">
        <v>700.10000000000002</v>
      </c>
      <c r="G18" s="39"/>
      <c r="H18" s="45"/>
    </row>
    <row r="19" s="2" customFormat="1" ht="16.8" customHeight="1">
      <c r="A19" s="39"/>
      <c r="B19" s="45"/>
      <c r="C19" s="317" t="s">
        <v>1915</v>
      </c>
      <c r="D19" s="39"/>
      <c r="E19" s="39"/>
      <c r="F19" s="39"/>
      <c r="G19" s="39"/>
      <c r="H19" s="45"/>
    </row>
    <row r="20" s="2" customFormat="1">
      <c r="A20" s="39"/>
      <c r="B20" s="45"/>
      <c r="C20" s="315" t="s">
        <v>486</v>
      </c>
      <c r="D20" s="315" t="s">
        <v>487</v>
      </c>
      <c r="E20" s="18" t="s">
        <v>201</v>
      </c>
      <c r="F20" s="316">
        <v>700.10000000000002</v>
      </c>
      <c r="G20" s="39"/>
      <c r="H20" s="45"/>
    </row>
    <row r="21" s="2" customFormat="1" ht="16.8" customHeight="1">
      <c r="A21" s="39"/>
      <c r="B21" s="45"/>
      <c r="C21" s="315" t="s">
        <v>372</v>
      </c>
      <c r="D21" s="315" t="s">
        <v>373</v>
      </c>
      <c r="E21" s="18" t="s">
        <v>201</v>
      </c>
      <c r="F21" s="316">
        <v>1650</v>
      </c>
      <c r="G21" s="39"/>
      <c r="H21" s="45"/>
    </row>
    <row r="22" s="2" customFormat="1" ht="16.8" customHeight="1">
      <c r="A22" s="39"/>
      <c r="B22" s="45"/>
      <c r="C22" s="315" t="s">
        <v>447</v>
      </c>
      <c r="D22" s="315" t="s">
        <v>448</v>
      </c>
      <c r="E22" s="18" t="s">
        <v>201</v>
      </c>
      <c r="F22" s="316">
        <v>700.10000000000002</v>
      </c>
      <c r="G22" s="39"/>
      <c r="H22" s="45"/>
    </row>
    <row r="23" s="2" customFormat="1" ht="16.8" customHeight="1">
      <c r="A23" s="39"/>
      <c r="B23" s="45"/>
      <c r="C23" s="311" t="s">
        <v>134</v>
      </c>
      <c r="D23" s="312" t="s">
        <v>1</v>
      </c>
      <c r="E23" s="313" t="s">
        <v>1</v>
      </c>
      <c r="F23" s="314">
        <v>127.5</v>
      </c>
      <c r="G23" s="39"/>
      <c r="H23" s="45"/>
    </row>
    <row r="24" s="2" customFormat="1" ht="16.8" customHeight="1">
      <c r="A24" s="39"/>
      <c r="B24" s="45"/>
      <c r="C24" s="315" t="s">
        <v>1</v>
      </c>
      <c r="D24" s="315" t="s">
        <v>522</v>
      </c>
      <c r="E24" s="18" t="s">
        <v>1</v>
      </c>
      <c r="F24" s="316">
        <v>0</v>
      </c>
      <c r="G24" s="39"/>
      <c r="H24" s="45"/>
    </row>
    <row r="25" s="2" customFormat="1" ht="16.8" customHeight="1">
      <c r="A25" s="39"/>
      <c r="B25" s="45"/>
      <c r="C25" s="315" t="s">
        <v>1</v>
      </c>
      <c r="D25" s="315" t="s">
        <v>523</v>
      </c>
      <c r="E25" s="18" t="s">
        <v>1</v>
      </c>
      <c r="F25" s="316">
        <v>89.5</v>
      </c>
      <c r="G25" s="39"/>
      <c r="H25" s="45"/>
    </row>
    <row r="26" s="2" customFormat="1" ht="16.8" customHeight="1">
      <c r="A26" s="39"/>
      <c r="B26" s="45"/>
      <c r="C26" s="315" t="s">
        <v>1</v>
      </c>
      <c r="D26" s="315" t="s">
        <v>524</v>
      </c>
      <c r="E26" s="18" t="s">
        <v>1</v>
      </c>
      <c r="F26" s="316">
        <v>28.600000000000001</v>
      </c>
      <c r="G26" s="39"/>
      <c r="H26" s="45"/>
    </row>
    <row r="27" s="2" customFormat="1" ht="16.8" customHeight="1">
      <c r="A27" s="39"/>
      <c r="B27" s="45"/>
      <c r="C27" s="315" t="s">
        <v>1</v>
      </c>
      <c r="D27" s="315" t="s">
        <v>525</v>
      </c>
      <c r="E27" s="18" t="s">
        <v>1</v>
      </c>
      <c r="F27" s="316">
        <v>9.4000000000000004</v>
      </c>
      <c r="G27" s="39"/>
      <c r="H27" s="45"/>
    </row>
    <row r="28" s="2" customFormat="1" ht="16.8" customHeight="1">
      <c r="A28" s="39"/>
      <c r="B28" s="45"/>
      <c r="C28" s="315" t="s">
        <v>134</v>
      </c>
      <c r="D28" s="315" t="s">
        <v>276</v>
      </c>
      <c r="E28" s="18" t="s">
        <v>1</v>
      </c>
      <c r="F28" s="316">
        <v>127.5</v>
      </c>
      <c r="G28" s="39"/>
      <c r="H28" s="45"/>
    </row>
    <row r="29" s="2" customFormat="1" ht="16.8" customHeight="1">
      <c r="A29" s="39"/>
      <c r="B29" s="45"/>
      <c r="C29" s="317" t="s">
        <v>1915</v>
      </c>
      <c r="D29" s="39"/>
      <c r="E29" s="39"/>
      <c r="F29" s="39"/>
      <c r="G29" s="39"/>
      <c r="H29" s="45"/>
    </row>
    <row r="30" s="2" customFormat="1">
      <c r="A30" s="39"/>
      <c r="B30" s="45"/>
      <c r="C30" s="315" t="s">
        <v>519</v>
      </c>
      <c r="D30" s="315" t="s">
        <v>520</v>
      </c>
      <c r="E30" s="18" t="s">
        <v>201</v>
      </c>
      <c r="F30" s="316">
        <v>127.5</v>
      </c>
      <c r="G30" s="39"/>
      <c r="H30" s="45"/>
    </row>
    <row r="31" s="2" customFormat="1" ht="16.8" customHeight="1">
      <c r="A31" s="39"/>
      <c r="B31" s="45"/>
      <c r="C31" s="315" t="s">
        <v>372</v>
      </c>
      <c r="D31" s="315" t="s">
        <v>373</v>
      </c>
      <c r="E31" s="18" t="s">
        <v>201</v>
      </c>
      <c r="F31" s="316">
        <v>1650</v>
      </c>
      <c r="G31" s="39"/>
      <c r="H31" s="45"/>
    </row>
    <row r="32" s="2" customFormat="1" ht="16.8" customHeight="1">
      <c r="A32" s="39"/>
      <c r="B32" s="45"/>
      <c r="C32" s="315" t="s">
        <v>451</v>
      </c>
      <c r="D32" s="315" t="s">
        <v>452</v>
      </c>
      <c r="E32" s="18" t="s">
        <v>201</v>
      </c>
      <c r="F32" s="316">
        <v>127.5</v>
      </c>
      <c r="G32" s="39"/>
      <c r="H32" s="45"/>
    </row>
    <row r="33" s="2" customFormat="1" ht="16.8" customHeight="1">
      <c r="A33" s="39"/>
      <c r="B33" s="45"/>
      <c r="C33" s="311" t="s">
        <v>137</v>
      </c>
      <c r="D33" s="312" t="s">
        <v>1</v>
      </c>
      <c r="E33" s="313" t="s">
        <v>1</v>
      </c>
      <c r="F33" s="314">
        <v>592.39999999999998</v>
      </c>
      <c r="G33" s="39"/>
      <c r="H33" s="45"/>
    </row>
    <row r="34" s="2" customFormat="1" ht="16.8" customHeight="1">
      <c r="A34" s="39"/>
      <c r="B34" s="45"/>
      <c r="C34" s="315" t="s">
        <v>1</v>
      </c>
      <c r="D34" s="315" t="s">
        <v>241</v>
      </c>
      <c r="E34" s="18" t="s">
        <v>1</v>
      </c>
      <c r="F34" s="316">
        <v>0</v>
      </c>
      <c r="G34" s="39"/>
      <c r="H34" s="45"/>
    </row>
    <row r="35" s="2" customFormat="1" ht="16.8" customHeight="1">
      <c r="A35" s="39"/>
      <c r="B35" s="45"/>
      <c r="C35" s="315" t="s">
        <v>1</v>
      </c>
      <c r="D35" s="315" t="s">
        <v>242</v>
      </c>
      <c r="E35" s="18" t="s">
        <v>1</v>
      </c>
      <c r="F35" s="316">
        <v>592.39999999999998</v>
      </c>
      <c r="G35" s="39"/>
      <c r="H35" s="45"/>
    </row>
    <row r="36" s="2" customFormat="1" ht="16.8" customHeight="1">
      <c r="A36" s="39"/>
      <c r="B36" s="45"/>
      <c r="C36" s="315" t="s">
        <v>137</v>
      </c>
      <c r="D36" s="315" t="s">
        <v>243</v>
      </c>
      <c r="E36" s="18" t="s">
        <v>1</v>
      </c>
      <c r="F36" s="316">
        <v>592.39999999999998</v>
      </c>
      <c r="G36" s="39"/>
      <c r="H36" s="45"/>
    </row>
    <row r="37" s="2" customFormat="1" ht="16.8" customHeight="1">
      <c r="A37" s="39"/>
      <c r="B37" s="45"/>
      <c r="C37" s="317" t="s">
        <v>1915</v>
      </c>
      <c r="D37" s="39"/>
      <c r="E37" s="39"/>
      <c r="F37" s="39"/>
      <c r="G37" s="39"/>
      <c r="H37" s="45"/>
    </row>
    <row r="38" s="2" customFormat="1" ht="16.8" customHeight="1">
      <c r="A38" s="39"/>
      <c r="B38" s="45"/>
      <c r="C38" s="315" t="s">
        <v>238</v>
      </c>
      <c r="D38" s="315" t="s">
        <v>239</v>
      </c>
      <c r="E38" s="18" t="s">
        <v>201</v>
      </c>
      <c r="F38" s="316">
        <v>592.39999999999998</v>
      </c>
      <c r="G38" s="39"/>
      <c r="H38" s="45"/>
    </row>
    <row r="39" s="2" customFormat="1" ht="16.8" customHeight="1">
      <c r="A39" s="39"/>
      <c r="B39" s="45"/>
      <c r="C39" s="315" t="s">
        <v>207</v>
      </c>
      <c r="D39" s="315" t="s">
        <v>208</v>
      </c>
      <c r="E39" s="18" t="s">
        <v>201</v>
      </c>
      <c r="F39" s="316">
        <v>296.19999999999999</v>
      </c>
      <c r="G39" s="39"/>
      <c r="H39" s="45"/>
    </row>
    <row r="40" s="2" customFormat="1" ht="16.8" customHeight="1">
      <c r="A40" s="39"/>
      <c r="B40" s="45"/>
      <c r="C40" s="315" t="s">
        <v>212</v>
      </c>
      <c r="D40" s="315" t="s">
        <v>213</v>
      </c>
      <c r="E40" s="18" t="s">
        <v>201</v>
      </c>
      <c r="F40" s="316">
        <v>296.19999999999999</v>
      </c>
      <c r="G40" s="39"/>
      <c r="H40" s="45"/>
    </row>
    <row r="41" s="2" customFormat="1" ht="16.8" customHeight="1">
      <c r="A41" s="39"/>
      <c r="B41" s="45"/>
      <c r="C41" s="315" t="s">
        <v>372</v>
      </c>
      <c r="D41" s="315" t="s">
        <v>373</v>
      </c>
      <c r="E41" s="18" t="s">
        <v>201</v>
      </c>
      <c r="F41" s="316">
        <v>1650</v>
      </c>
      <c r="G41" s="39"/>
      <c r="H41" s="45"/>
    </row>
    <row r="42" s="2" customFormat="1" ht="16.8" customHeight="1">
      <c r="A42" s="39"/>
      <c r="B42" s="45"/>
      <c r="C42" s="315" t="s">
        <v>434</v>
      </c>
      <c r="D42" s="315" t="s">
        <v>435</v>
      </c>
      <c r="E42" s="18" t="s">
        <v>201</v>
      </c>
      <c r="F42" s="316">
        <v>296.19999999999999</v>
      </c>
      <c r="G42" s="39"/>
      <c r="H42" s="45"/>
    </row>
    <row r="43" s="2" customFormat="1" ht="16.8" customHeight="1">
      <c r="A43" s="39"/>
      <c r="B43" s="45"/>
      <c r="C43" s="315" t="s">
        <v>455</v>
      </c>
      <c r="D43" s="315" t="s">
        <v>456</v>
      </c>
      <c r="E43" s="18" t="s">
        <v>201</v>
      </c>
      <c r="F43" s="316">
        <v>888.60000000000002</v>
      </c>
      <c r="G43" s="39"/>
      <c r="H43" s="45"/>
    </row>
    <row r="44" s="2" customFormat="1">
      <c r="A44" s="39"/>
      <c r="B44" s="45"/>
      <c r="C44" s="315" t="s">
        <v>463</v>
      </c>
      <c r="D44" s="315" t="s">
        <v>464</v>
      </c>
      <c r="E44" s="18" t="s">
        <v>201</v>
      </c>
      <c r="F44" s="316">
        <v>592.39999999999998</v>
      </c>
      <c r="G44" s="39"/>
      <c r="H44" s="45"/>
    </row>
    <row r="45" s="2" customFormat="1" ht="16.8" customHeight="1">
      <c r="A45" s="39"/>
      <c r="B45" s="45"/>
      <c r="C45" s="315" t="s">
        <v>475</v>
      </c>
      <c r="D45" s="315" t="s">
        <v>476</v>
      </c>
      <c r="E45" s="18" t="s">
        <v>201</v>
      </c>
      <c r="F45" s="316">
        <v>592.39999999999998</v>
      </c>
      <c r="G45" s="39"/>
      <c r="H45" s="45"/>
    </row>
    <row r="46" s="2" customFormat="1" ht="16.8" customHeight="1">
      <c r="A46" s="39"/>
      <c r="B46" s="45"/>
      <c r="C46" s="315" t="s">
        <v>548</v>
      </c>
      <c r="D46" s="315" t="s">
        <v>549</v>
      </c>
      <c r="E46" s="18" t="s">
        <v>247</v>
      </c>
      <c r="F46" s="316">
        <v>592.39999999999998</v>
      </c>
      <c r="G46" s="39"/>
      <c r="H46" s="45"/>
    </row>
    <row r="47" s="2" customFormat="1" ht="16.8" customHeight="1">
      <c r="A47" s="39"/>
      <c r="B47" s="45"/>
      <c r="C47" s="311" t="s">
        <v>139</v>
      </c>
      <c r="D47" s="312" t="s">
        <v>1</v>
      </c>
      <c r="E47" s="313" t="s">
        <v>1</v>
      </c>
      <c r="F47" s="314">
        <v>183</v>
      </c>
      <c r="G47" s="39"/>
      <c r="H47" s="45"/>
    </row>
    <row r="48" s="2" customFormat="1" ht="16.8" customHeight="1">
      <c r="A48" s="39"/>
      <c r="B48" s="45"/>
      <c r="C48" s="315" t="s">
        <v>1</v>
      </c>
      <c r="D48" s="315" t="s">
        <v>470</v>
      </c>
      <c r="E48" s="18" t="s">
        <v>1</v>
      </c>
      <c r="F48" s="316">
        <v>0</v>
      </c>
      <c r="G48" s="39"/>
      <c r="H48" s="45"/>
    </row>
    <row r="49" s="2" customFormat="1" ht="16.8" customHeight="1">
      <c r="A49" s="39"/>
      <c r="B49" s="45"/>
      <c r="C49" s="315" t="s">
        <v>1</v>
      </c>
      <c r="D49" s="315" t="s">
        <v>471</v>
      </c>
      <c r="E49" s="18" t="s">
        <v>1</v>
      </c>
      <c r="F49" s="316">
        <v>136</v>
      </c>
      <c r="G49" s="39"/>
      <c r="H49" s="45"/>
    </row>
    <row r="50" s="2" customFormat="1" ht="16.8" customHeight="1">
      <c r="A50" s="39"/>
      <c r="B50" s="45"/>
      <c r="C50" s="315" t="s">
        <v>1</v>
      </c>
      <c r="D50" s="315" t="s">
        <v>472</v>
      </c>
      <c r="E50" s="18" t="s">
        <v>1</v>
      </c>
      <c r="F50" s="316">
        <v>0</v>
      </c>
      <c r="G50" s="39"/>
      <c r="H50" s="45"/>
    </row>
    <row r="51" s="2" customFormat="1" ht="16.8" customHeight="1">
      <c r="A51" s="39"/>
      <c r="B51" s="45"/>
      <c r="C51" s="315" t="s">
        <v>1</v>
      </c>
      <c r="D51" s="315" t="s">
        <v>473</v>
      </c>
      <c r="E51" s="18" t="s">
        <v>1</v>
      </c>
      <c r="F51" s="316">
        <v>47</v>
      </c>
      <c r="G51" s="39"/>
      <c r="H51" s="45"/>
    </row>
    <row r="52" s="2" customFormat="1" ht="16.8" customHeight="1">
      <c r="A52" s="39"/>
      <c r="B52" s="45"/>
      <c r="C52" s="315" t="s">
        <v>139</v>
      </c>
      <c r="D52" s="315" t="s">
        <v>243</v>
      </c>
      <c r="E52" s="18" t="s">
        <v>1</v>
      </c>
      <c r="F52" s="316">
        <v>183</v>
      </c>
      <c r="G52" s="39"/>
      <c r="H52" s="45"/>
    </row>
    <row r="53" s="2" customFormat="1" ht="16.8" customHeight="1">
      <c r="A53" s="39"/>
      <c r="B53" s="45"/>
      <c r="C53" s="317" t="s">
        <v>1915</v>
      </c>
      <c r="D53" s="39"/>
      <c r="E53" s="39"/>
      <c r="F53" s="39"/>
      <c r="G53" s="39"/>
      <c r="H53" s="45"/>
    </row>
    <row r="54" s="2" customFormat="1">
      <c r="A54" s="39"/>
      <c r="B54" s="45"/>
      <c r="C54" s="315" t="s">
        <v>467</v>
      </c>
      <c r="D54" s="315" t="s">
        <v>468</v>
      </c>
      <c r="E54" s="18" t="s">
        <v>201</v>
      </c>
      <c r="F54" s="316">
        <v>183</v>
      </c>
      <c r="G54" s="39"/>
      <c r="H54" s="45"/>
    </row>
    <row r="55" s="2" customFormat="1" ht="16.8" customHeight="1">
      <c r="A55" s="39"/>
      <c r="B55" s="45"/>
      <c r="C55" s="315" t="s">
        <v>372</v>
      </c>
      <c r="D55" s="315" t="s">
        <v>373</v>
      </c>
      <c r="E55" s="18" t="s">
        <v>201</v>
      </c>
      <c r="F55" s="316">
        <v>1650</v>
      </c>
      <c r="G55" s="39"/>
      <c r="H55" s="45"/>
    </row>
    <row r="56" s="2" customFormat="1" ht="16.8" customHeight="1">
      <c r="A56" s="39"/>
      <c r="B56" s="45"/>
      <c r="C56" s="315" t="s">
        <v>434</v>
      </c>
      <c r="D56" s="315" t="s">
        <v>435</v>
      </c>
      <c r="E56" s="18" t="s">
        <v>201</v>
      </c>
      <c r="F56" s="316">
        <v>183</v>
      </c>
      <c r="G56" s="39"/>
      <c r="H56" s="45"/>
    </row>
    <row r="57" s="2" customFormat="1" ht="16.8" customHeight="1">
      <c r="A57" s="39"/>
      <c r="B57" s="45"/>
      <c r="C57" s="315" t="s">
        <v>455</v>
      </c>
      <c r="D57" s="315" t="s">
        <v>456</v>
      </c>
      <c r="E57" s="18" t="s">
        <v>201</v>
      </c>
      <c r="F57" s="316">
        <v>366</v>
      </c>
      <c r="G57" s="39"/>
      <c r="H57" s="45"/>
    </row>
    <row r="58" s="2" customFormat="1" ht="16.8" customHeight="1">
      <c r="A58" s="39"/>
      <c r="B58" s="45"/>
      <c r="C58" s="315" t="s">
        <v>481</v>
      </c>
      <c r="D58" s="315" t="s">
        <v>482</v>
      </c>
      <c r="E58" s="18" t="s">
        <v>201</v>
      </c>
      <c r="F58" s="316">
        <v>366</v>
      </c>
      <c r="G58" s="39"/>
      <c r="H58" s="45"/>
    </row>
    <row r="59" s="2" customFormat="1" ht="16.8" customHeight="1">
      <c r="A59" s="39"/>
      <c r="B59" s="45"/>
      <c r="C59" s="311" t="s">
        <v>141</v>
      </c>
      <c r="D59" s="312" t="s">
        <v>1</v>
      </c>
      <c r="E59" s="313" t="s">
        <v>1</v>
      </c>
      <c r="F59" s="314">
        <v>702.25</v>
      </c>
      <c r="G59" s="39"/>
      <c r="H59" s="45"/>
    </row>
    <row r="60" s="2" customFormat="1" ht="16.8" customHeight="1">
      <c r="A60" s="39"/>
      <c r="B60" s="45"/>
      <c r="C60" s="315" t="s">
        <v>1</v>
      </c>
      <c r="D60" s="315" t="s">
        <v>336</v>
      </c>
      <c r="E60" s="18" t="s">
        <v>1</v>
      </c>
      <c r="F60" s="316">
        <v>497.92000000000002</v>
      </c>
      <c r="G60" s="39"/>
      <c r="H60" s="45"/>
    </row>
    <row r="61" s="2" customFormat="1" ht="16.8" customHeight="1">
      <c r="A61" s="39"/>
      <c r="B61" s="45"/>
      <c r="C61" s="315" t="s">
        <v>1</v>
      </c>
      <c r="D61" s="315" t="s">
        <v>337</v>
      </c>
      <c r="E61" s="18" t="s">
        <v>1</v>
      </c>
      <c r="F61" s="316">
        <v>204.33000000000001</v>
      </c>
      <c r="G61" s="39"/>
      <c r="H61" s="45"/>
    </row>
    <row r="62" s="2" customFormat="1" ht="16.8" customHeight="1">
      <c r="A62" s="39"/>
      <c r="B62" s="45"/>
      <c r="C62" s="315" t="s">
        <v>141</v>
      </c>
      <c r="D62" s="315" t="s">
        <v>243</v>
      </c>
      <c r="E62" s="18" t="s">
        <v>1</v>
      </c>
      <c r="F62" s="316">
        <v>702.25</v>
      </c>
      <c r="G62" s="39"/>
      <c r="H62" s="45"/>
    </row>
    <row r="63" s="2" customFormat="1" ht="16.8" customHeight="1">
      <c r="A63" s="39"/>
      <c r="B63" s="45"/>
      <c r="C63" s="317" t="s">
        <v>1915</v>
      </c>
      <c r="D63" s="39"/>
      <c r="E63" s="39"/>
      <c r="F63" s="39"/>
      <c r="G63" s="39"/>
      <c r="H63" s="45"/>
    </row>
    <row r="64" s="2" customFormat="1" ht="16.8" customHeight="1">
      <c r="A64" s="39"/>
      <c r="B64" s="45"/>
      <c r="C64" s="315" t="s">
        <v>333</v>
      </c>
      <c r="D64" s="315" t="s">
        <v>334</v>
      </c>
      <c r="E64" s="18" t="s">
        <v>261</v>
      </c>
      <c r="F64" s="316">
        <v>702.25</v>
      </c>
      <c r="G64" s="39"/>
      <c r="H64" s="45"/>
    </row>
    <row r="65" s="2" customFormat="1">
      <c r="A65" s="39"/>
      <c r="B65" s="45"/>
      <c r="C65" s="315" t="s">
        <v>297</v>
      </c>
      <c r="D65" s="315" t="s">
        <v>298</v>
      </c>
      <c r="E65" s="18" t="s">
        <v>261</v>
      </c>
      <c r="F65" s="316">
        <v>1453.5799999999999</v>
      </c>
      <c r="G65" s="39"/>
      <c r="H65" s="45"/>
    </row>
    <row r="66" s="2" customFormat="1">
      <c r="A66" s="39"/>
      <c r="B66" s="45"/>
      <c r="C66" s="315" t="s">
        <v>308</v>
      </c>
      <c r="D66" s="315" t="s">
        <v>309</v>
      </c>
      <c r="E66" s="18" t="s">
        <v>261</v>
      </c>
      <c r="F66" s="316">
        <v>533.97799999999995</v>
      </c>
      <c r="G66" s="39"/>
      <c r="H66" s="45"/>
    </row>
    <row r="67" s="2" customFormat="1" ht="16.8" customHeight="1">
      <c r="A67" s="39"/>
      <c r="B67" s="45"/>
      <c r="C67" s="315" t="s">
        <v>325</v>
      </c>
      <c r="D67" s="315" t="s">
        <v>326</v>
      </c>
      <c r="E67" s="18" t="s">
        <v>261</v>
      </c>
      <c r="F67" s="316">
        <v>726.78999999999996</v>
      </c>
      <c r="G67" s="39"/>
      <c r="H67" s="45"/>
    </row>
    <row r="68" s="2" customFormat="1" ht="16.8" customHeight="1">
      <c r="A68" s="39"/>
      <c r="B68" s="45"/>
      <c r="C68" s="311" t="s">
        <v>143</v>
      </c>
      <c r="D68" s="312" t="s">
        <v>1</v>
      </c>
      <c r="E68" s="313" t="s">
        <v>1</v>
      </c>
      <c r="F68" s="314">
        <v>533.97799999999995</v>
      </c>
      <c r="G68" s="39"/>
      <c r="H68" s="45"/>
    </row>
    <row r="69" s="2" customFormat="1" ht="16.8" customHeight="1">
      <c r="A69" s="39"/>
      <c r="B69" s="45"/>
      <c r="C69" s="315" t="s">
        <v>1</v>
      </c>
      <c r="D69" s="315" t="s">
        <v>311</v>
      </c>
      <c r="E69" s="18" t="s">
        <v>1</v>
      </c>
      <c r="F69" s="316">
        <v>0</v>
      </c>
      <c r="G69" s="39"/>
      <c r="H69" s="45"/>
    </row>
    <row r="70" s="2" customFormat="1" ht="16.8" customHeight="1">
      <c r="A70" s="39"/>
      <c r="B70" s="45"/>
      <c r="C70" s="315" t="s">
        <v>1</v>
      </c>
      <c r="D70" s="315" t="s">
        <v>312</v>
      </c>
      <c r="E70" s="18" t="s">
        <v>1</v>
      </c>
      <c r="F70" s="316">
        <v>1236.2280000000001</v>
      </c>
      <c r="G70" s="39"/>
      <c r="H70" s="45"/>
    </row>
    <row r="71" s="2" customFormat="1" ht="16.8" customHeight="1">
      <c r="A71" s="39"/>
      <c r="B71" s="45"/>
      <c r="C71" s="315" t="s">
        <v>1</v>
      </c>
      <c r="D71" s="315" t="s">
        <v>313</v>
      </c>
      <c r="E71" s="18" t="s">
        <v>1</v>
      </c>
      <c r="F71" s="316">
        <v>-702.25</v>
      </c>
      <c r="G71" s="39"/>
      <c r="H71" s="45"/>
    </row>
    <row r="72" s="2" customFormat="1" ht="16.8" customHeight="1">
      <c r="A72" s="39"/>
      <c r="B72" s="45"/>
      <c r="C72" s="315" t="s">
        <v>143</v>
      </c>
      <c r="D72" s="315" t="s">
        <v>276</v>
      </c>
      <c r="E72" s="18" t="s">
        <v>1</v>
      </c>
      <c r="F72" s="316">
        <v>533.97799999999995</v>
      </c>
      <c r="G72" s="39"/>
      <c r="H72" s="45"/>
    </row>
    <row r="73" s="2" customFormat="1" ht="16.8" customHeight="1">
      <c r="A73" s="39"/>
      <c r="B73" s="45"/>
      <c r="C73" s="317" t="s">
        <v>1915</v>
      </c>
      <c r="D73" s="39"/>
      <c r="E73" s="39"/>
      <c r="F73" s="39"/>
      <c r="G73" s="39"/>
      <c r="H73" s="45"/>
    </row>
    <row r="74" s="2" customFormat="1">
      <c r="A74" s="39"/>
      <c r="B74" s="45"/>
      <c r="C74" s="315" t="s">
        <v>308</v>
      </c>
      <c r="D74" s="315" t="s">
        <v>309</v>
      </c>
      <c r="E74" s="18" t="s">
        <v>261</v>
      </c>
      <c r="F74" s="316">
        <v>533.97799999999995</v>
      </c>
      <c r="G74" s="39"/>
      <c r="H74" s="45"/>
    </row>
    <row r="75" s="2" customFormat="1">
      <c r="A75" s="39"/>
      <c r="B75" s="45"/>
      <c r="C75" s="315" t="s">
        <v>320</v>
      </c>
      <c r="D75" s="315" t="s">
        <v>321</v>
      </c>
      <c r="E75" s="18" t="s">
        <v>261</v>
      </c>
      <c r="F75" s="316">
        <v>5339.7799999999997</v>
      </c>
      <c r="G75" s="39"/>
      <c r="H75" s="45"/>
    </row>
    <row r="76" s="2" customFormat="1">
      <c r="A76" s="39"/>
      <c r="B76" s="45"/>
      <c r="C76" s="315" t="s">
        <v>345</v>
      </c>
      <c r="D76" s="315" t="s">
        <v>346</v>
      </c>
      <c r="E76" s="18" t="s">
        <v>341</v>
      </c>
      <c r="F76" s="316">
        <v>664.44600000000003</v>
      </c>
      <c r="G76" s="39"/>
      <c r="H76" s="45"/>
    </row>
    <row r="77" s="2" customFormat="1" ht="16.8" customHeight="1">
      <c r="A77" s="39"/>
      <c r="B77" s="45"/>
      <c r="C77" s="315" t="s">
        <v>350</v>
      </c>
      <c r="D77" s="315" t="s">
        <v>351</v>
      </c>
      <c r="E77" s="18" t="s">
        <v>261</v>
      </c>
      <c r="F77" s="316">
        <v>533.97799999999995</v>
      </c>
      <c r="G77" s="39"/>
      <c r="H77" s="45"/>
    </row>
    <row r="78" s="2" customFormat="1" ht="16.8" customHeight="1">
      <c r="A78" s="39"/>
      <c r="B78" s="45"/>
      <c r="C78" s="311" t="s">
        <v>146</v>
      </c>
      <c r="D78" s="312" t="s">
        <v>1</v>
      </c>
      <c r="E78" s="313" t="s">
        <v>1</v>
      </c>
      <c r="F78" s="314">
        <v>928</v>
      </c>
      <c r="G78" s="39"/>
      <c r="H78" s="45"/>
    </row>
    <row r="79" s="2" customFormat="1" ht="16.8" customHeight="1">
      <c r="A79" s="39"/>
      <c r="B79" s="45"/>
      <c r="C79" s="315" t="s">
        <v>146</v>
      </c>
      <c r="D79" s="315" t="s">
        <v>147</v>
      </c>
      <c r="E79" s="18" t="s">
        <v>1</v>
      </c>
      <c r="F79" s="316">
        <v>928</v>
      </c>
      <c r="G79" s="39"/>
      <c r="H79" s="45"/>
    </row>
    <row r="80" s="2" customFormat="1" ht="16.8" customHeight="1">
      <c r="A80" s="39"/>
      <c r="B80" s="45"/>
      <c r="C80" s="317" t="s">
        <v>1915</v>
      </c>
      <c r="D80" s="39"/>
      <c r="E80" s="39"/>
      <c r="F80" s="39"/>
      <c r="G80" s="39"/>
      <c r="H80" s="45"/>
    </row>
    <row r="81" s="2" customFormat="1" ht="16.8" customHeight="1">
      <c r="A81" s="39"/>
      <c r="B81" s="45"/>
      <c r="C81" s="315" t="s">
        <v>253</v>
      </c>
      <c r="D81" s="315" t="s">
        <v>254</v>
      </c>
      <c r="E81" s="18" t="s">
        <v>201</v>
      </c>
      <c r="F81" s="316">
        <v>928</v>
      </c>
      <c r="G81" s="39"/>
      <c r="H81" s="45"/>
    </row>
    <row r="82" s="2" customFormat="1">
      <c r="A82" s="39"/>
      <c r="B82" s="45"/>
      <c r="C82" s="315" t="s">
        <v>308</v>
      </c>
      <c r="D82" s="315" t="s">
        <v>309</v>
      </c>
      <c r="E82" s="18" t="s">
        <v>261</v>
      </c>
      <c r="F82" s="316">
        <v>255.59999999999999</v>
      </c>
      <c r="G82" s="39"/>
      <c r="H82" s="45"/>
    </row>
    <row r="83" s="2" customFormat="1" ht="16.8" customHeight="1">
      <c r="A83" s="39"/>
      <c r="B83" s="45"/>
      <c r="C83" s="315" t="s">
        <v>350</v>
      </c>
      <c r="D83" s="315" t="s">
        <v>351</v>
      </c>
      <c r="E83" s="18" t="s">
        <v>261</v>
      </c>
      <c r="F83" s="316">
        <v>278.39999999999998</v>
      </c>
      <c r="G83" s="39"/>
      <c r="H83" s="45"/>
    </row>
    <row r="84" s="2" customFormat="1" ht="16.8" customHeight="1">
      <c r="A84" s="39"/>
      <c r="B84" s="45"/>
      <c r="C84" s="311" t="s">
        <v>149</v>
      </c>
      <c r="D84" s="312" t="s">
        <v>1</v>
      </c>
      <c r="E84" s="313" t="s">
        <v>1</v>
      </c>
      <c r="F84" s="314">
        <v>228</v>
      </c>
      <c r="G84" s="39"/>
      <c r="H84" s="45"/>
    </row>
    <row r="85" s="2" customFormat="1" ht="16.8" customHeight="1">
      <c r="A85" s="39"/>
      <c r="B85" s="45"/>
      <c r="C85" s="315" t="s">
        <v>1</v>
      </c>
      <c r="D85" s="315" t="s">
        <v>381</v>
      </c>
      <c r="E85" s="18" t="s">
        <v>1</v>
      </c>
      <c r="F85" s="316">
        <v>0</v>
      </c>
      <c r="G85" s="39"/>
      <c r="H85" s="45"/>
    </row>
    <row r="86" s="2" customFormat="1" ht="16.8" customHeight="1">
      <c r="A86" s="39"/>
      <c r="B86" s="45"/>
      <c r="C86" s="315" t="s">
        <v>149</v>
      </c>
      <c r="D86" s="315" t="s">
        <v>382</v>
      </c>
      <c r="E86" s="18" t="s">
        <v>1</v>
      </c>
      <c r="F86" s="316">
        <v>228</v>
      </c>
      <c r="G86" s="39"/>
      <c r="H86" s="45"/>
    </row>
    <row r="87" s="2" customFormat="1" ht="16.8" customHeight="1">
      <c r="A87" s="39"/>
      <c r="B87" s="45"/>
      <c r="C87" s="317" t="s">
        <v>1915</v>
      </c>
      <c r="D87" s="39"/>
      <c r="E87" s="39"/>
      <c r="F87" s="39"/>
      <c r="G87" s="39"/>
      <c r="H87" s="45"/>
    </row>
    <row r="88" s="2" customFormat="1" ht="16.8" customHeight="1">
      <c r="A88" s="39"/>
      <c r="B88" s="45"/>
      <c r="C88" s="315" t="s">
        <v>378</v>
      </c>
      <c r="D88" s="315" t="s">
        <v>379</v>
      </c>
      <c r="E88" s="18" t="s">
        <v>201</v>
      </c>
      <c r="F88" s="316">
        <v>228</v>
      </c>
      <c r="G88" s="39"/>
      <c r="H88" s="45"/>
    </row>
    <row r="89" s="2" customFormat="1">
      <c r="A89" s="39"/>
      <c r="B89" s="45"/>
      <c r="C89" s="315" t="s">
        <v>297</v>
      </c>
      <c r="D89" s="315" t="s">
        <v>298</v>
      </c>
      <c r="E89" s="18" t="s">
        <v>261</v>
      </c>
      <c r="F89" s="316">
        <v>45.600000000000001</v>
      </c>
      <c r="G89" s="39"/>
      <c r="H89" s="45"/>
    </row>
    <row r="90" s="2" customFormat="1">
      <c r="A90" s="39"/>
      <c r="B90" s="45"/>
      <c r="C90" s="315" t="s">
        <v>308</v>
      </c>
      <c r="D90" s="315" t="s">
        <v>309</v>
      </c>
      <c r="E90" s="18" t="s">
        <v>261</v>
      </c>
      <c r="F90" s="316">
        <v>255.59999999999999</v>
      </c>
      <c r="G90" s="39"/>
      <c r="H90" s="45"/>
    </row>
    <row r="91" s="2" customFormat="1" ht="16.8" customHeight="1">
      <c r="A91" s="39"/>
      <c r="B91" s="45"/>
      <c r="C91" s="315" t="s">
        <v>325</v>
      </c>
      <c r="D91" s="315" t="s">
        <v>326</v>
      </c>
      <c r="E91" s="18" t="s">
        <v>261</v>
      </c>
      <c r="F91" s="316">
        <v>22.800000000000001</v>
      </c>
      <c r="G91" s="39"/>
      <c r="H91" s="45"/>
    </row>
    <row r="92" s="2" customFormat="1" ht="16.8" customHeight="1">
      <c r="A92" s="39"/>
      <c r="B92" s="45"/>
      <c r="C92" s="315" t="s">
        <v>384</v>
      </c>
      <c r="D92" s="315" t="s">
        <v>385</v>
      </c>
      <c r="E92" s="18" t="s">
        <v>201</v>
      </c>
      <c r="F92" s="316">
        <v>228</v>
      </c>
      <c r="G92" s="39"/>
      <c r="H92" s="45"/>
    </row>
    <row r="93" s="2" customFormat="1" ht="16.8" customHeight="1">
      <c r="A93" s="39"/>
      <c r="B93" s="45"/>
      <c r="C93" s="315" t="s">
        <v>403</v>
      </c>
      <c r="D93" s="315" t="s">
        <v>404</v>
      </c>
      <c r="E93" s="18" t="s">
        <v>201</v>
      </c>
      <c r="F93" s="316">
        <v>228</v>
      </c>
      <c r="G93" s="39"/>
      <c r="H93" s="45"/>
    </row>
    <row r="94" s="2" customFormat="1" ht="16.8" customHeight="1">
      <c r="A94" s="39"/>
      <c r="B94" s="45"/>
      <c r="C94" s="315" t="s">
        <v>388</v>
      </c>
      <c r="D94" s="315" t="s">
        <v>389</v>
      </c>
      <c r="E94" s="18" t="s">
        <v>390</v>
      </c>
      <c r="F94" s="316">
        <v>6.9420000000000002</v>
      </c>
      <c r="G94" s="39"/>
      <c r="H94" s="45"/>
    </row>
    <row r="95" s="2" customFormat="1" ht="16.8" customHeight="1">
      <c r="A95" s="39"/>
      <c r="B95" s="45"/>
      <c r="C95" s="311" t="s">
        <v>152</v>
      </c>
      <c r="D95" s="312" t="s">
        <v>1</v>
      </c>
      <c r="E95" s="313" t="s">
        <v>1</v>
      </c>
      <c r="F95" s="314">
        <v>59.107999999999997</v>
      </c>
      <c r="G95" s="39"/>
      <c r="H95" s="45"/>
    </row>
    <row r="96" s="2" customFormat="1" ht="16.8" customHeight="1">
      <c r="A96" s="39"/>
      <c r="B96" s="45"/>
      <c r="C96" s="315" t="s">
        <v>1</v>
      </c>
      <c r="D96" s="315" t="s">
        <v>271</v>
      </c>
      <c r="E96" s="18" t="s">
        <v>1</v>
      </c>
      <c r="F96" s="316">
        <v>0</v>
      </c>
      <c r="G96" s="39"/>
      <c r="H96" s="45"/>
    </row>
    <row r="97" s="2" customFormat="1" ht="16.8" customHeight="1">
      <c r="A97" s="39"/>
      <c r="B97" s="45"/>
      <c r="C97" s="315" t="s">
        <v>1</v>
      </c>
      <c r="D97" s="315" t="s">
        <v>272</v>
      </c>
      <c r="E97" s="18" t="s">
        <v>1</v>
      </c>
      <c r="F97" s="316">
        <v>39.758000000000003</v>
      </c>
      <c r="G97" s="39"/>
      <c r="H97" s="45"/>
    </row>
    <row r="98" s="2" customFormat="1" ht="16.8" customHeight="1">
      <c r="A98" s="39"/>
      <c r="B98" s="45"/>
      <c r="C98" s="315" t="s">
        <v>1</v>
      </c>
      <c r="D98" s="315" t="s">
        <v>273</v>
      </c>
      <c r="E98" s="18" t="s">
        <v>1</v>
      </c>
      <c r="F98" s="316">
        <v>4.9500000000000002</v>
      </c>
      <c r="G98" s="39"/>
      <c r="H98" s="45"/>
    </row>
    <row r="99" s="2" customFormat="1" ht="16.8" customHeight="1">
      <c r="A99" s="39"/>
      <c r="B99" s="45"/>
      <c r="C99" s="315" t="s">
        <v>1</v>
      </c>
      <c r="D99" s="315" t="s">
        <v>274</v>
      </c>
      <c r="E99" s="18" t="s">
        <v>1</v>
      </c>
      <c r="F99" s="316">
        <v>0</v>
      </c>
      <c r="G99" s="39"/>
      <c r="H99" s="45"/>
    </row>
    <row r="100" s="2" customFormat="1" ht="16.8" customHeight="1">
      <c r="A100" s="39"/>
      <c r="B100" s="45"/>
      <c r="C100" s="315" t="s">
        <v>1</v>
      </c>
      <c r="D100" s="315" t="s">
        <v>275</v>
      </c>
      <c r="E100" s="18" t="s">
        <v>1</v>
      </c>
      <c r="F100" s="316">
        <v>14.4</v>
      </c>
      <c r="G100" s="39"/>
      <c r="H100" s="45"/>
    </row>
    <row r="101" s="2" customFormat="1" ht="16.8" customHeight="1">
      <c r="A101" s="39"/>
      <c r="B101" s="45"/>
      <c r="C101" s="315" t="s">
        <v>152</v>
      </c>
      <c r="D101" s="315" t="s">
        <v>276</v>
      </c>
      <c r="E101" s="18" t="s">
        <v>1</v>
      </c>
      <c r="F101" s="316">
        <v>59.107999999999997</v>
      </c>
      <c r="G101" s="39"/>
      <c r="H101" s="45"/>
    </row>
    <row r="102" s="2" customFormat="1" ht="16.8" customHeight="1">
      <c r="A102" s="39"/>
      <c r="B102" s="45"/>
      <c r="C102" s="317" t="s">
        <v>1915</v>
      </c>
      <c r="D102" s="39"/>
      <c r="E102" s="39"/>
      <c r="F102" s="39"/>
      <c r="G102" s="39"/>
      <c r="H102" s="45"/>
    </row>
    <row r="103" s="2" customFormat="1">
      <c r="A103" s="39"/>
      <c r="B103" s="45"/>
      <c r="C103" s="315" t="s">
        <v>268</v>
      </c>
      <c r="D103" s="315" t="s">
        <v>269</v>
      </c>
      <c r="E103" s="18" t="s">
        <v>261</v>
      </c>
      <c r="F103" s="316">
        <v>59.107999999999997</v>
      </c>
      <c r="G103" s="39"/>
      <c r="H103" s="45"/>
    </row>
    <row r="104" s="2" customFormat="1">
      <c r="A104" s="39"/>
      <c r="B104" s="45"/>
      <c r="C104" s="315" t="s">
        <v>308</v>
      </c>
      <c r="D104" s="315" t="s">
        <v>309</v>
      </c>
      <c r="E104" s="18" t="s">
        <v>261</v>
      </c>
      <c r="F104" s="316">
        <v>533.97799999999995</v>
      </c>
      <c r="G104" s="39"/>
      <c r="H104" s="45"/>
    </row>
    <row r="105" s="2" customFormat="1" ht="16.8" customHeight="1">
      <c r="A105" s="39"/>
      <c r="B105" s="45"/>
      <c r="C105" s="311" t="s">
        <v>155</v>
      </c>
      <c r="D105" s="312" t="s">
        <v>1</v>
      </c>
      <c r="E105" s="313" t="s">
        <v>1</v>
      </c>
      <c r="F105" s="314">
        <v>73.620000000000005</v>
      </c>
      <c r="G105" s="39"/>
      <c r="H105" s="45"/>
    </row>
    <row r="106" s="2" customFormat="1" ht="16.8" customHeight="1">
      <c r="A106" s="39"/>
      <c r="B106" s="45"/>
      <c r="C106" s="315" t="s">
        <v>1</v>
      </c>
      <c r="D106" s="315" t="s">
        <v>281</v>
      </c>
      <c r="E106" s="18" t="s">
        <v>1</v>
      </c>
      <c r="F106" s="316">
        <v>0</v>
      </c>
      <c r="G106" s="39"/>
      <c r="H106" s="45"/>
    </row>
    <row r="107" s="2" customFormat="1" ht="16.8" customHeight="1">
      <c r="A107" s="39"/>
      <c r="B107" s="45"/>
      <c r="C107" s="315" t="s">
        <v>155</v>
      </c>
      <c r="D107" s="315" t="s">
        <v>282</v>
      </c>
      <c r="E107" s="18" t="s">
        <v>1</v>
      </c>
      <c r="F107" s="316">
        <v>73.620000000000005</v>
      </c>
      <c r="G107" s="39"/>
      <c r="H107" s="45"/>
    </row>
    <row r="108" s="2" customFormat="1" ht="16.8" customHeight="1">
      <c r="A108" s="39"/>
      <c r="B108" s="45"/>
      <c r="C108" s="317" t="s">
        <v>1915</v>
      </c>
      <c r="D108" s="39"/>
      <c r="E108" s="39"/>
      <c r="F108" s="39"/>
      <c r="G108" s="39"/>
      <c r="H108" s="45"/>
    </row>
    <row r="109" s="2" customFormat="1">
      <c r="A109" s="39"/>
      <c r="B109" s="45"/>
      <c r="C109" s="315" t="s">
        <v>278</v>
      </c>
      <c r="D109" s="315" t="s">
        <v>279</v>
      </c>
      <c r="E109" s="18" t="s">
        <v>261</v>
      </c>
      <c r="F109" s="316">
        <v>73.620000000000005</v>
      </c>
      <c r="G109" s="39"/>
      <c r="H109" s="45"/>
    </row>
    <row r="110" s="2" customFormat="1" ht="16.8" customHeight="1">
      <c r="A110" s="39"/>
      <c r="B110" s="45"/>
      <c r="C110" s="315" t="s">
        <v>284</v>
      </c>
      <c r="D110" s="315" t="s">
        <v>285</v>
      </c>
      <c r="E110" s="18" t="s">
        <v>201</v>
      </c>
      <c r="F110" s="316">
        <v>122.7</v>
      </c>
      <c r="G110" s="39"/>
      <c r="H110" s="45"/>
    </row>
    <row r="111" s="2" customFormat="1" ht="16.8" customHeight="1">
      <c r="A111" s="39"/>
      <c r="B111" s="45"/>
      <c r="C111" s="311" t="s">
        <v>158</v>
      </c>
      <c r="D111" s="312" t="s">
        <v>1</v>
      </c>
      <c r="E111" s="313" t="s">
        <v>1</v>
      </c>
      <c r="F111" s="314">
        <v>241.70400000000001</v>
      </c>
      <c r="G111" s="39"/>
      <c r="H111" s="45"/>
    </row>
    <row r="112" s="2" customFormat="1" ht="16.8" customHeight="1">
      <c r="A112" s="39"/>
      <c r="B112" s="45"/>
      <c r="C112" s="315" t="s">
        <v>158</v>
      </c>
      <c r="D112" s="315" t="s">
        <v>159</v>
      </c>
      <c r="E112" s="18" t="s">
        <v>1</v>
      </c>
      <c r="F112" s="316">
        <v>241.70400000000001</v>
      </c>
      <c r="G112" s="39"/>
      <c r="H112" s="45"/>
    </row>
    <row r="113" s="2" customFormat="1" ht="16.8" customHeight="1">
      <c r="A113" s="39"/>
      <c r="B113" s="45"/>
      <c r="C113" s="317" t="s">
        <v>1915</v>
      </c>
      <c r="D113" s="39"/>
      <c r="E113" s="39"/>
      <c r="F113" s="39"/>
      <c r="G113" s="39"/>
      <c r="H113" s="45"/>
    </row>
    <row r="114" s="2" customFormat="1" ht="16.8" customHeight="1">
      <c r="A114" s="39"/>
      <c r="B114" s="45"/>
      <c r="C114" s="315" t="s">
        <v>676</v>
      </c>
      <c r="D114" s="315" t="s">
        <v>677</v>
      </c>
      <c r="E114" s="18" t="s">
        <v>341</v>
      </c>
      <c r="F114" s="316">
        <v>241.70400000000001</v>
      </c>
      <c r="G114" s="39"/>
      <c r="H114" s="45"/>
    </row>
    <row r="115" s="2" customFormat="1" ht="16.8" customHeight="1">
      <c r="A115" s="39"/>
      <c r="B115" s="45"/>
      <c r="C115" s="315" t="s">
        <v>680</v>
      </c>
      <c r="D115" s="315" t="s">
        <v>681</v>
      </c>
      <c r="E115" s="18" t="s">
        <v>341</v>
      </c>
      <c r="F115" s="316">
        <v>4592.3760000000002</v>
      </c>
      <c r="G115" s="39"/>
      <c r="H115" s="45"/>
    </row>
    <row r="116" s="2" customFormat="1" ht="16.8" customHeight="1">
      <c r="A116" s="39"/>
      <c r="B116" s="45"/>
      <c r="C116" s="315" t="s">
        <v>685</v>
      </c>
      <c r="D116" s="315" t="s">
        <v>686</v>
      </c>
      <c r="E116" s="18" t="s">
        <v>341</v>
      </c>
      <c r="F116" s="316">
        <v>378.33699999999999</v>
      </c>
      <c r="G116" s="39"/>
      <c r="H116" s="45"/>
    </row>
    <row r="117" s="2" customFormat="1">
      <c r="A117" s="39"/>
      <c r="B117" s="45"/>
      <c r="C117" s="315" t="s">
        <v>707</v>
      </c>
      <c r="D117" s="315" t="s">
        <v>708</v>
      </c>
      <c r="E117" s="18" t="s">
        <v>341</v>
      </c>
      <c r="F117" s="316">
        <v>89.494</v>
      </c>
      <c r="G117" s="39"/>
      <c r="H117" s="45"/>
    </row>
    <row r="118" s="2" customFormat="1" ht="16.8" customHeight="1">
      <c r="A118" s="39"/>
      <c r="B118" s="45"/>
      <c r="C118" s="311" t="s">
        <v>161</v>
      </c>
      <c r="D118" s="312" t="s">
        <v>1</v>
      </c>
      <c r="E118" s="313" t="s">
        <v>1</v>
      </c>
      <c r="F118" s="314">
        <v>378.33699999999999</v>
      </c>
      <c r="G118" s="39"/>
      <c r="H118" s="45"/>
    </row>
    <row r="119" s="2" customFormat="1" ht="16.8" customHeight="1">
      <c r="A119" s="39"/>
      <c r="B119" s="45"/>
      <c r="C119" s="315" t="s">
        <v>161</v>
      </c>
      <c r="D119" s="315" t="s">
        <v>688</v>
      </c>
      <c r="E119" s="18" t="s">
        <v>1</v>
      </c>
      <c r="F119" s="316">
        <v>378.33699999999999</v>
      </c>
      <c r="G119" s="39"/>
      <c r="H119" s="45"/>
    </row>
    <row r="120" s="2" customFormat="1" ht="16.8" customHeight="1">
      <c r="A120" s="39"/>
      <c r="B120" s="45"/>
      <c r="C120" s="317" t="s">
        <v>1915</v>
      </c>
      <c r="D120" s="39"/>
      <c r="E120" s="39"/>
      <c r="F120" s="39"/>
      <c r="G120" s="39"/>
      <c r="H120" s="45"/>
    </row>
    <row r="121" s="2" customFormat="1" ht="16.8" customHeight="1">
      <c r="A121" s="39"/>
      <c r="B121" s="45"/>
      <c r="C121" s="315" t="s">
        <v>685</v>
      </c>
      <c r="D121" s="315" t="s">
        <v>686</v>
      </c>
      <c r="E121" s="18" t="s">
        <v>341</v>
      </c>
      <c r="F121" s="316">
        <v>378.33699999999999</v>
      </c>
      <c r="G121" s="39"/>
      <c r="H121" s="45"/>
    </row>
    <row r="122" s="2" customFormat="1" ht="16.8" customHeight="1">
      <c r="A122" s="39"/>
      <c r="B122" s="45"/>
      <c r="C122" s="315" t="s">
        <v>690</v>
      </c>
      <c r="D122" s="315" t="s">
        <v>691</v>
      </c>
      <c r="E122" s="18" t="s">
        <v>341</v>
      </c>
      <c r="F122" s="316">
        <v>7188.4030000000002</v>
      </c>
      <c r="G122" s="39"/>
      <c r="H122" s="45"/>
    </row>
    <row r="123" s="2" customFormat="1">
      <c r="A123" s="39"/>
      <c r="B123" s="45"/>
      <c r="C123" s="315" t="s">
        <v>699</v>
      </c>
      <c r="D123" s="315" t="s">
        <v>700</v>
      </c>
      <c r="E123" s="18" t="s">
        <v>341</v>
      </c>
      <c r="F123" s="316">
        <v>378.33699999999999</v>
      </c>
      <c r="G123" s="39"/>
      <c r="H123" s="45"/>
    </row>
    <row r="124" s="2" customFormat="1" ht="16.8" customHeight="1">
      <c r="A124" s="39"/>
      <c r="B124" s="45"/>
      <c r="C124" s="311" t="s">
        <v>49</v>
      </c>
      <c r="D124" s="312" t="s">
        <v>1</v>
      </c>
      <c r="E124" s="313" t="s">
        <v>1</v>
      </c>
      <c r="F124" s="314">
        <v>1177.1199999999999</v>
      </c>
      <c r="G124" s="39"/>
      <c r="H124" s="45"/>
    </row>
    <row r="125" s="2" customFormat="1" ht="16.8" customHeight="1">
      <c r="A125" s="39"/>
      <c r="B125" s="45"/>
      <c r="C125" s="315" t="s">
        <v>263</v>
      </c>
      <c r="D125" s="315" t="s">
        <v>264</v>
      </c>
      <c r="E125" s="18" t="s">
        <v>1</v>
      </c>
      <c r="F125" s="316">
        <v>773.61000000000001</v>
      </c>
      <c r="G125" s="39"/>
      <c r="H125" s="45"/>
    </row>
    <row r="126" s="2" customFormat="1" ht="16.8" customHeight="1">
      <c r="A126" s="39"/>
      <c r="B126" s="45"/>
      <c r="C126" s="315" t="s">
        <v>265</v>
      </c>
      <c r="D126" s="315" t="s">
        <v>266</v>
      </c>
      <c r="E126" s="18" t="s">
        <v>1</v>
      </c>
      <c r="F126" s="316">
        <v>403.50999999999999</v>
      </c>
      <c r="G126" s="39"/>
      <c r="H126" s="45"/>
    </row>
    <row r="127" s="2" customFormat="1" ht="16.8" customHeight="1">
      <c r="A127" s="39"/>
      <c r="B127" s="45"/>
      <c r="C127" s="315" t="s">
        <v>49</v>
      </c>
      <c r="D127" s="315" t="s">
        <v>243</v>
      </c>
      <c r="E127" s="18" t="s">
        <v>1</v>
      </c>
      <c r="F127" s="316">
        <v>1177.1199999999999</v>
      </c>
      <c r="G127" s="39"/>
      <c r="H127" s="45"/>
    </row>
    <row r="128" s="2" customFormat="1" ht="16.8" customHeight="1">
      <c r="A128" s="39"/>
      <c r="B128" s="45"/>
      <c r="C128" s="317" t="s">
        <v>1915</v>
      </c>
      <c r="D128" s="39"/>
      <c r="E128" s="39"/>
      <c r="F128" s="39"/>
      <c r="G128" s="39"/>
      <c r="H128" s="45"/>
    </row>
    <row r="129" s="2" customFormat="1">
      <c r="A129" s="39"/>
      <c r="B129" s="45"/>
      <c r="C129" s="315" t="s">
        <v>259</v>
      </c>
      <c r="D129" s="315" t="s">
        <v>260</v>
      </c>
      <c r="E129" s="18" t="s">
        <v>261</v>
      </c>
      <c r="F129" s="316">
        <v>1177.1199999999999</v>
      </c>
      <c r="G129" s="39"/>
      <c r="H129" s="45"/>
    </row>
    <row r="130" s="2" customFormat="1">
      <c r="A130" s="39"/>
      <c r="B130" s="45"/>
      <c r="C130" s="315" t="s">
        <v>308</v>
      </c>
      <c r="D130" s="315" t="s">
        <v>309</v>
      </c>
      <c r="E130" s="18" t="s">
        <v>261</v>
      </c>
      <c r="F130" s="316">
        <v>533.97799999999995</v>
      </c>
      <c r="G130" s="39"/>
      <c r="H130" s="45"/>
    </row>
    <row r="131" s="2" customFormat="1" ht="16.8" customHeight="1">
      <c r="A131" s="39"/>
      <c r="B131" s="45"/>
      <c r="C131" s="311" t="s">
        <v>263</v>
      </c>
      <c r="D131" s="312" t="s">
        <v>1</v>
      </c>
      <c r="E131" s="313" t="s">
        <v>1</v>
      </c>
      <c r="F131" s="314">
        <v>773.61000000000001</v>
      </c>
      <c r="G131" s="39"/>
      <c r="H131" s="45"/>
    </row>
    <row r="132" s="2" customFormat="1" ht="16.8" customHeight="1">
      <c r="A132" s="39"/>
      <c r="B132" s="45"/>
      <c r="C132" s="315" t="s">
        <v>263</v>
      </c>
      <c r="D132" s="315" t="s">
        <v>264</v>
      </c>
      <c r="E132" s="18" t="s">
        <v>1</v>
      </c>
      <c r="F132" s="316">
        <v>773.61000000000001</v>
      </c>
      <c r="G132" s="39"/>
      <c r="H132" s="45"/>
    </row>
    <row r="133" s="2" customFormat="1" ht="16.8" customHeight="1">
      <c r="A133" s="39"/>
      <c r="B133" s="45"/>
      <c r="C133" s="311" t="s">
        <v>265</v>
      </c>
      <c r="D133" s="312" t="s">
        <v>1</v>
      </c>
      <c r="E133" s="313" t="s">
        <v>1</v>
      </c>
      <c r="F133" s="314">
        <v>403.50999999999999</v>
      </c>
      <c r="G133" s="39"/>
      <c r="H133" s="45"/>
    </row>
    <row r="134" s="2" customFormat="1" ht="16.8" customHeight="1">
      <c r="A134" s="39"/>
      <c r="B134" s="45"/>
      <c r="C134" s="315" t="s">
        <v>265</v>
      </c>
      <c r="D134" s="315" t="s">
        <v>266</v>
      </c>
      <c r="E134" s="18" t="s">
        <v>1</v>
      </c>
      <c r="F134" s="316">
        <v>403.50999999999999</v>
      </c>
      <c r="G134" s="39"/>
      <c r="H134" s="45"/>
    </row>
    <row r="135" s="2" customFormat="1" ht="16.8" customHeight="1">
      <c r="A135" s="39"/>
      <c r="B135" s="45"/>
      <c r="C135" s="311" t="s">
        <v>164</v>
      </c>
      <c r="D135" s="312" t="s">
        <v>1</v>
      </c>
      <c r="E135" s="313" t="s">
        <v>1</v>
      </c>
      <c r="F135" s="314">
        <v>24.539999999999999</v>
      </c>
      <c r="G135" s="39"/>
      <c r="H135" s="45"/>
    </row>
    <row r="136" s="2" customFormat="1" ht="16.8" customHeight="1">
      <c r="A136" s="39"/>
      <c r="B136" s="45"/>
      <c r="C136" s="315" t="s">
        <v>1</v>
      </c>
      <c r="D136" s="315" t="s">
        <v>281</v>
      </c>
      <c r="E136" s="18" t="s">
        <v>1</v>
      </c>
      <c r="F136" s="316">
        <v>0</v>
      </c>
      <c r="G136" s="39"/>
      <c r="H136" s="45"/>
    </row>
    <row r="137" s="2" customFormat="1" ht="16.8" customHeight="1">
      <c r="A137" s="39"/>
      <c r="B137" s="45"/>
      <c r="C137" s="315" t="s">
        <v>164</v>
      </c>
      <c r="D137" s="315" t="s">
        <v>359</v>
      </c>
      <c r="E137" s="18" t="s">
        <v>1</v>
      </c>
      <c r="F137" s="316">
        <v>24.539999999999999</v>
      </c>
      <c r="G137" s="39"/>
      <c r="H137" s="45"/>
    </row>
    <row r="138" s="2" customFormat="1" ht="16.8" customHeight="1">
      <c r="A138" s="39"/>
      <c r="B138" s="45"/>
      <c r="C138" s="317" t="s">
        <v>1915</v>
      </c>
      <c r="D138" s="39"/>
      <c r="E138" s="39"/>
      <c r="F138" s="39"/>
      <c r="G138" s="39"/>
      <c r="H138" s="45"/>
    </row>
    <row r="139" s="2" customFormat="1" ht="16.8" customHeight="1">
      <c r="A139" s="39"/>
      <c r="B139" s="45"/>
      <c r="C139" s="315" t="s">
        <v>356</v>
      </c>
      <c r="D139" s="315" t="s">
        <v>357</v>
      </c>
      <c r="E139" s="18" t="s">
        <v>261</v>
      </c>
      <c r="F139" s="316">
        <v>24.539999999999999</v>
      </c>
      <c r="G139" s="39"/>
      <c r="H139" s="45"/>
    </row>
    <row r="140" s="2" customFormat="1">
      <c r="A140" s="39"/>
      <c r="B140" s="45"/>
      <c r="C140" s="315" t="s">
        <v>297</v>
      </c>
      <c r="D140" s="315" t="s">
        <v>298</v>
      </c>
      <c r="E140" s="18" t="s">
        <v>261</v>
      </c>
      <c r="F140" s="316">
        <v>1453.5799999999999</v>
      </c>
      <c r="G140" s="39"/>
      <c r="H140" s="45"/>
    </row>
    <row r="141" s="2" customFormat="1" ht="16.8" customHeight="1">
      <c r="A141" s="39"/>
      <c r="B141" s="45"/>
      <c r="C141" s="315" t="s">
        <v>325</v>
      </c>
      <c r="D141" s="315" t="s">
        <v>326</v>
      </c>
      <c r="E141" s="18" t="s">
        <v>261</v>
      </c>
      <c r="F141" s="316">
        <v>726.78999999999996</v>
      </c>
      <c r="G141" s="39"/>
      <c r="H141" s="45"/>
    </row>
    <row r="142" s="2" customFormat="1" ht="26.4" customHeight="1">
      <c r="A142" s="39"/>
      <c r="B142" s="45"/>
      <c r="C142" s="310" t="s">
        <v>1916</v>
      </c>
      <c r="D142" s="310" t="s">
        <v>100</v>
      </c>
      <c r="E142" s="39"/>
      <c r="F142" s="39"/>
      <c r="G142" s="39"/>
      <c r="H142" s="45"/>
    </row>
    <row r="143" s="2" customFormat="1" ht="16.8" customHeight="1">
      <c r="A143" s="39"/>
      <c r="B143" s="45"/>
      <c r="C143" s="311" t="s">
        <v>143</v>
      </c>
      <c r="D143" s="312" t="s">
        <v>1</v>
      </c>
      <c r="E143" s="313" t="s">
        <v>1</v>
      </c>
      <c r="F143" s="314">
        <v>419.51400000000001</v>
      </c>
      <c r="G143" s="39"/>
      <c r="H143" s="45"/>
    </row>
    <row r="144" s="2" customFormat="1" ht="16.8" customHeight="1">
      <c r="A144" s="39"/>
      <c r="B144" s="45"/>
      <c r="C144" s="315" t="s">
        <v>1</v>
      </c>
      <c r="D144" s="315" t="s">
        <v>311</v>
      </c>
      <c r="E144" s="18" t="s">
        <v>1</v>
      </c>
      <c r="F144" s="316">
        <v>0</v>
      </c>
      <c r="G144" s="39"/>
      <c r="H144" s="45"/>
    </row>
    <row r="145" s="2" customFormat="1" ht="16.8" customHeight="1">
      <c r="A145" s="39"/>
      <c r="B145" s="45"/>
      <c r="C145" s="315" t="s">
        <v>143</v>
      </c>
      <c r="D145" s="315" t="s">
        <v>792</v>
      </c>
      <c r="E145" s="18" t="s">
        <v>1</v>
      </c>
      <c r="F145" s="316">
        <v>419.51400000000001</v>
      </c>
      <c r="G145" s="39"/>
      <c r="H145" s="45"/>
    </row>
    <row r="146" s="2" customFormat="1" ht="16.8" customHeight="1">
      <c r="A146" s="39"/>
      <c r="B146" s="45"/>
      <c r="C146" s="317" t="s">
        <v>1915</v>
      </c>
      <c r="D146" s="39"/>
      <c r="E146" s="39"/>
      <c r="F146" s="39"/>
      <c r="G146" s="39"/>
      <c r="H146" s="45"/>
    </row>
    <row r="147" s="2" customFormat="1">
      <c r="A147" s="39"/>
      <c r="B147" s="45"/>
      <c r="C147" s="315" t="s">
        <v>308</v>
      </c>
      <c r="D147" s="315" t="s">
        <v>790</v>
      </c>
      <c r="E147" s="18" t="s">
        <v>261</v>
      </c>
      <c r="F147" s="316">
        <v>419.51400000000001</v>
      </c>
      <c r="G147" s="39"/>
      <c r="H147" s="45"/>
    </row>
    <row r="148" s="2" customFormat="1">
      <c r="A148" s="39"/>
      <c r="B148" s="45"/>
      <c r="C148" s="315" t="s">
        <v>320</v>
      </c>
      <c r="D148" s="315" t="s">
        <v>793</v>
      </c>
      <c r="E148" s="18" t="s">
        <v>261</v>
      </c>
      <c r="F148" s="316">
        <v>4195.1400000000003</v>
      </c>
      <c r="G148" s="39"/>
      <c r="H148" s="45"/>
    </row>
    <row r="149" s="2" customFormat="1">
      <c r="A149" s="39"/>
      <c r="B149" s="45"/>
      <c r="C149" s="315" t="s">
        <v>345</v>
      </c>
      <c r="D149" s="315" t="s">
        <v>346</v>
      </c>
      <c r="E149" s="18" t="s">
        <v>341</v>
      </c>
      <c r="F149" s="316">
        <v>839.02800000000002</v>
      </c>
      <c r="G149" s="39"/>
      <c r="H149" s="45"/>
    </row>
    <row r="150" s="2" customFormat="1" ht="16.8" customHeight="1">
      <c r="A150" s="39"/>
      <c r="B150" s="45"/>
      <c r="C150" s="315" t="s">
        <v>350</v>
      </c>
      <c r="D150" s="315" t="s">
        <v>351</v>
      </c>
      <c r="E150" s="18" t="s">
        <v>261</v>
      </c>
      <c r="F150" s="316">
        <v>419.51400000000001</v>
      </c>
      <c r="G150" s="39"/>
      <c r="H150" s="45"/>
    </row>
    <row r="151" s="2" customFormat="1" ht="16.8" customHeight="1">
      <c r="A151" s="39"/>
      <c r="B151" s="45"/>
      <c r="C151" s="311" t="s">
        <v>149</v>
      </c>
      <c r="D151" s="312" t="s">
        <v>1</v>
      </c>
      <c r="E151" s="313" t="s">
        <v>1</v>
      </c>
      <c r="F151" s="314">
        <v>240</v>
      </c>
      <c r="G151" s="39"/>
      <c r="H151" s="45"/>
    </row>
    <row r="152" s="2" customFormat="1" ht="16.8" customHeight="1">
      <c r="A152" s="39"/>
      <c r="B152" s="45"/>
      <c r="C152" s="315" t="s">
        <v>1</v>
      </c>
      <c r="D152" s="315" t="s">
        <v>802</v>
      </c>
      <c r="E152" s="18" t="s">
        <v>1</v>
      </c>
      <c r="F152" s="316">
        <v>0</v>
      </c>
      <c r="G152" s="39"/>
      <c r="H152" s="45"/>
    </row>
    <row r="153" s="2" customFormat="1" ht="16.8" customHeight="1">
      <c r="A153" s="39"/>
      <c r="B153" s="45"/>
      <c r="C153" s="315" t="s">
        <v>149</v>
      </c>
      <c r="D153" s="315" t="s">
        <v>803</v>
      </c>
      <c r="E153" s="18" t="s">
        <v>1</v>
      </c>
      <c r="F153" s="316">
        <v>240</v>
      </c>
      <c r="G153" s="39"/>
      <c r="H153" s="45"/>
    </row>
    <row r="154" s="2" customFormat="1" ht="16.8" customHeight="1">
      <c r="A154" s="39"/>
      <c r="B154" s="45"/>
      <c r="C154" s="317" t="s">
        <v>1915</v>
      </c>
      <c r="D154" s="39"/>
      <c r="E154" s="39"/>
      <c r="F154" s="39"/>
      <c r="G154" s="39"/>
      <c r="H154" s="45"/>
    </row>
    <row r="155" s="2" customFormat="1" ht="16.8" customHeight="1">
      <c r="A155" s="39"/>
      <c r="B155" s="45"/>
      <c r="C155" s="315" t="s">
        <v>378</v>
      </c>
      <c r="D155" s="315" t="s">
        <v>379</v>
      </c>
      <c r="E155" s="18" t="s">
        <v>201</v>
      </c>
      <c r="F155" s="316">
        <v>240</v>
      </c>
      <c r="G155" s="39"/>
      <c r="H155" s="45"/>
    </row>
    <row r="156" s="2" customFormat="1">
      <c r="A156" s="39"/>
      <c r="B156" s="45"/>
      <c r="C156" s="315" t="s">
        <v>297</v>
      </c>
      <c r="D156" s="315" t="s">
        <v>298</v>
      </c>
      <c r="E156" s="18" t="s">
        <v>261</v>
      </c>
      <c r="F156" s="316">
        <v>24</v>
      </c>
      <c r="G156" s="39"/>
      <c r="H156" s="45"/>
    </row>
    <row r="157" s="2" customFormat="1" ht="16.8" customHeight="1">
      <c r="A157" s="39"/>
      <c r="B157" s="45"/>
      <c r="C157" s="315" t="s">
        <v>325</v>
      </c>
      <c r="D157" s="315" t="s">
        <v>326</v>
      </c>
      <c r="E157" s="18" t="s">
        <v>261</v>
      </c>
      <c r="F157" s="316">
        <v>24</v>
      </c>
      <c r="G157" s="39"/>
      <c r="H157" s="45"/>
    </row>
    <row r="158" s="2" customFormat="1" ht="16.8" customHeight="1">
      <c r="A158" s="39"/>
      <c r="B158" s="45"/>
      <c r="C158" s="315" t="s">
        <v>384</v>
      </c>
      <c r="D158" s="315" t="s">
        <v>385</v>
      </c>
      <c r="E158" s="18" t="s">
        <v>201</v>
      </c>
      <c r="F158" s="316">
        <v>240</v>
      </c>
      <c r="G158" s="39"/>
      <c r="H158" s="45"/>
    </row>
    <row r="159" s="2" customFormat="1" ht="16.8" customHeight="1">
      <c r="A159" s="39"/>
      <c r="B159" s="45"/>
      <c r="C159" s="315" t="s">
        <v>403</v>
      </c>
      <c r="D159" s="315" t="s">
        <v>404</v>
      </c>
      <c r="E159" s="18" t="s">
        <v>201</v>
      </c>
      <c r="F159" s="316">
        <v>240</v>
      </c>
      <c r="G159" s="39"/>
      <c r="H159" s="45"/>
    </row>
    <row r="160" s="2" customFormat="1" ht="16.8" customHeight="1">
      <c r="A160" s="39"/>
      <c r="B160" s="45"/>
      <c r="C160" s="315" t="s">
        <v>388</v>
      </c>
      <c r="D160" s="315" t="s">
        <v>389</v>
      </c>
      <c r="E160" s="18" t="s">
        <v>390</v>
      </c>
      <c r="F160" s="316">
        <v>7.3079999999999998</v>
      </c>
      <c r="G160" s="39"/>
      <c r="H160" s="45"/>
    </row>
    <row r="161" s="2" customFormat="1" ht="16.8" customHeight="1">
      <c r="A161" s="39"/>
      <c r="B161" s="45"/>
      <c r="C161" s="311" t="s">
        <v>152</v>
      </c>
      <c r="D161" s="312" t="s">
        <v>1</v>
      </c>
      <c r="E161" s="313" t="s">
        <v>1</v>
      </c>
      <c r="F161" s="314">
        <v>837.351</v>
      </c>
      <c r="G161" s="39"/>
      <c r="H161" s="45"/>
    </row>
    <row r="162" s="2" customFormat="1" ht="16.8" customHeight="1">
      <c r="A162" s="39"/>
      <c r="B162" s="45"/>
      <c r="C162" s="315" t="s">
        <v>1</v>
      </c>
      <c r="D162" s="315" t="s">
        <v>766</v>
      </c>
      <c r="E162" s="18" t="s">
        <v>1</v>
      </c>
      <c r="F162" s="316">
        <v>0</v>
      </c>
      <c r="G162" s="39"/>
      <c r="H162" s="45"/>
    </row>
    <row r="163" s="2" customFormat="1" ht="16.8" customHeight="1">
      <c r="A163" s="39"/>
      <c r="B163" s="45"/>
      <c r="C163" s="315" t="s">
        <v>1</v>
      </c>
      <c r="D163" s="315" t="s">
        <v>767</v>
      </c>
      <c r="E163" s="18" t="s">
        <v>1</v>
      </c>
      <c r="F163" s="316">
        <v>658.80899999999997</v>
      </c>
      <c r="G163" s="39"/>
      <c r="H163" s="45"/>
    </row>
    <row r="164" s="2" customFormat="1" ht="16.8" customHeight="1">
      <c r="A164" s="39"/>
      <c r="B164" s="45"/>
      <c r="C164" s="315" t="s">
        <v>1</v>
      </c>
      <c r="D164" s="315" t="s">
        <v>768</v>
      </c>
      <c r="E164" s="18" t="s">
        <v>1</v>
      </c>
      <c r="F164" s="316">
        <v>213.417</v>
      </c>
      <c r="G164" s="39"/>
      <c r="H164" s="45"/>
    </row>
    <row r="165" s="2" customFormat="1" ht="16.8" customHeight="1">
      <c r="A165" s="39"/>
      <c r="B165" s="45"/>
      <c r="C165" s="315" t="s">
        <v>1</v>
      </c>
      <c r="D165" s="315" t="s">
        <v>769</v>
      </c>
      <c r="E165" s="18" t="s">
        <v>1</v>
      </c>
      <c r="F165" s="316">
        <v>-34.875</v>
      </c>
      <c r="G165" s="39"/>
      <c r="H165" s="45"/>
    </row>
    <row r="166" s="2" customFormat="1" ht="16.8" customHeight="1">
      <c r="A166" s="39"/>
      <c r="B166" s="45"/>
      <c r="C166" s="315" t="s">
        <v>152</v>
      </c>
      <c r="D166" s="315" t="s">
        <v>276</v>
      </c>
      <c r="E166" s="18" t="s">
        <v>1</v>
      </c>
      <c r="F166" s="316">
        <v>837.351</v>
      </c>
      <c r="G166" s="39"/>
      <c r="H166" s="45"/>
    </row>
    <row r="167" s="2" customFormat="1" ht="16.8" customHeight="1">
      <c r="A167" s="39"/>
      <c r="B167" s="45"/>
      <c r="C167" s="317" t="s">
        <v>1915</v>
      </c>
      <c r="D167" s="39"/>
      <c r="E167" s="39"/>
      <c r="F167" s="39"/>
      <c r="G167" s="39"/>
      <c r="H167" s="45"/>
    </row>
    <row r="168" s="2" customFormat="1" ht="16.8" customHeight="1">
      <c r="A168" s="39"/>
      <c r="B168" s="45"/>
      <c r="C168" s="315" t="s">
        <v>763</v>
      </c>
      <c r="D168" s="315" t="s">
        <v>764</v>
      </c>
      <c r="E168" s="18" t="s">
        <v>261</v>
      </c>
      <c r="F168" s="316">
        <v>837.351</v>
      </c>
      <c r="G168" s="39"/>
      <c r="H168" s="45"/>
    </row>
    <row r="169" s="2" customFormat="1">
      <c r="A169" s="39"/>
      <c r="B169" s="45"/>
      <c r="C169" s="315" t="s">
        <v>308</v>
      </c>
      <c r="D169" s="315" t="s">
        <v>790</v>
      </c>
      <c r="E169" s="18" t="s">
        <v>261</v>
      </c>
      <c r="F169" s="316">
        <v>419.51400000000001</v>
      </c>
      <c r="G169" s="39"/>
      <c r="H169" s="45"/>
    </row>
    <row r="170" s="2" customFormat="1" ht="16.8" customHeight="1">
      <c r="A170" s="39"/>
      <c r="B170" s="45"/>
      <c r="C170" s="315" t="s">
        <v>356</v>
      </c>
      <c r="D170" s="315" t="s">
        <v>357</v>
      </c>
      <c r="E170" s="18" t="s">
        <v>261</v>
      </c>
      <c r="F170" s="316">
        <v>417.83699999999999</v>
      </c>
      <c r="G170" s="39"/>
      <c r="H170" s="45"/>
    </row>
    <row r="171" s="2" customFormat="1" ht="16.8" customHeight="1">
      <c r="A171" s="39"/>
      <c r="B171" s="45"/>
      <c r="C171" s="311" t="s">
        <v>743</v>
      </c>
      <c r="D171" s="312" t="s">
        <v>1</v>
      </c>
      <c r="E171" s="313" t="s">
        <v>1</v>
      </c>
      <c r="F171" s="314">
        <v>34.875</v>
      </c>
      <c r="G171" s="39"/>
      <c r="H171" s="45"/>
    </row>
    <row r="172" s="2" customFormat="1" ht="16.8" customHeight="1">
      <c r="A172" s="39"/>
      <c r="B172" s="45"/>
      <c r="C172" s="315" t="s">
        <v>743</v>
      </c>
      <c r="D172" s="315" t="s">
        <v>773</v>
      </c>
      <c r="E172" s="18" t="s">
        <v>1</v>
      </c>
      <c r="F172" s="316">
        <v>34.875</v>
      </c>
      <c r="G172" s="39"/>
      <c r="H172" s="45"/>
    </row>
    <row r="173" s="2" customFormat="1" ht="16.8" customHeight="1">
      <c r="A173" s="39"/>
      <c r="B173" s="45"/>
      <c r="C173" s="317" t="s">
        <v>1915</v>
      </c>
      <c r="D173" s="39"/>
      <c r="E173" s="39"/>
      <c r="F173" s="39"/>
      <c r="G173" s="39"/>
      <c r="H173" s="45"/>
    </row>
    <row r="174" s="2" customFormat="1" ht="16.8" customHeight="1">
      <c r="A174" s="39"/>
      <c r="B174" s="45"/>
      <c r="C174" s="315" t="s">
        <v>770</v>
      </c>
      <c r="D174" s="315" t="s">
        <v>771</v>
      </c>
      <c r="E174" s="18" t="s">
        <v>261</v>
      </c>
      <c r="F174" s="316">
        <v>34.875</v>
      </c>
      <c r="G174" s="39"/>
      <c r="H174" s="45"/>
    </row>
    <row r="175" s="2" customFormat="1" ht="16.8" customHeight="1">
      <c r="A175" s="39"/>
      <c r="B175" s="45"/>
      <c r="C175" s="315" t="s">
        <v>763</v>
      </c>
      <c r="D175" s="315" t="s">
        <v>764</v>
      </c>
      <c r="E175" s="18" t="s">
        <v>261</v>
      </c>
      <c r="F175" s="316">
        <v>837.351</v>
      </c>
      <c r="G175" s="39"/>
      <c r="H175" s="45"/>
    </row>
    <row r="176" s="2" customFormat="1" ht="16.8" customHeight="1">
      <c r="A176" s="39"/>
      <c r="B176" s="45"/>
      <c r="C176" s="311" t="s">
        <v>164</v>
      </c>
      <c r="D176" s="312" t="s">
        <v>1</v>
      </c>
      <c r="E176" s="313" t="s">
        <v>1</v>
      </c>
      <c r="F176" s="314">
        <v>417.83699999999999</v>
      </c>
      <c r="G176" s="39"/>
      <c r="H176" s="45"/>
    </row>
    <row r="177" s="2" customFormat="1" ht="16.8" customHeight="1">
      <c r="A177" s="39"/>
      <c r="B177" s="45"/>
      <c r="C177" s="315" t="s">
        <v>1</v>
      </c>
      <c r="D177" s="315" t="s">
        <v>152</v>
      </c>
      <c r="E177" s="18" t="s">
        <v>1</v>
      </c>
      <c r="F177" s="316">
        <v>837.351</v>
      </c>
      <c r="G177" s="39"/>
      <c r="H177" s="45"/>
    </row>
    <row r="178" s="2" customFormat="1" ht="16.8" customHeight="1">
      <c r="A178" s="39"/>
      <c r="B178" s="45"/>
      <c r="C178" s="315" t="s">
        <v>1</v>
      </c>
      <c r="D178" s="315" t="s">
        <v>800</v>
      </c>
      <c r="E178" s="18" t="s">
        <v>1</v>
      </c>
      <c r="F178" s="316">
        <v>-419.51400000000001</v>
      </c>
      <c r="G178" s="39"/>
      <c r="H178" s="45"/>
    </row>
    <row r="179" s="2" customFormat="1" ht="16.8" customHeight="1">
      <c r="A179" s="39"/>
      <c r="B179" s="45"/>
      <c r="C179" s="315" t="s">
        <v>164</v>
      </c>
      <c r="D179" s="315" t="s">
        <v>276</v>
      </c>
      <c r="E179" s="18" t="s">
        <v>1</v>
      </c>
      <c r="F179" s="316">
        <v>417.83699999999999</v>
      </c>
      <c r="G179" s="39"/>
      <c r="H179" s="45"/>
    </row>
    <row r="180" s="2" customFormat="1" ht="16.8" customHeight="1">
      <c r="A180" s="39"/>
      <c r="B180" s="45"/>
      <c r="C180" s="317" t="s">
        <v>1915</v>
      </c>
      <c r="D180" s="39"/>
      <c r="E180" s="39"/>
      <c r="F180" s="39"/>
      <c r="G180" s="39"/>
      <c r="H180" s="45"/>
    </row>
    <row r="181" s="2" customFormat="1" ht="16.8" customHeight="1">
      <c r="A181" s="39"/>
      <c r="B181" s="45"/>
      <c r="C181" s="315" t="s">
        <v>356</v>
      </c>
      <c r="D181" s="315" t="s">
        <v>357</v>
      </c>
      <c r="E181" s="18" t="s">
        <v>261</v>
      </c>
      <c r="F181" s="316">
        <v>417.83699999999999</v>
      </c>
      <c r="G181" s="39"/>
      <c r="H181" s="45"/>
    </row>
    <row r="182" s="2" customFormat="1">
      <c r="A182" s="39"/>
      <c r="B182" s="45"/>
      <c r="C182" s="315" t="s">
        <v>308</v>
      </c>
      <c r="D182" s="315" t="s">
        <v>790</v>
      </c>
      <c r="E182" s="18" t="s">
        <v>261</v>
      </c>
      <c r="F182" s="316">
        <v>419.51400000000001</v>
      </c>
      <c r="G182" s="39"/>
      <c r="H182" s="45"/>
    </row>
    <row r="183" s="2" customFormat="1" ht="26.4" customHeight="1">
      <c r="A183" s="39"/>
      <c r="B183" s="45"/>
      <c r="C183" s="310" t="s">
        <v>1917</v>
      </c>
      <c r="D183" s="310" t="s">
        <v>104</v>
      </c>
      <c r="E183" s="39"/>
      <c r="F183" s="39"/>
      <c r="G183" s="39"/>
      <c r="H183" s="45"/>
    </row>
    <row r="184" s="2" customFormat="1" ht="16.8" customHeight="1">
      <c r="A184" s="39"/>
      <c r="B184" s="45"/>
      <c r="C184" s="311" t="s">
        <v>143</v>
      </c>
      <c r="D184" s="312" t="s">
        <v>1</v>
      </c>
      <c r="E184" s="313" t="s">
        <v>1</v>
      </c>
      <c r="F184" s="314">
        <v>82.403000000000006</v>
      </c>
      <c r="G184" s="39"/>
      <c r="H184" s="45"/>
    </row>
    <row r="185" s="2" customFormat="1" ht="16.8" customHeight="1">
      <c r="A185" s="39"/>
      <c r="B185" s="45"/>
      <c r="C185" s="315" t="s">
        <v>1</v>
      </c>
      <c r="D185" s="315" t="s">
        <v>311</v>
      </c>
      <c r="E185" s="18" t="s">
        <v>1</v>
      </c>
      <c r="F185" s="316">
        <v>0</v>
      </c>
      <c r="G185" s="39"/>
      <c r="H185" s="45"/>
    </row>
    <row r="186" s="2" customFormat="1" ht="16.8" customHeight="1">
      <c r="A186" s="39"/>
      <c r="B186" s="45"/>
      <c r="C186" s="315" t="s">
        <v>143</v>
      </c>
      <c r="D186" s="315" t="s">
        <v>792</v>
      </c>
      <c r="E186" s="18" t="s">
        <v>1</v>
      </c>
      <c r="F186" s="316">
        <v>82.403000000000006</v>
      </c>
      <c r="G186" s="39"/>
      <c r="H186" s="45"/>
    </row>
    <row r="187" s="2" customFormat="1" ht="16.8" customHeight="1">
      <c r="A187" s="39"/>
      <c r="B187" s="45"/>
      <c r="C187" s="317" t="s">
        <v>1915</v>
      </c>
      <c r="D187" s="39"/>
      <c r="E187" s="39"/>
      <c r="F187" s="39"/>
      <c r="G187" s="39"/>
      <c r="H187" s="45"/>
    </row>
    <row r="188" s="2" customFormat="1">
      <c r="A188" s="39"/>
      <c r="B188" s="45"/>
      <c r="C188" s="315" t="s">
        <v>308</v>
      </c>
      <c r="D188" s="315" t="s">
        <v>790</v>
      </c>
      <c r="E188" s="18" t="s">
        <v>261</v>
      </c>
      <c r="F188" s="316">
        <v>82.403000000000006</v>
      </c>
      <c r="G188" s="39"/>
      <c r="H188" s="45"/>
    </row>
    <row r="189" s="2" customFormat="1">
      <c r="A189" s="39"/>
      <c r="B189" s="45"/>
      <c r="C189" s="315" t="s">
        <v>320</v>
      </c>
      <c r="D189" s="315" t="s">
        <v>793</v>
      </c>
      <c r="E189" s="18" t="s">
        <v>261</v>
      </c>
      <c r="F189" s="316">
        <v>824.02999999999997</v>
      </c>
      <c r="G189" s="39"/>
      <c r="H189" s="45"/>
    </row>
    <row r="190" s="2" customFormat="1">
      <c r="A190" s="39"/>
      <c r="B190" s="45"/>
      <c r="C190" s="315" t="s">
        <v>345</v>
      </c>
      <c r="D190" s="315" t="s">
        <v>346</v>
      </c>
      <c r="E190" s="18" t="s">
        <v>341</v>
      </c>
      <c r="F190" s="316">
        <v>82.403000000000006</v>
      </c>
      <c r="G190" s="39"/>
      <c r="H190" s="45"/>
    </row>
    <row r="191" s="2" customFormat="1">
      <c r="A191" s="39"/>
      <c r="B191" s="45"/>
      <c r="C191" s="315" t="s">
        <v>339</v>
      </c>
      <c r="D191" s="315" t="s">
        <v>340</v>
      </c>
      <c r="E191" s="18" t="s">
        <v>341</v>
      </c>
      <c r="F191" s="316">
        <v>82.403000000000006</v>
      </c>
      <c r="G191" s="39"/>
      <c r="H191" s="45"/>
    </row>
    <row r="192" s="2" customFormat="1" ht="16.8" customHeight="1">
      <c r="A192" s="39"/>
      <c r="B192" s="45"/>
      <c r="C192" s="315" t="s">
        <v>350</v>
      </c>
      <c r="D192" s="315" t="s">
        <v>351</v>
      </c>
      <c r="E192" s="18" t="s">
        <v>261</v>
      </c>
      <c r="F192" s="316">
        <v>82.403000000000006</v>
      </c>
      <c r="G192" s="39"/>
      <c r="H192" s="45"/>
    </row>
    <row r="193" s="2" customFormat="1" ht="16.8" customHeight="1">
      <c r="A193" s="39"/>
      <c r="B193" s="45"/>
      <c r="C193" s="311" t="s">
        <v>149</v>
      </c>
      <c r="D193" s="312" t="s">
        <v>1</v>
      </c>
      <c r="E193" s="313" t="s">
        <v>1</v>
      </c>
      <c r="F193" s="314">
        <v>130</v>
      </c>
      <c r="G193" s="39"/>
      <c r="H193" s="45"/>
    </row>
    <row r="194" s="2" customFormat="1" ht="16.8" customHeight="1">
      <c r="A194" s="39"/>
      <c r="B194" s="45"/>
      <c r="C194" s="315" t="s">
        <v>1</v>
      </c>
      <c r="D194" s="315" t="s">
        <v>802</v>
      </c>
      <c r="E194" s="18" t="s">
        <v>1</v>
      </c>
      <c r="F194" s="316">
        <v>0</v>
      </c>
      <c r="G194" s="39"/>
      <c r="H194" s="45"/>
    </row>
    <row r="195" s="2" customFormat="1" ht="16.8" customHeight="1">
      <c r="A195" s="39"/>
      <c r="B195" s="45"/>
      <c r="C195" s="315" t="s">
        <v>149</v>
      </c>
      <c r="D195" s="315" t="s">
        <v>983</v>
      </c>
      <c r="E195" s="18" t="s">
        <v>1</v>
      </c>
      <c r="F195" s="316">
        <v>130</v>
      </c>
      <c r="G195" s="39"/>
      <c r="H195" s="45"/>
    </row>
    <row r="196" s="2" customFormat="1" ht="16.8" customHeight="1">
      <c r="A196" s="39"/>
      <c r="B196" s="45"/>
      <c r="C196" s="317" t="s">
        <v>1915</v>
      </c>
      <c r="D196" s="39"/>
      <c r="E196" s="39"/>
      <c r="F196" s="39"/>
      <c r="G196" s="39"/>
      <c r="H196" s="45"/>
    </row>
    <row r="197" s="2" customFormat="1" ht="16.8" customHeight="1">
      <c r="A197" s="39"/>
      <c r="B197" s="45"/>
      <c r="C197" s="315" t="s">
        <v>378</v>
      </c>
      <c r="D197" s="315" t="s">
        <v>379</v>
      </c>
      <c r="E197" s="18" t="s">
        <v>201</v>
      </c>
      <c r="F197" s="316">
        <v>130</v>
      </c>
      <c r="G197" s="39"/>
      <c r="H197" s="45"/>
    </row>
    <row r="198" s="2" customFormat="1">
      <c r="A198" s="39"/>
      <c r="B198" s="45"/>
      <c r="C198" s="315" t="s">
        <v>297</v>
      </c>
      <c r="D198" s="315" t="s">
        <v>298</v>
      </c>
      <c r="E198" s="18" t="s">
        <v>261</v>
      </c>
      <c r="F198" s="316">
        <v>13</v>
      </c>
      <c r="G198" s="39"/>
      <c r="H198" s="45"/>
    </row>
    <row r="199" s="2" customFormat="1" ht="16.8" customHeight="1">
      <c r="A199" s="39"/>
      <c r="B199" s="45"/>
      <c r="C199" s="315" t="s">
        <v>325</v>
      </c>
      <c r="D199" s="315" t="s">
        <v>326</v>
      </c>
      <c r="E199" s="18" t="s">
        <v>261</v>
      </c>
      <c r="F199" s="316">
        <v>13</v>
      </c>
      <c r="G199" s="39"/>
      <c r="H199" s="45"/>
    </row>
    <row r="200" s="2" customFormat="1" ht="16.8" customHeight="1">
      <c r="A200" s="39"/>
      <c r="B200" s="45"/>
      <c r="C200" s="315" t="s">
        <v>384</v>
      </c>
      <c r="D200" s="315" t="s">
        <v>385</v>
      </c>
      <c r="E200" s="18" t="s">
        <v>201</v>
      </c>
      <c r="F200" s="316">
        <v>130</v>
      </c>
      <c r="G200" s="39"/>
      <c r="H200" s="45"/>
    </row>
    <row r="201" s="2" customFormat="1" ht="16.8" customHeight="1">
      <c r="A201" s="39"/>
      <c r="B201" s="45"/>
      <c r="C201" s="315" t="s">
        <v>403</v>
      </c>
      <c r="D201" s="315" t="s">
        <v>404</v>
      </c>
      <c r="E201" s="18" t="s">
        <v>201</v>
      </c>
      <c r="F201" s="316">
        <v>130</v>
      </c>
      <c r="G201" s="39"/>
      <c r="H201" s="45"/>
    </row>
    <row r="202" s="2" customFormat="1" ht="16.8" customHeight="1">
      <c r="A202" s="39"/>
      <c r="B202" s="45"/>
      <c r="C202" s="315" t="s">
        <v>388</v>
      </c>
      <c r="D202" s="315" t="s">
        <v>389</v>
      </c>
      <c r="E202" s="18" t="s">
        <v>390</v>
      </c>
      <c r="F202" s="316">
        <v>3.9580000000000002</v>
      </c>
      <c r="G202" s="39"/>
      <c r="H202" s="45"/>
    </row>
    <row r="203" s="2" customFormat="1" ht="16.8" customHeight="1">
      <c r="A203" s="39"/>
      <c r="B203" s="45"/>
      <c r="C203" s="311" t="s">
        <v>152</v>
      </c>
      <c r="D203" s="312" t="s">
        <v>1</v>
      </c>
      <c r="E203" s="313" t="s">
        <v>1</v>
      </c>
      <c r="F203" s="314">
        <v>305.90499999999997</v>
      </c>
      <c r="G203" s="39"/>
      <c r="H203" s="45"/>
    </row>
    <row r="204" s="2" customFormat="1" ht="16.8" customHeight="1">
      <c r="A204" s="39"/>
      <c r="B204" s="45"/>
      <c r="C204" s="315" t="s">
        <v>1</v>
      </c>
      <c r="D204" s="315" t="s">
        <v>766</v>
      </c>
      <c r="E204" s="18" t="s">
        <v>1</v>
      </c>
      <c r="F204" s="316">
        <v>0</v>
      </c>
      <c r="G204" s="39"/>
      <c r="H204" s="45"/>
    </row>
    <row r="205" s="2" customFormat="1" ht="16.8" customHeight="1">
      <c r="A205" s="39"/>
      <c r="B205" s="45"/>
      <c r="C205" s="315" t="s">
        <v>1</v>
      </c>
      <c r="D205" s="315" t="s">
        <v>970</v>
      </c>
      <c r="E205" s="18" t="s">
        <v>1</v>
      </c>
      <c r="F205" s="316">
        <v>206.05000000000001</v>
      </c>
      <c r="G205" s="39"/>
      <c r="H205" s="45"/>
    </row>
    <row r="206" s="2" customFormat="1" ht="16.8" customHeight="1">
      <c r="A206" s="39"/>
      <c r="B206" s="45"/>
      <c r="C206" s="315" t="s">
        <v>1</v>
      </c>
      <c r="D206" s="315" t="s">
        <v>971</v>
      </c>
      <c r="E206" s="18" t="s">
        <v>1</v>
      </c>
      <c r="F206" s="316">
        <v>99.855000000000004</v>
      </c>
      <c r="G206" s="39"/>
      <c r="H206" s="45"/>
    </row>
    <row r="207" s="2" customFormat="1" ht="16.8" customHeight="1">
      <c r="A207" s="39"/>
      <c r="B207" s="45"/>
      <c r="C207" s="315" t="s">
        <v>152</v>
      </c>
      <c r="D207" s="315" t="s">
        <v>276</v>
      </c>
      <c r="E207" s="18" t="s">
        <v>1</v>
      </c>
      <c r="F207" s="316">
        <v>305.90499999999997</v>
      </c>
      <c r="G207" s="39"/>
      <c r="H207" s="45"/>
    </row>
    <row r="208" s="2" customFormat="1" ht="16.8" customHeight="1">
      <c r="A208" s="39"/>
      <c r="B208" s="45"/>
      <c r="C208" s="317" t="s">
        <v>1915</v>
      </c>
      <c r="D208" s="39"/>
      <c r="E208" s="39"/>
      <c r="F208" s="39"/>
      <c r="G208" s="39"/>
      <c r="H208" s="45"/>
    </row>
    <row r="209" s="2" customFormat="1" ht="16.8" customHeight="1">
      <c r="A209" s="39"/>
      <c r="B209" s="45"/>
      <c r="C209" s="315" t="s">
        <v>967</v>
      </c>
      <c r="D209" s="315" t="s">
        <v>968</v>
      </c>
      <c r="E209" s="18" t="s">
        <v>261</v>
      </c>
      <c r="F209" s="316">
        <v>305.90499999999997</v>
      </c>
      <c r="G209" s="39"/>
      <c r="H209" s="45"/>
    </row>
    <row r="210" s="2" customFormat="1">
      <c r="A210" s="39"/>
      <c r="B210" s="45"/>
      <c r="C210" s="315" t="s">
        <v>308</v>
      </c>
      <c r="D210" s="315" t="s">
        <v>790</v>
      </c>
      <c r="E210" s="18" t="s">
        <v>261</v>
      </c>
      <c r="F210" s="316">
        <v>82.403000000000006</v>
      </c>
      <c r="G210" s="39"/>
      <c r="H210" s="45"/>
    </row>
    <row r="211" s="2" customFormat="1" ht="16.8" customHeight="1">
      <c r="A211" s="39"/>
      <c r="B211" s="45"/>
      <c r="C211" s="315" t="s">
        <v>356</v>
      </c>
      <c r="D211" s="315" t="s">
        <v>357</v>
      </c>
      <c r="E211" s="18" t="s">
        <v>261</v>
      </c>
      <c r="F211" s="316">
        <v>223.50200000000001</v>
      </c>
      <c r="G211" s="39"/>
      <c r="H211" s="45"/>
    </row>
    <row r="212" s="2" customFormat="1" ht="16.8" customHeight="1">
      <c r="A212" s="39"/>
      <c r="B212" s="45"/>
      <c r="C212" s="311" t="s">
        <v>164</v>
      </c>
      <c r="D212" s="312" t="s">
        <v>1</v>
      </c>
      <c r="E212" s="313" t="s">
        <v>1</v>
      </c>
      <c r="F212" s="314">
        <v>223.50200000000001</v>
      </c>
      <c r="G212" s="39"/>
      <c r="H212" s="45"/>
    </row>
    <row r="213" s="2" customFormat="1" ht="16.8" customHeight="1">
      <c r="A213" s="39"/>
      <c r="B213" s="45"/>
      <c r="C213" s="315" t="s">
        <v>1</v>
      </c>
      <c r="D213" s="315" t="s">
        <v>152</v>
      </c>
      <c r="E213" s="18" t="s">
        <v>1</v>
      </c>
      <c r="F213" s="316">
        <v>305.90499999999997</v>
      </c>
      <c r="G213" s="39"/>
      <c r="H213" s="45"/>
    </row>
    <row r="214" s="2" customFormat="1" ht="16.8" customHeight="1">
      <c r="A214" s="39"/>
      <c r="B214" s="45"/>
      <c r="C214" s="315" t="s">
        <v>1</v>
      </c>
      <c r="D214" s="315" t="s">
        <v>981</v>
      </c>
      <c r="E214" s="18" t="s">
        <v>1</v>
      </c>
      <c r="F214" s="316">
        <v>-82.403000000000006</v>
      </c>
      <c r="G214" s="39"/>
      <c r="H214" s="45"/>
    </row>
    <row r="215" s="2" customFormat="1" ht="16.8" customHeight="1">
      <c r="A215" s="39"/>
      <c r="B215" s="45"/>
      <c r="C215" s="315" t="s">
        <v>164</v>
      </c>
      <c r="D215" s="315" t="s">
        <v>276</v>
      </c>
      <c r="E215" s="18" t="s">
        <v>1</v>
      </c>
      <c r="F215" s="316">
        <v>223.50200000000001</v>
      </c>
      <c r="G215" s="39"/>
      <c r="H215" s="45"/>
    </row>
    <row r="216" s="2" customFormat="1" ht="16.8" customHeight="1">
      <c r="A216" s="39"/>
      <c r="B216" s="45"/>
      <c r="C216" s="317" t="s">
        <v>1915</v>
      </c>
      <c r="D216" s="39"/>
      <c r="E216" s="39"/>
      <c r="F216" s="39"/>
      <c r="G216" s="39"/>
      <c r="H216" s="45"/>
    </row>
    <row r="217" s="2" customFormat="1" ht="16.8" customHeight="1">
      <c r="A217" s="39"/>
      <c r="B217" s="45"/>
      <c r="C217" s="315" t="s">
        <v>356</v>
      </c>
      <c r="D217" s="315" t="s">
        <v>357</v>
      </c>
      <c r="E217" s="18" t="s">
        <v>261</v>
      </c>
      <c r="F217" s="316">
        <v>223.50200000000001</v>
      </c>
      <c r="G217" s="39"/>
      <c r="H217" s="45"/>
    </row>
    <row r="218" s="2" customFormat="1">
      <c r="A218" s="39"/>
      <c r="B218" s="45"/>
      <c r="C218" s="315" t="s">
        <v>308</v>
      </c>
      <c r="D218" s="315" t="s">
        <v>790</v>
      </c>
      <c r="E218" s="18" t="s">
        <v>261</v>
      </c>
      <c r="F218" s="316">
        <v>82.403000000000006</v>
      </c>
      <c r="G218" s="39"/>
      <c r="H218" s="45"/>
    </row>
    <row r="219" s="2" customFormat="1" ht="26.4" customHeight="1">
      <c r="A219" s="39"/>
      <c r="B219" s="45"/>
      <c r="C219" s="310" t="s">
        <v>1918</v>
      </c>
      <c r="D219" s="310" t="s">
        <v>107</v>
      </c>
      <c r="E219" s="39"/>
      <c r="F219" s="39"/>
      <c r="G219" s="39"/>
      <c r="H219" s="45"/>
    </row>
    <row r="220" s="2" customFormat="1" ht="16.8" customHeight="1">
      <c r="A220" s="39"/>
      <c r="B220" s="45"/>
      <c r="C220" s="311" t="s">
        <v>143</v>
      </c>
      <c r="D220" s="312" t="s">
        <v>1</v>
      </c>
      <c r="E220" s="313" t="s">
        <v>1</v>
      </c>
      <c r="F220" s="314">
        <v>364.96800000000002</v>
      </c>
      <c r="G220" s="39"/>
      <c r="H220" s="45"/>
    </row>
    <row r="221" s="2" customFormat="1" ht="16.8" customHeight="1">
      <c r="A221" s="39"/>
      <c r="B221" s="45"/>
      <c r="C221" s="315" t="s">
        <v>1</v>
      </c>
      <c r="D221" s="315" t="s">
        <v>311</v>
      </c>
      <c r="E221" s="18" t="s">
        <v>1</v>
      </c>
      <c r="F221" s="316">
        <v>0</v>
      </c>
      <c r="G221" s="39"/>
      <c r="H221" s="45"/>
    </row>
    <row r="222" s="2" customFormat="1" ht="16.8" customHeight="1">
      <c r="A222" s="39"/>
      <c r="B222" s="45"/>
      <c r="C222" s="315" t="s">
        <v>143</v>
      </c>
      <c r="D222" s="315" t="s">
        <v>792</v>
      </c>
      <c r="E222" s="18" t="s">
        <v>1</v>
      </c>
      <c r="F222" s="316">
        <v>364.96800000000002</v>
      </c>
      <c r="G222" s="39"/>
      <c r="H222" s="45"/>
    </row>
    <row r="223" s="2" customFormat="1" ht="16.8" customHeight="1">
      <c r="A223" s="39"/>
      <c r="B223" s="45"/>
      <c r="C223" s="317" t="s">
        <v>1915</v>
      </c>
      <c r="D223" s="39"/>
      <c r="E223" s="39"/>
      <c r="F223" s="39"/>
      <c r="G223" s="39"/>
      <c r="H223" s="45"/>
    </row>
    <row r="224" s="2" customFormat="1">
      <c r="A224" s="39"/>
      <c r="B224" s="45"/>
      <c r="C224" s="315" t="s">
        <v>308</v>
      </c>
      <c r="D224" s="315" t="s">
        <v>790</v>
      </c>
      <c r="E224" s="18" t="s">
        <v>261</v>
      </c>
      <c r="F224" s="316">
        <v>364.96800000000002</v>
      </c>
      <c r="G224" s="39"/>
      <c r="H224" s="45"/>
    </row>
    <row r="225" s="2" customFormat="1">
      <c r="A225" s="39"/>
      <c r="B225" s="45"/>
      <c r="C225" s="315" t="s">
        <v>320</v>
      </c>
      <c r="D225" s="315" t="s">
        <v>793</v>
      </c>
      <c r="E225" s="18" t="s">
        <v>261</v>
      </c>
      <c r="F225" s="316">
        <v>3649.6799999999998</v>
      </c>
      <c r="G225" s="39"/>
      <c r="H225" s="45"/>
    </row>
    <row r="226" s="2" customFormat="1">
      <c r="A226" s="39"/>
      <c r="B226" s="45"/>
      <c r="C226" s="315" t="s">
        <v>345</v>
      </c>
      <c r="D226" s="315" t="s">
        <v>346</v>
      </c>
      <c r="E226" s="18" t="s">
        <v>341</v>
      </c>
      <c r="F226" s="316">
        <v>364.96800000000002</v>
      </c>
      <c r="G226" s="39"/>
      <c r="H226" s="45"/>
    </row>
    <row r="227" s="2" customFormat="1">
      <c r="A227" s="39"/>
      <c r="B227" s="45"/>
      <c r="C227" s="315" t="s">
        <v>339</v>
      </c>
      <c r="D227" s="315" t="s">
        <v>340</v>
      </c>
      <c r="E227" s="18" t="s">
        <v>341</v>
      </c>
      <c r="F227" s="316">
        <v>364.96800000000002</v>
      </c>
      <c r="G227" s="39"/>
      <c r="H227" s="45"/>
    </row>
    <row r="228" s="2" customFormat="1" ht="16.8" customHeight="1">
      <c r="A228" s="39"/>
      <c r="B228" s="45"/>
      <c r="C228" s="315" t="s">
        <v>350</v>
      </c>
      <c r="D228" s="315" t="s">
        <v>351</v>
      </c>
      <c r="E228" s="18" t="s">
        <v>261</v>
      </c>
      <c r="F228" s="316">
        <v>364.96800000000002</v>
      </c>
      <c r="G228" s="39"/>
      <c r="H228" s="45"/>
    </row>
    <row r="229" s="2" customFormat="1" ht="16.8" customHeight="1">
      <c r="A229" s="39"/>
      <c r="B229" s="45"/>
      <c r="C229" s="311" t="s">
        <v>1919</v>
      </c>
      <c r="D229" s="312" t="s">
        <v>1</v>
      </c>
      <c r="E229" s="313" t="s">
        <v>1</v>
      </c>
      <c r="F229" s="314">
        <v>82.403000000000006</v>
      </c>
      <c r="G229" s="39"/>
      <c r="H229" s="45"/>
    </row>
    <row r="230" s="2" customFormat="1" ht="16.8" customHeight="1">
      <c r="A230" s="39"/>
      <c r="B230" s="45"/>
      <c r="C230" s="311" t="s">
        <v>149</v>
      </c>
      <c r="D230" s="312" t="s">
        <v>1</v>
      </c>
      <c r="E230" s="313" t="s">
        <v>1</v>
      </c>
      <c r="F230" s="314">
        <v>570</v>
      </c>
      <c r="G230" s="39"/>
      <c r="H230" s="45"/>
    </row>
    <row r="231" s="2" customFormat="1" ht="16.8" customHeight="1">
      <c r="A231" s="39"/>
      <c r="B231" s="45"/>
      <c r="C231" s="315" t="s">
        <v>1</v>
      </c>
      <c r="D231" s="315" t="s">
        <v>802</v>
      </c>
      <c r="E231" s="18" t="s">
        <v>1</v>
      </c>
      <c r="F231" s="316">
        <v>0</v>
      </c>
      <c r="G231" s="39"/>
      <c r="H231" s="45"/>
    </row>
    <row r="232" s="2" customFormat="1" ht="16.8" customHeight="1">
      <c r="A232" s="39"/>
      <c r="B232" s="45"/>
      <c r="C232" s="315" t="s">
        <v>149</v>
      </c>
      <c r="D232" s="315" t="s">
        <v>1079</v>
      </c>
      <c r="E232" s="18" t="s">
        <v>1</v>
      </c>
      <c r="F232" s="316">
        <v>570</v>
      </c>
      <c r="G232" s="39"/>
      <c r="H232" s="45"/>
    </row>
    <row r="233" s="2" customFormat="1" ht="16.8" customHeight="1">
      <c r="A233" s="39"/>
      <c r="B233" s="45"/>
      <c r="C233" s="317" t="s">
        <v>1915</v>
      </c>
      <c r="D233" s="39"/>
      <c r="E233" s="39"/>
      <c r="F233" s="39"/>
      <c r="G233" s="39"/>
      <c r="H233" s="45"/>
    </row>
    <row r="234" s="2" customFormat="1" ht="16.8" customHeight="1">
      <c r="A234" s="39"/>
      <c r="B234" s="45"/>
      <c r="C234" s="315" t="s">
        <v>378</v>
      </c>
      <c r="D234" s="315" t="s">
        <v>379</v>
      </c>
      <c r="E234" s="18" t="s">
        <v>201</v>
      </c>
      <c r="F234" s="316">
        <v>570</v>
      </c>
      <c r="G234" s="39"/>
      <c r="H234" s="45"/>
    </row>
    <row r="235" s="2" customFormat="1">
      <c r="A235" s="39"/>
      <c r="B235" s="45"/>
      <c r="C235" s="315" t="s">
        <v>297</v>
      </c>
      <c r="D235" s="315" t="s">
        <v>298</v>
      </c>
      <c r="E235" s="18" t="s">
        <v>261</v>
      </c>
      <c r="F235" s="316">
        <v>57</v>
      </c>
      <c r="G235" s="39"/>
      <c r="H235" s="45"/>
    </row>
    <row r="236" s="2" customFormat="1" ht="16.8" customHeight="1">
      <c r="A236" s="39"/>
      <c r="B236" s="45"/>
      <c r="C236" s="315" t="s">
        <v>325</v>
      </c>
      <c r="D236" s="315" t="s">
        <v>326</v>
      </c>
      <c r="E236" s="18" t="s">
        <v>261</v>
      </c>
      <c r="F236" s="316">
        <v>57</v>
      </c>
      <c r="G236" s="39"/>
      <c r="H236" s="45"/>
    </row>
    <row r="237" s="2" customFormat="1" ht="16.8" customHeight="1">
      <c r="A237" s="39"/>
      <c r="B237" s="45"/>
      <c r="C237" s="315" t="s">
        <v>384</v>
      </c>
      <c r="D237" s="315" t="s">
        <v>385</v>
      </c>
      <c r="E237" s="18" t="s">
        <v>201</v>
      </c>
      <c r="F237" s="316">
        <v>570</v>
      </c>
      <c r="G237" s="39"/>
      <c r="H237" s="45"/>
    </row>
    <row r="238" s="2" customFormat="1" ht="16.8" customHeight="1">
      <c r="A238" s="39"/>
      <c r="B238" s="45"/>
      <c r="C238" s="315" t="s">
        <v>403</v>
      </c>
      <c r="D238" s="315" t="s">
        <v>404</v>
      </c>
      <c r="E238" s="18" t="s">
        <v>201</v>
      </c>
      <c r="F238" s="316">
        <v>570</v>
      </c>
      <c r="G238" s="39"/>
      <c r="H238" s="45"/>
    </row>
    <row r="239" s="2" customFormat="1" ht="16.8" customHeight="1">
      <c r="A239" s="39"/>
      <c r="B239" s="45"/>
      <c r="C239" s="315" t="s">
        <v>388</v>
      </c>
      <c r="D239" s="315" t="s">
        <v>389</v>
      </c>
      <c r="E239" s="18" t="s">
        <v>390</v>
      </c>
      <c r="F239" s="316">
        <v>17.355</v>
      </c>
      <c r="G239" s="39"/>
      <c r="H239" s="45"/>
    </row>
    <row r="240" s="2" customFormat="1" ht="16.8" customHeight="1">
      <c r="A240" s="39"/>
      <c r="B240" s="45"/>
      <c r="C240" s="311" t="s">
        <v>152</v>
      </c>
      <c r="D240" s="312" t="s">
        <v>1</v>
      </c>
      <c r="E240" s="313" t="s">
        <v>1</v>
      </c>
      <c r="F240" s="314">
        <v>1359.299</v>
      </c>
      <c r="G240" s="39"/>
      <c r="H240" s="45"/>
    </row>
    <row r="241" s="2" customFormat="1" ht="16.8" customHeight="1">
      <c r="A241" s="39"/>
      <c r="B241" s="45"/>
      <c r="C241" s="315" t="s">
        <v>1</v>
      </c>
      <c r="D241" s="315" t="s">
        <v>766</v>
      </c>
      <c r="E241" s="18" t="s">
        <v>1</v>
      </c>
      <c r="F241" s="316">
        <v>0</v>
      </c>
      <c r="G241" s="39"/>
      <c r="H241" s="45"/>
    </row>
    <row r="242" s="2" customFormat="1" ht="16.8" customHeight="1">
      <c r="A242" s="39"/>
      <c r="B242" s="45"/>
      <c r="C242" s="315" t="s">
        <v>1</v>
      </c>
      <c r="D242" s="315" t="s">
        <v>1067</v>
      </c>
      <c r="E242" s="18" t="s">
        <v>1</v>
      </c>
      <c r="F242" s="316">
        <v>915.59000000000003</v>
      </c>
      <c r="G242" s="39"/>
      <c r="H242" s="45"/>
    </row>
    <row r="243" s="2" customFormat="1" ht="16.8" customHeight="1">
      <c r="A243" s="39"/>
      <c r="B243" s="45"/>
      <c r="C243" s="315" t="s">
        <v>1</v>
      </c>
      <c r="D243" s="315" t="s">
        <v>1068</v>
      </c>
      <c r="E243" s="18" t="s">
        <v>1</v>
      </c>
      <c r="F243" s="316">
        <v>443.709</v>
      </c>
      <c r="G243" s="39"/>
      <c r="H243" s="45"/>
    </row>
    <row r="244" s="2" customFormat="1" ht="16.8" customHeight="1">
      <c r="A244" s="39"/>
      <c r="B244" s="45"/>
      <c r="C244" s="315" t="s">
        <v>152</v>
      </c>
      <c r="D244" s="315" t="s">
        <v>276</v>
      </c>
      <c r="E244" s="18" t="s">
        <v>1</v>
      </c>
      <c r="F244" s="316">
        <v>1359.299</v>
      </c>
      <c r="G244" s="39"/>
      <c r="H244" s="45"/>
    </row>
    <row r="245" s="2" customFormat="1" ht="16.8" customHeight="1">
      <c r="A245" s="39"/>
      <c r="B245" s="45"/>
      <c r="C245" s="317" t="s">
        <v>1915</v>
      </c>
      <c r="D245" s="39"/>
      <c r="E245" s="39"/>
      <c r="F245" s="39"/>
      <c r="G245" s="39"/>
      <c r="H245" s="45"/>
    </row>
    <row r="246" s="2" customFormat="1" ht="16.8" customHeight="1">
      <c r="A246" s="39"/>
      <c r="B246" s="45"/>
      <c r="C246" s="315" t="s">
        <v>1064</v>
      </c>
      <c r="D246" s="315" t="s">
        <v>1065</v>
      </c>
      <c r="E246" s="18" t="s">
        <v>261</v>
      </c>
      <c r="F246" s="316">
        <v>1359.299</v>
      </c>
      <c r="G246" s="39"/>
      <c r="H246" s="45"/>
    </row>
    <row r="247" s="2" customFormat="1">
      <c r="A247" s="39"/>
      <c r="B247" s="45"/>
      <c r="C247" s="315" t="s">
        <v>308</v>
      </c>
      <c r="D247" s="315" t="s">
        <v>790</v>
      </c>
      <c r="E247" s="18" t="s">
        <v>261</v>
      </c>
      <c r="F247" s="316">
        <v>364.96800000000002</v>
      </c>
      <c r="G247" s="39"/>
      <c r="H247" s="45"/>
    </row>
    <row r="248" s="2" customFormat="1" ht="16.8" customHeight="1">
      <c r="A248" s="39"/>
      <c r="B248" s="45"/>
      <c r="C248" s="315" t="s">
        <v>356</v>
      </c>
      <c r="D248" s="315" t="s">
        <v>357</v>
      </c>
      <c r="E248" s="18" t="s">
        <v>261</v>
      </c>
      <c r="F248" s="316">
        <v>994.33100000000002</v>
      </c>
      <c r="G248" s="39"/>
      <c r="H248" s="45"/>
    </row>
    <row r="249" s="2" customFormat="1" ht="16.8" customHeight="1">
      <c r="A249" s="39"/>
      <c r="B249" s="45"/>
      <c r="C249" s="311" t="s">
        <v>164</v>
      </c>
      <c r="D249" s="312" t="s">
        <v>1</v>
      </c>
      <c r="E249" s="313" t="s">
        <v>1</v>
      </c>
      <c r="F249" s="314">
        <v>994.33100000000002</v>
      </c>
      <c r="G249" s="39"/>
      <c r="H249" s="45"/>
    </row>
    <row r="250" s="2" customFormat="1" ht="16.8" customHeight="1">
      <c r="A250" s="39"/>
      <c r="B250" s="45"/>
      <c r="C250" s="315" t="s">
        <v>1</v>
      </c>
      <c r="D250" s="315" t="s">
        <v>152</v>
      </c>
      <c r="E250" s="18" t="s">
        <v>1</v>
      </c>
      <c r="F250" s="316">
        <v>1359.299</v>
      </c>
      <c r="G250" s="39"/>
      <c r="H250" s="45"/>
    </row>
    <row r="251" s="2" customFormat="1" ht="16.8" customHeight="1">
      <c r="A251" s="39"/>
      <c r="B251" s="45"/>
      <c r="C251" s="315" t="s">
        <v>1</v>
      </c>
      <c r="D251" s="315" t="s">
        <v>1077</v>
      </c>
      <c r="E251" s="18" t="s">
        <v>1</v>
      </c>
      <c r="F251" s="316">
        <v>-364.96800000000002</v>
      </c>
      <c r="G251" s="39"/>
      <c r="H251" s="45"/>
    </row>
    <row r="252" s="2" customFormat="1" ht="16.8" customHeight="1">
      <c r="A252" s="39"/>
      <c r="B252" s="45"/>
      <c r="C252" s="315" t="s">
        <v>164</v>
      </c>
      <c r="D252" s="315" t="s">
        <v>276</v>
      </c>
      <c r="E252" s="18" t="s">
        <v>1</v>
      </c>
      <c r="F252" s="316">
        <v>994.33100000000002</v>
      </c>
      <c r="G252" s="39"/>
      <c r="H252" s="45"/>
    </row>
    <row r="253" s="2" customFormat="1" ht="16.8" customHeight="1">
      <c r="A253" s="39"/>
      <c r="B253" s="45"/>
      <c r="C253" s="317" t="s">
        <v>1915</v>
      </c>
      <c r="D253" s="39"/>
      <c r="E253" s="39"/>
      <c r="F253" s="39"/>
      <c r="G253" s="39"/>
      <c r="H253" s="45"/>
    </row>
    <row r="254" s="2" customFormat="1" ht="16.8" customHeight="1">
      <c r="A254" s="39"/>
      <c r="B254" s="45"/>
      <c r="C254" s="315" t="s">
        <v>356</v>
      </c>
      <c r="D254" s="315" t="s">
        <v>357</v>
      </c>
      <c r="E254" s="18" t="s">
        <v>261</v>
      </c>
      <c r="F254" s="316">
        <v>994.33100000000002</v>
      </c>
      <c r="G254" s="39"/>
      <c r="H254" s="45"/>
    </row>
    <row r="255" s="2" customFormat="1">
      <c r="A255" s="39"/>
      <c r="B255" s="45"/>
      <c r="C255" s="315" t="s">
        <v>308</v>
      </c>
      <c r="D255" s="315" t="s">
        <v>790</v>
      </c>
      <c r="E255" s="18" t="s">
        <v>261</v>
      </c>
      <c r="F255" s="316">
        <v>364.96800000000002</v>
      </c>
      <c r="G255" s="39"/>
      <c r="H255" s="45"/>
    </row>
    <row r="256" s="2" customFormat="1" ht="26.4" customHeight="1">
      <c r="A256" s="39"/>
      <c r="B256" s="45"/>
      <c r="C256" s="310" t="s">
        <v>1920</v>
      </c>
      <c r="D256" s="310" t="s">
        <v>119</v>
      </c>
      <c r="E256" s="39"/>
      <c r="F256" s="39"/>
      <c r="G256" s="39"/>
      <c r="H256" s="45"/>
    </row>
    <row r="257" s="2" customFormat="1" ht="16.8" customHeight="1">
      <c r="A257" s="39"/>
      <c r="B257" s="45"/>
      <c r="C257" s="311" t="s">
        <v>137</v>
      </c>
      <c r="D257" s="312" t="s">
        <v>1</v>
      </c>
      <c r="E257" s="313" t="s">
        <v>1</v>
      </c>
      <c r="F257" s="314">
        <v>7.2000000000000002</v>
      </c>
      <c r="G257" s="39"/>
      <c r="H257" s="45"/>
    </row>
    <row r="258" s="2" customFormat="1" ht="16.8" customHeight="1">
      <c r="A258" s="39"/>
      <c r="B258" s="45"/>
      <c r="C258" s="315" t="s">
        <v>1</v>
      </c>
      <c r="D258" s="315" t="s">
        <v>1203</v>
      </c>
      <c r="E258" s="18" t="s">
        <v>1</v>
      </c>
      <c r="F258" s="316">
        <v>0</v>
      </c>
      <c r="G258" s="39"/>
      <c r="H258" s="45"/>
    </row>
    <row r="259" s="2" customFormat="1" ht="16.8" customHeight="1">
      <c r="A259" s="39"/>
      <c r="B259" s="45"/>
      <c r="C259" s="315" t="s">
        <v>1</v>
      </c>
      <c r="D259" s="315" t="s">
        <v>1204</v>
      </c>
      <c r="E259" s="18" t="s">
        <v>1</v>
      </c>
      <c r="F259" s="316">
        <v>7.2000000000000002</v>
      </c>
      <c r="G259" s="39"/>
      <c r="H259" s="45"/>
    </row>
    <row r="260" s="2" customFormat="1" ht="16.8" customHeight="1">
      <c r="A260" s="39"/>
      <c r="B260" s="45"/>
      <c r="C260" s="315" t="s">
        <v>137</v>
      </c>
      <c r="D260" s="315" t="s">
        <v>276</v>
      </c>
      <c r="E260" s="18" t="s">
        <v>1</v>
      </c>
      <c r="F260" s="316">
        <v>7.2000000000000002</v>
      </c>
      <c r="G260" s="39"/>
      <c r="H260" s="45"/>
    </row>
    <row r="261" s="2" customFormat="1" ht="16.8" customHeight="1">
      <c r="A261" s="39"/>
      <c r="B261" s="45"/>
      <c r="C261" s="317" t="s">
        <v>1915</v>
      </c>
      <c r="D261" s="39"/>
      <c r="E261" s="39"/>
      <c r="F261" s="39"/>
      <c r="G261" s="39"/>
      <c r="H261" s="45"/>
    </row>
    <row r="262" s="2" customFormat="1" ht="16.8" customHeight="1">
      <c r="A262" s="39"/>
      <c r="B262" s="45"/>
      <c r="C262" s="315" t="s">
        <v>1200</v>
      </c>
      <c r="D262" s="315" t="s">
        <v>1201</v>
      </c>
      <c r="E262" s="18" t="s">
        <v>201</v>
      </c>
      <c r="F262" s="316">
        <v>7.2000000000000002</v>
      </c>
      <c r="G262" s="39"/>
      <c r="H262" s="45"/>
    </row>
    <row r="263" s="2" customFormat="1" ht="16.8" customHeight="1">
      <c r="A263" s="39"/>
      <c r="B263" s="45"/>
      <c r="C263" s="315" t="s">
        <v>1197</v>
      </c>
      <c r="D263" s="315" t="s">
        <v>1198</v>
      </c>
      <c r="E263" s="18" t="s">
        <v>201</v>
      </c>
      <c r="F263" s="316">
        <v>7.2000000000000002</v>
      </c>
      <c r="G263" s="39"/>
      <c r="H263" s="45"/>
    </row>
    <row r="264" s="2" customFormat="1" ht="16.8" customHeight="1">
      <c r="A264" s="39"/>
      <c r="B264" s="45"/>
      <c r="C264" s="315" t="s">
        <v>455</v>
      </c>
      <c r="D264" s="315" t="s">
        <v>456</v>
      </c>
      <c r="E264" s="18" t="s">
        <v>201</v>
      </c>
      <c r="F264" s="316">
        <v>14.4</v>
      </c>
      <c r="G264" s="39"/>
      <c r="H264" s="45"/>
    </row>
    <row r="265" s="2" customFormat="1">
      <c r="A265" s="39"/>
      <c r="B265" s="45"/>
      <c r="C265" s="315" t="s">
        <v>463</v>
      </c>
      <c r="D265" s="315" t="s">
        <v>464</v>
      </c>
      <c r="E265" s="18" t="s">
        <v>201</v>
      </c>
      <c r="F265" s="316">
        <v>7.2000000000000002</v>
      </c>
      <c r="G265" s="39"/>
      <c r="H265" s="45"/>
    </row>
    <row r="266" s="2" customFormat="1" ht="16.8" customHeight="1">
      <c r="A266" s="39"/>
      <c r="B266" s="45"/>
      <c r="C266" s="315" t="s">
        <v>475</v>
      </c>
      <c r="D266" s="315" t="s">
        <v>476</v>
      </c>
      <c r="E266" s="18" t="s">
        <v>201</v>
      </c>
      <c r="F266" s="316">
        <v>14.4</v>
      </c>
      <c r="G266" s="39"/>
      <c r="H266" s="45"/>
    </row>
    <row r="267" s="2" customFormat="1" ht="16.8" customHeight="1">
      <c r="A267" s="39"/>
      <c r="B267" s="45"/>
      <c r="C267" s="311" t="s">
        <v>143</v>
      </c>
      <c r="D267" s="312" t="s">
        <v>1</v>
      </c>
      <c r="E267" s="313" t="s">
        <v>1</v>
      </c>
      <c r="F267" s="314">
        <v>335.113</v>
      </c>
      <c r="G267" s="39"/>
      <c r="H267" s="45"/>
    </row>
    <row r="268" s="2" customFormat="1" ht="16.8" customHeight="1">
      <c r="A268" s="39"/>
      <c r="B268" s="45"/>
      <c r="C268" s="315" t="s">
        <v>1</v>
      </c>
      <c r="D268" s="315" t="s">
        <v>311</v>
      </c>
      <c r="E268" s="18" t="s">
        <v>1</v>
      </c>
      <c r="F268" s="316">
        <v>0</v>
      </c>
      <c r="G268" s="39"/>
      <c r="H268" s="45"/>
    </row>
    <row r="269" s="2" customFormat="1" ht="16.8" customHeight="1">
      <c r="A269" s="39"/>
      <c r="B269" s="45"/>
      <c r="C269" s="315" t="s">
        <v>1</v>
      </c>
      <c r="D269" s="315" t="s">
        <v>1266</v>
      </c>
      <c r="E269" s="18" t="s">
        <v>1</v>
      </c>
      <c r="F269" s="316">
        <v>335.113</v>
      </c>
      <c r="G269" s="39"/>
      <c r="H269" s="45"/>
    </row>
    <row r="270" s="2" customFormat="1" ht="16.8" customHeight="1">
      <c r="A270" s="39"/>
      <c r="B270" s="45"/>
      <c r="C270" s="315" t="s">
        <v>143</v>
      </c>
      <c r="D270" s="315" t="s">
        <v>276</v>
      </c>
      <c r="E270" s="18" t="s">
        <v>1</v>
      </c>
      <c r="F270" s="316">
        <v>335.113</v>
      </c>
      <c r="G270" s="39"/>
      <c r="H270" s="45"/>
    </row>
    <row r="271" s="2" customFormat="1" ht="16.8" customHeight="1">
      <c r="A271" s="39"/>
      <c r="B271" s="45"/>
      <c r="C271" s="317" t="s">
        <v>1915</v>
      </c>
      <c r="D271" s="39"/>
      <c r="E271" s="39"/>
      <c r="F271" s="39"/>
      <c r="G271" s="39"/>
      <c r="H271" s="45"/>
    </row>
    <row r="272" s="2" customFormat="1">
      <c r="A272" s="39"/>
      <c r="B272" s="45"/>
      <c r="C272" s="315" t="s">
        <v>308</v>
      </c>
      <c r="D272" s="315" t="s">
        <v>309</v>
      </c>
      <c r="E272" s="18" t="s">
        <v>261</v>
      </c>
      <c r="F272" s="316">
        <v>335.113</v>
      </c>
      <c r="G272" s="39"/>
      <c r="H272" s="45"/>
    </row>
    <row r="273" s="2" customFormat="1">
      <c r="A273" s="39"/>
      <c r="B273" s="45"/>
      <c r="C273" s="315" t="s">
        <v>320</v>
      </c>
      <c r="D273" s="315" t="s">
        <v>321</v>
      </c>
      <c r="E273" s="18" t="s">
        <v>261</v>
      </c>
      <c r="F273" s="316">
        <v>3351.1300000000001</v>
      </c>
      <c r="G273" s="39"/>
      <c r="H273" s="45"/>
    </row>
    <row r="274" s="2" customFormat="1">
      <c r="A274" s="39"/>
      <c r="B274" s="45"/>
      <c r="C274" s="315" t="s">
        <v>345</v>
      </c>
      <c r="D274" s="315" t="s">
        <v>346</v>
      </c>
      <c r="E274" s="18" t="s">
        <v>341</v>
      </c>
      <c r="F274" s="316">
        <v>670.226</v>
      </c>
      <c r="G274" s="39"/>
      <c r="H274" s="45"/>
    </row>
    <row r="275" s="2" customFormat="1" ht="16.8" customHeight="1">
      <c r="A275" s="39"/>
      <c r="B275" s="45"/>
      <c r="C275" s="315" t="s">
        <v>350</v>
      </c>
      <c r="D275" s="315" t="s">
        <v>351</v>
      </c>
      <c r="E275" s="18" t="s">
        <v>261</v>
      </c>
      <c r="F275" s="316">
        <v>335.113</v>
      </c>
      <c r="G275" s="39"/>
      <c r="H275" s="45"/>
    </row>
    <row r="276" s="2" customFormat="1" ht="16.8" customHeight="1">
      <c r="A276" s="39"/>
      <c r="B276" s="45"/>
      <c r="C276" s="311" t="s">
        <v>1177</v>
      </c>
      <c r="D276" s="312" t="s">
        <v>1</v>
      </c>
      <c r="E276" s="313" t="s">
        <v>1</v>
      </c>
      <c r="F276" s="314">
        <v>128.45599999999999</v>
      </c>
      <c r="G276" s="39"/>
      <c r="H276" s="45"/>
    </row>
    <row r="277" s="2" customFormat="1" ht="16.8" customHeight="1">
      <c r="A277" s="39"/>
      <c r="B277" s="45"/>
      <c r="C277" s="315" t="s">
        <v>1</v>
      </c>
      <c r="D277" s="315" t="s">
        <v>1281</v>
      </c>
      <c r="E277" s="18" t="s">
        <v>1</v>
      </c>
      <c r="F277" s="316">
        <v>125.21599999999999</v>
      </c>
      <c r="G277" s="39"/>
      <c r="H277" s="45"/>
    </row>
    <row r="278" s="2" customFormat="1" ht="16.8" customHeight="1">
      <c r="A278" s="39"/>
      <c r="B278" s="45"/>
      <c r="C278" s="315" t="s">
        <v>1</v>
      </c>
      <c r="D278" s="315" t="s">
        <v>1282</v>
      </c>
      <c r="E278" s="18" t="s">
        <v>1</v>
      </c>
      <c r="F278" s="316">
        <v>3.2400000000000002</v>
      </c>
      <c r="G278" s="39"/>
      <c r="H278" s="45"/>
    </row>
    <row r="279" s="2" customFormat="1" ht="16.8" customHeight="1">
      <c r="A279" s="39"/>
      <c r="B279" s="45"/>
      <c r="C279" s="315" t="s">
        <v>1177</v>
      </c>
      <c r="D279" s="315" t="s">
        <v>276</v>
      </c>
      <c r="E279" s="18" t="s">
        <v>1</v>
      </c>
      <c r="F279" s="316">
        <v>128.45599999999999</v>
      </c>
      <c r="G279" s="39"/>
      <c r="H279" s="45"/>
    </row>
    <row r="280" s="2" customFormat="1" ht="16.8" customHeight="1">
      <c r="A280" s="39"/>
      <c r="B280" s="45"/>
      <c r="C280" s="317" t="s">
        <v>1915</v>
      </c>
      <c r="D280" s="39"/>
      <c r="E280" s="39"/>
      <c r="F280" s="39"/>
      <c r="G280" s="39"/>
      <c r="H280" s="45"/>
    </row>
    <row r="281" s="2" customFormat="1" ht="16.8" customHeight="1">
      <c r="A281" s="39"/>
      <c r="B281" s="45"/>
      <c r="C281" s="315" t="s">
        <v>361</v>
      </c>
      <c r="D281" s="315" t="s">
        <v>362</v>
      </c>
      <c r="E281" s="18" t="s">
        <v>261</v>
      </c>
      <c r="F281" s="316">
        <v>128.45599999999999</v>
      </c>
      <c r="G281" s="39"/>
      <c r="H281" s="45"/>
    </row>
    <row r="282" s="2" customFormat="1" ht="16.8" customHeight="1">
      <c r="A282" s="39"/>
      <c r="B282" s="45"/>
      <c r="C282" s="315" t="s">
        <v>356</v>
      </c>
      <c r="D282" s="315" t="s">
        <v>357</v>
      </c>
      <c r="E282" s="18" t="s">
        <v>261</v>
      </c>
      <c r="F282" s="316">
        <v>133.89099999999999</v>
      </c>
      <c r="G282" s="39"/>
      <c r="H282" s="45"/>
    </row>
    <row r="283" s="2" customFormat="1" ht="16.8" customHeight="1">
      <c r="A283" s="39"/>
      <c r="B283" s="45"/>
      <c r="C283" s="311" t="s">
        <v>1179</v>
      </c>
      <c r="D283" s="312" t="s">
        <v>1</v>
      </c>
      <c r="E283" s="313" t="s">
        <v>1</v>
      </c>
      <c r="F283" s="314">
        <v>16.751000000000001</v>
      </c>
      <c r="G283" s="39"/>
      <c r="H283" s="45"/>
    </row>
    <row r="284" s="2" customFormat="1" ht="16.8" customHeight="1">
      <c r="A284" s="39"/>
      <c r="B284" s="45"/>
      <c r="C284" s="315" t="s">
        <v>1</v>
      </c>
      <c r="D284" s="315" t="s">
        <v>1305</v>
      </c>
      <c r="E284" s="18" t="s">
        <v>1</v>
      </c>
      <c r="F284" s="316">
        <v>15.651999999999999</v>
      </c>
      <c r="G284" s="39"/>
      <c r="H284" s="45"/>
    </row>
    <row r="285" s="2" customFormat="1" ht="16.8" customHeight="1">
      <c r="A285" s="39"/>
      <c r="B285" s="45"/>
      <c r="C285" s="315" t="s">
        <v>1</v>
      </c>
      <c r="D285" s="315" t="s">
        <v>1306</v>
      </c>
      <c r="E285" s="18" t="s">
        <v>1</v>
      </c>
      <c r="F285" s="316">
        <v>0</v>
      </c>
      <c r="G285" s="39"/>
      <c r="H285" s="45"/>
    </row>
    <row r="286" s="2" customFormat="1" ht="16.8" customHeight="1">
      <c r="A286" s="39"/>
      <c r="B286" s="45"/>
      <c r="C286" s="315" t="s">
        <v>1</v>
      </c>
      <c r="D286" s="315" t="s">
        <v>1307</v>
      </c>
      <c r="E286" s="18" t="s">
        <v>1</v>
      </c>
      <c r="F286" s="316">
        <v>0.254</v>
      </c>
      <c r="G286" s="39"/>
      <c r="H286" s="45"/>
    </row>
    <row r="287" s="2" customFormat="1" ht="16.8" customHeight="1">
      <c r="A287" s="39"/>
      <c r="B287" s="45"/>
      <c r="C287" s="315" t="s">
        <v>1</v>
      </c>
      <c r="D287" s="315" t="s">
        <v>1308</v>
      </c>
      <c r="E287" s="18" t="s">
        <v>1</v>
      </c>
      <c r="F287" s="316">
        <v>0</v>
      </c>
      <c r="G287" s="39"/>
      <c r="H287" s="45"/>
    </row>
    <row r="288" s="2" customFormat="1" ht="16.8" customHeight="1">
      <c r="A288" s="39"/>
      <c r="B288" s="45"/>
      <c r="C288" s="315" t="s">
        <v>1</v>
      </c>
      <c r="D288" s="315" t="s">
        <v>1309</v>
      </c>
      <c r="E288" s="18" t="s">
        <v>1</v>
      </c>
      <c r="F288" s="316">
        <v>0.71999999999999997</v>
      </c>
      <c r="G288" s="39"/>
      <c r="H288" s="45"/>
    </row>
    <row r="289" s="2" customFormat="1" ht="16.8" customHeight="1">
      <c r="A289" s="39"/>
      <c r="B289" s="45"/>
      <c r="C289" s="315" t="s">
        <v>1</v>
      </c>
      <c r="D289" s="315" t="s">
        <v>1203</v>
      </c>
      <c r="E289" s="18" t="s">
        <v>1</v>
      </c>
      <c r="F289" s="316">
        <v>0</v>
      </c>
      <c r="G289" s="39"/>
      <c r="H289" s="45"/>
    </row>
    <row r="290" s="2" customFormat="1" ht="16.8" customHeight="1">
      <c r="A290" s="39"/>
      <c r="B290" s="45"/>
      <c r="C290" s="315" t="s">
        <v>1</v>
      </c>
      <c r="D290" s="315" t="s">
        <v>1310</v>
      </c>
      <c r="E290" s="18" t="s">
        <v>1</v>
      </c>
      <c r="F290" s="316">
        <v>0.125</v>
      </c>
      <c r="G290" s="39"/>
      <c r="H290" s="45"/>
    </row>
    <row r="291" s="2" customFormat="1" ht="16.8" customHeight="1">
      <c r="A291" s="39"/>
      <c r="B291" s="45"/>
      <c r="C291" s="315" t="s">
        <v>1179</v>
      </c>
      <c r="D291" s="315" t="s">
        <v>243</v>
      </c>
      <c r="E291" s="18" t="s">
        <v>1</v>
      </c>
      <c r="F291" s="316">
        <v>16.751000000000001</v>
      </c>
      <c r="G291" s="39"/>
      <c r="H291" s="45"/>
    </row>
    <row r="292" s="2" customFormat="1" ht="16.8" customHeight="1">
      <c r="A292" s="39"/>
      <c r="B292" s="45"/>
      <c r="C292" s="317" t="s">
        <v>1915</v>
      </c>
      <c r="D292" s="39"/>
      <c r="E292" s="39"/>
      <c r="F292" s="39"/>
      <c r="G292" s="39"/>
      <c r="H292" s="45"/>
    </row>
    <row r="293" s="2" customFormat="1" ht="16.8" customHeight="1">
      <c r="A293" s="39"/>
      <c r="B293" s="45"/>
      <c r="C293" s="315" t="s">
        <v>1302</v>
      </c>
      <c r="D293" s="315" t="s">
        <v>1303</v>
      </c>
      <c r="E293" s="18" t="s">
        <v>261</v>
      </c>
      <c r="F293" s="316">
        <v>16.751000000000001</v>
      </c>
      <c r="G293" s="39"/>
      <c r="H293" s="45"/>
    </row>
    <row r="294" s="2" customFormat="1" ht="16.8" customHeight="1">
      <c r="A294" s="39"/>
      <c r="B294" s="45"/>
      <c r="C294" s="315" t="s">
        <v>356</v>
      </c>
      <c r="D294" s="315" t="s">
        <v>357</v>
      </c>
      <c r="E294" s="18" t="s">
        <v>261</v>
      </c>
      <c r="F294" s="316">
        <v>133.89099999999999</v>
      </c>
      <c r="G294" s="39"/>
      <c r="H294" s="45"/>
    </row>
    <row r="295" s="2" customFormat="1" ht="16.8" customHeight="1">
      <c r="A295" s="39"/>
      <c r="B295" s="45"/>
      <c r="C295" s="311" t="s">
        <v>152</v>
      </c>
      <c r="D295" s="312" t="s">
        <v>1</v>
      </c>
      <c r="E295" s="313" t="s">
        <v>1</v>
      </c>
      <c r="F295" s="314">
        <v>242.624</v>
      </c>
      <c r="G295" s="39"/>
      <c r="H295" s="45"/>
    </row>
    <row r="296" s="2" customFormat="1" ht="16.8" customHeight="1">
      <c r="A296" s="39"/>
      <c r="B296" s="45"/>
      <c r="C296" s="315" t="s">
        <v>1</v>
      </c>
      <c r="D296" s="315" t="s">
        <v>1233</v>
      </c>
      <c r="E296" s="18" t="s">
        <v>1</v>
      </c>
      <c r="F296" s="316">
        <v>0</v>
      </c>
      <c r="G296" s="39"/>
      <c r="H296" s="45"/>
    </row>
    <row r="297" s="2" customFormat="1" ht="16.8" customHeight="1">
      <c r="A297" s="39"/>
      <c r="B297" s="45"/>
      <c r="C297" s="315" t="s">
        <v>1</v>
      </c>
      <c r="D297" s="315" t="s">
        <v>1234</v>
      </c>
      <c r="E297" s="18" t="s">
        <v>1</v>
      </c>
      <c r="F297" s="316">
        <v>19.263999999999999</v>
      </c>
      <c r="G297" s="39"/>
      <c r="H297" s="45"/>
    </row>
    <row r="298" s="2" customFormat="1" ht="16.8" customHeight="1">
      <c r="A298" s="39"/>
      <c r="B298" s="45"/>
      <c r="C298" s="315" t="s">
        <v>1</v>
      </c>
      <c r="D298" s="315" t="s">
        <v>1235</v>
      </c>
      <c r="E298" s="18" t="s">
        <v>1</v>
      </c>
      <c r="F298" s="316">
        <v>66.599999999999994</v>
      </c>
      <c r="G298" s="39"/>
      <c r="H298" s="45"/>
    </row>
    <row r="299" s="2" customFormat="1" ht="16.8" customHeight="1">
      <c r="A299" s="39"/>
      <c r="B299" s="45"/>
      <c r="C299" s="315" t="s">
        <v>1</v>
      </c>
      <c r="D299" s="315" t="s">
        <v>1236</v>
      </c>
      <c r="E299" s="18" t="s">
        <v>1</v>
      </c>
      <c r="F299" s="316">
        <v>61.399999999999999</v>
      </c>
      <c r="G299" s="39"/>
      <c r="H299" s="45"/>
    </row>
    <row r="300" s="2" customFormat="1" ht="16.8" customHeight="1">
      <c r="A300" s="39"/>
      <c r="B300" s="45"/>
      <c r="C300" s="315" t="s">
        <v>1</v>
      </c>
      <c r="D300" s="315" t="s">
        <v>1237</v>
      </c>
      <c r="E300" s="18" t="s">
        <v>1</v>
      </c>
      <c r="F300" s="316">
        <v>95.359999999999999</v>
      </c>
      <c r="G300" s="39"/>
      <c r="H300" s="45"/>
    </row>
    <row r="301" s="2" customFormat="1" ht="16.8" customHeight="1">
      <c r="A301" s="39"/>
      <c r="B301" s="45"/>
      <c r="C301" s="315" t="s">
        <v>152</v>
      </c>
      <c r="D301" s="315" t="s">
        <v>276</v>
      </c>
      <c r="E301" s="18" t="s">
        <v>1</v>
      </c>
      <c r="F301" s="316">
        <v>242.624</v>
      </c>
      <c r="G301" s="39"/>
      <c r="H301" s="45"/>
    </row>
    <row r="302" s="2" customFormat="1" ht="16.8" customHeight="1">
      <c r="A302" s="39"/>
      <c r="B302" s="45"/>
      <c r="C302" s="317" t="s">
        <v>1915</v>
      </c>
      <c r="D302" s="39"/>
      <c r="E302" s="39"/>
      <c r="F302" s="39"/>
      <c r="G302" s="39"/>
      <c r="H302" s="45"/>
    </row>
    <row r="303" s="2" customFormat="1">
      <c r="A303" s="39"/>
      <c r="B303" s="45"/>
      <c r="C303" s="315" t="s">
        <v>1230</v>
      </c>
      <c r="D303" s="315" t="s">
        <v>1231</v>
      </c>
      <c r="E303" s="18" t="s">
        <v>261</v>
      </c>
      <c r="F303" s="316">
        <v>242.624</v>
      </c>
      <c r="G303" s="39"/>
      <c r="H303" s="45"/>
    </row>
    <row r="304" s="2" customFormat="1" ht="16.8" customHeight="1">
      <c r="A304" s="39"/>
      <c r="B304" s="45"/>
      <c r="C304" s="315" t="s">
        <v>284</v>
      </c>
      <c r="D304" s="315" t="s">
        <v>285</v>
      </c>
      <c r="E304" s="18" t="s">
        <v>201</v>
      </c>
      <c r="F304" s="316">
        <v>637.75999999999999</v>
      </c>
      <c r="G304" s="39"/>
      <c r="H304" s="45"/>
    </row>
    <row r="305" s="2" customFormat="1">
      <c r="A305" s="39"/>
      <c r="B305" s="45"/>
      <c r="C305" s="315" t="s">
        <v>308</v>
      </c>
      <c r="D305" s="315" t="s">
        <v>309</v>
      </c>
      <c r="E305" s="18" t="s">
        <v>261</v>
      </c>
      <c r="F305" s="316">
        <v>335.113</v>
      </c>
      <c r="G305" s="39"/>
      <c r="H305" s="45"/>
    </row>
    <row r="306" s="2" customFormat="1" ht="16.8" customHeight="1">
      <c r="A306" s="39"/>
      <c r="B306" s="45"/>
      <c r="C306" s="315" t="s">
        <v>356</v>
      </c>
      <c r="D306" s="315" t="s">
        <v>357</v>
      </c>
      <c r="E306" s="18" t="s">
        <v>261</v>
      </c>
      <c r="F306" s="316">
        <v>133.89099999999999</v>
      </c>
      <c r="G306" s="39"/>
      <c r="H306" s="45"/>
    </row>
    <row r="307" s="2" customFormat="1" ht="16.8" customHeight="1">
      <c r="A307" s="39"/>
      <c r="B307" s="45"/>
      <c r="C307" s="311" t="s">
        <v>155</v>
      </c>
      <c r="D307" s="312" t="s">
        <v>1</v>
      </c>
      <c r="E307" s="313" t="s">
        <v>1</v>
      </c>
      <c r="F307" s="314">
        <v>40</v>
      </c>
      <c r="G307" s="39"/>
      <c r="H307" s="45"/>
    </row>
    <row r="308" s="2" customFormat="1" ht="16.8" customHeight="1">
      <c r="A308" s="39"/>
      <c r="B308" s="45"/>
      <c r="C308" s="315" t="s">
        <v>1</v>
      </c>
      <c r="D308" s="315" t="s">
        <v>1223</v>
      </c>
      <c r="E308" s="18" t="s">
        <v>1</v>
      </c>
      <c r="F308" s="316">
        <v>0</v>
      </c>
      <c r="G308" s="39"/>
      <c r="H308" s="45"/>
    </row>
    <row r="309" s="2" customFormat="1" ht="16.8" customHeight="1">
      <c r="A309" s="39"/>
      <c r="B309" s="45"/>
      <c r="C309" s="315" t="s">
        <v>155</v>
      </c>
      <c r="D309" s="315" t="s">
        <v>1224</v>
      </c>
      <c r="E309" s="18" t="s">
        <v>1</v>
      </c>
      <c r="F309" s="316">
        <v>40</v>
      </c>
      <c r="G309" s="39"/>
      <c r="H309" s="45"/>
    </row>
    <row r="310" s="2" customFormat="1" ht="16.8" customHeight="1">
      <c r="A310" s="39"/>
      <c r="B310" s="45"/>
      <c r="C310" s="317" t="s">
        <v>1915</v>
      </c>
      <c r="D310" s="39"/>
      <c r="E310" s="39"/>
      <c r="F310" s="39"/>
      <c r="G310" s="39"/>
      <c r="H310" s="45"/>
    </row>
    <row r="311" s="2" customFormat="1">
      <c r="A311" s="39"/>
      <c r="B311" s="45"/>
      <c r="C311" s="315" t="s">
        <v>1220</v>
      </c>
      <c r="D311" s="315" t="s">
        <v>1221</v>
      </c>
      <c r="E311" s="18" t="s">
        <v>261</v>
      </c>
      <c r="F311" s="316">
        <v>40</v>
      </c>
      <c r="G311" s="39"/>
      <c r="H311" s="45"/>
    </row>
    <row r="312" s="2" customFormat="1">
      <c r="A312" s="39"/>
      <c r="B312" s="45"/>
      <c r="C312" s="315" t="s">
        <v>308</v>
      </c>
      <c r="D312" s="315" t="s">
        <v>309</v>
      </c>
      <c r="E312" s="18" t="s">
        <v>261</v>
      </c>
      <c r="F312" s="316">
        <v>335.113</v>
      </c>
      <c r="G312" s="39"/>
      <c r="H312" s="45"/>
    </row>
    <row r="313" s="2" customFormat="1" ht="16.8" customHeight="1">
      <c r="A313" s="39"/>
      <c r="B313" s="45"/>
      <c r="C313" s="311" t="s">
        <v>743</v>
      </c>
      <c r="D313" s="312" t="s">
        <v>1</v>
      </c>
      <c r="E313" s="313" t="s">
        <v>1</v>
      </c>
      <c r="F313" s="314">
        <v>5.7199999999999998</v>
      </c>
      <c r="G313" s="39"/>
      <c r="H313" s="45"/>
    </row>
    <row r="314" s="2" customFormat="1" ht="16.8" customHeight="1">
      <c r="A314" s="39"/>
      <c r="B314" s="45"/>
      <c r="C314" s="315" t="s">
        <v>1</v>
      </c>
      <c r="D314" s="315" t="s">
        <v>1218</v>
      </c>
      <c r="E314" s="18" t="s">
        <v>1</v>
      </c>
      <c r="F314" s="316">
        <v>0</v>
      </c>
      <c r="G314" s="39"/>
      <c r="H314" s="45"/>
    </row>
    <row r="315" s="2" customFormat="1" ht="16.8" customHeight="1">
      <c r="A315" s="39"/>
      <c r="B315" s="45"/>
      <c r="C315" s="315" t="s">
        <v>743</v>
      </c>
      <c r="D315" s="315" t="s">
        <v>1219</v>
      </c>
      <c r="E315" s="18" t="s">
        <v>1</v>
      </c>
      <c r="F315" s="316">
        <v>5.7199999999999998</v>
      </c>
      <c r="G315" s="39"/>
      <c r="H315" s="45"/>
    </row>
    <row r="316" s="2" customFormat="1" ht="16.8" customHeight="1">
      <c r="A316" s="39"/>
      <c r="B316" s="45"/>
      <c r="C316" s="317" t="s">
        <v>1915</v>
      </c>
      <c r="D316" s="39"/>
      <c r="E316" s="39"/>
      <c r="F316" s="39"/>
      <c r="G316" s="39"/>
      <c r="H316" s="45"/>
    </row>
    <row r="317" s="2" customFormat="1">
      <c r="A317" s="39"/>
      <c r="B317" s="45"/>
      <c r="C317" s="315" t="s">
        <v>1215</v>
      </c>
      <c r="D317" s="315" t="s">
        <v>1216</v>
      </c>
      <c r="E317" s="18" t="s">
        <v>261</v>
      </c>
      <c r="F317" s="316">
        <v>5.7199999999999998</v>
      </c>
      <c r="G317" s="39"/>
      <c r="H317" s="45"/>
    </row>
    <row r="318" s="2" customFormat="1">
      <c r="A318" s="39"/>
      <c r="B318" s="45"/>
      <c r="C318" s="315" t="s">
        <v>308</v>
      </c>
      <c r="D318" s="315" t="s">
        <v>309</v>
      </c>
      <c r="E318" s="18" t="s">
        <v>261</v>
      </c>
      <c r="F318" s="316">
        <v>335.113</v>
      </c>
      <c r="G318" s="39"/>
      <c r="H318" s="45"/>
    </row>
    <row r="319" s="2" customFormat="1" ht="16.8" customHeight="1">
      <c r="A319" s="39"/>
      <c r="B319" s="45"/>
      <c r="C319" s="311" t="s">
        <v>1183</v>
      </c>
      <c r="D319" s="312" t="s">
        <v>1</v>
      </c>
      <c r="E319" s="313" t="s">
        <v>1</v>
      </c>
      <c r="F319" s="314">
        <v>9.3599999999999994</v>
      </c>
      <c r="G319" s="39"/>
      <c r="H319" s="45"/>
    </row>
    <row r="320" s="2" customFormat="1" ht="16.8" customHeight="1">
      <c r="A320" s="39"/>
      <c r="B320" s="45"/>
      <c r="C320" s="315" t="s">
        <v>1</v>
      </c>
      <c r="D320" s="315" t="s">
        <v>1228</v>
      </c>
      <c r="E320" s="18" t="s">
        <v>1</v>
      </c>
      <c r="F320" s="316">
        <v>0</v>
      </c>
      <c r="G320" s="39"/>
      <c r="H320" s="45"/>
    </row>
    <row r="321" s="2" customFormat="1" ht="16.8" customHeight="1">
      <c r="A321" s="39"/>
      <c r="B321" s="45"/>
      <c r="C321" s="315" t="s">
        <v>1183</v>
      </c>
      <c r="D321" s="315" t="s">
        <v>1229</v>
      </c>
      <c r="E321" s="18" t="s">
        <v>1</v>
      </c>
      <c r="F321" s="316">
        <v>9.3599999999999994</v>
      </c>
      <c r="G321" s="39"/>
      <c r="H321" s="45"/>
    </row>
    <row r="322" s="2" customFormat="1" ht="16.8" customHeight="1">
      <c r="A322" s="39"/>
      <c r="B322" s="45"/>
      <c r="C322" s="317" t="s">
        <v>1915</v>
      </c>
      <c r="D322" s="39"/>
      <c r="E322" s="39"/>
      <c r="F322" s="39"/>
      <c r="G322" s="39"/>
      <c r="H322" s="45"/>
    </row>
    <row r="323" s="2" customFormat="1">
      <c r="A323" s="39"/>
      <c r="B323" s="45"/>
      <c r="C323" s="315" t="s">
        <v>1225</v>
      </c>
      <c r="D323" s="315" t="s">
        <v>1226</v>
      </c>
      <c r="E323" s="18" t="s">
        <v>261</v>
      </c>
      <c r="F323" s="316">
        <v>9.3599999999999994</v>
      </c>
      <c r="G323" s="39"/>
      <c r="H323" s="45"/>
    </row>
    <row r="324" s="2" customFormat="1" ht="16.8" customHeight="1">
      <c r="A324" s="39"/>
      <c r="B324" s="45"/>
      <c r="C324" s="315" t="s">
        <v>284</v>
      </c>
      <c r="D324" s="315" t="s">
        <v>285</v>
      </c>
      <c r="E324" s="18" t="s">
        <v>201</v>
      </c>
      <c r="F324" s="316">
        <v>637.75999999999999</v>
      </c>
      <c r="G324" s="39"/>
      <c r="H324" s="45"/>
    </row>
    <row r="325" s="2" customFormat="1">
      <c r="A325" s="39"/>
      <c r="B325" s="45"/>
      <c r="C325" s="315" t="s">
        <v>308</v>
      </c>
      <c r="D325" s="315" t="s">
        <v>309</v>
      </c>
      <c r="E325" s="18" t="s">
        <v>261</v>
      </c>
      <c r="F325" s="316">
        <v>335.113</v>
      </c>
      <c r="G325" s="39"/>
      <c r="H325" s="45"/>
    </row>
    <row r="326" s="2" customFormat="1" ht="16.8" customHeight="1">
      <c r="A326" s="39"/>
      <c r="B326" s="45"/>
      <c r="C326" s="315" t="s">
        <v>356</v>
      </c>
      <c r="D326" s="315" t="s">
        <v>357</v>
      </c>
      <c r="E326" s="18" t="s">
        <v>261</v>
      </c>
      <c r="F326" s="316">
        <v>133.89099999999999</v>
      </c>
      <c r="G326" s="39"/>
      <c r="H326" s="45"/>
    </row>
    <row r="327" s="2" customFormat="1" ht="16.8" customHeight="1">
      <c r="A327" s="39"/>
      <c r="B327" s="45"/>
      <c r="C327" s="311" t="s">
        <v>1185</v>
      </c>
      <c r="D327" s="312" t="s">
        <v>1</v>
      </c>
      <c r="E327" s="313" t="s">
        <v>1</v>
      </c>
      <c r="F327" s="314">
        <v>29.908999999999999</v>
      </c>
      <c r="G327" s="39"/>
      <c r="H327" s="45"/>
    </row>
    <row r="328" s="2" customFormat="1" ht="16.8" customHeight="1">
      <c r="A328" s="39"/>
      <c r="B328" s="45"/>
      <c r="C328" s="315" t="s">
        <v>1</v>
      </c>
      <c r="D328" s="315" t="s">
        <v>1246</v>
      </c>
      <c r="E328" s="18" t="s">
        <v>1</v>
      </c>
      <c r="F328" s="316">
        <v>0</v>
      </c>
      <c r="G328" s="39"/>
      <c r="H328" s="45"/>
    </row>
    <row r="329" s="2" customFormat="1" ht="16.8" customHeight="1">
      <c r="A329" s="39"/>
      <c r="B329" s="45"/>
      <c r="C329" s="315" t="s">
        <v>1247</v>
      </c>
      <c r="D329" s="315" t="s">
        <v>1248</v>
      </c>
      <c r="E329" s="18" t="s">
        <v>1</v>
      </c>
      <c r="F329" s="316">
        <v>9</v>
      </c>
      <c r="G329" s="39"/>
      <c r="H329" s="45"/>
    </row>
    <row r="330" s="2" customFormat="1" ht="16.8" customHeight="1">
      <c r="A330" s="39"/>
      <c r="B330" s="45"/>
      <c r="C330" s="315" t="s">
        <v>1</v>
      </c>
      <c r="D330" s="315" t="s">
        <v>1249</v>
      </c>
      <c r="E330" s="18" t="s">
        <v>1</v>
      </c>
      <c r="F330" s="316">
        <v>0</v>
      </c>
      <c r="G330" s="39"/>
      <c r="H330" s="45"/>
    </row>
    <row r="331" s="2" customFormat="1" ht="16.8" customHeight="1">
      <c r="A331" s="39"/>
      <c r="B331" s="45"/>
      <c r="C331" s="315" t="s">
        <v>1250</v>
      </c>
      <c r="D331" s="315" t="s">
        <v>1251</v>
      </c>
      <c r="E331" s="18" t="s">
        <v>1</v>
      </c>
      <c r="F331" s="316">
        <v>20.908999999999999</v>
      </c>
      <c r="G331" s="39"/>
      <c r="H331" s="45"/>
    </row>
    <row r="332" s="2" customFormat="1" ht="16.8" customHeight="1">
      <c r="A332" s="39"/>
      <c r="B332" s="45"/>
      <c r="C332" s="315" t="s">
        <v>1185</v>
      </c>
      <c r="D332" s="315" t="s">
        <v>276</v>
      </c>
      <c r="E332" s="18" t="s">
        <v>1</v>
      </c>
      <c r="F332" s="316">
        <v>29.908999999999999</v>
      </c>
      <c r="G332" s="39"/>
      <c r="H332" s="45"/>
    </row>
    <row r="333" s="2" customFormat="1" ht="16.8" customHeight="1">
      <c r="A333" s="39"/>
      <c r="B333" s="45"/>
      <c r="C333" s="317" t="s">
        <v>1915</v>
      </c>
      <c r="D333" s="39"/>
      <c r="E333" s="39"/>
      <c r="F333" s="39"/>
      <c r="G333" s="39"/>
      <c r="H333" s="45"/>
    </row>
    <row r="334" s="2" customFormat="1" ht="16.8" customHeight="1">
      <c r="A334" s="39"/>
      <c r="B334" s="45"/>
      <c r="C334" s="315" t="s">
        <v>1243</v>
      </c>
      <c r="D334" s="315" t="s">
        <v>1244</v>
      </c>
      <c r="E334" s="18" t="s">
        <v>261</v>
      </c>
      <c r="F334" s="316">
        <v>29.908999999999999</v>
      </c>
      <c r="G334" s="39"/>
      <c r="H334" s="45"/>
    </row>
    <row r="335" s="2" customFormat="1">
      <c r="A335" s="39"/>
      <c r="B335" s="45"/>
      <c r="C335" s="315" t="s">
        <v>308</v>
      </c>
      <c r="D335" s="315" t="s">
        <v>309</v>
      </c>
      <c r="E335" s="18" t="s">
        <v>261</v>
      </c>
      <c r="F335" s="316">
        <v>335.113</v>
      </c>
      <c r="G335" s="39"/>
      <c r="H335" s="45"/>
    </row>
    <row r="336" s="2" customFormat="1" ht="16.8" customHeight="1">
      <c r="A336" s="39"/>
      <c r="B336" s="45"/>
      <c r="C336" s="315" t="s">
        <v>356</v>
      </c>
      <c r="D336" s="315" t="s">
        <v>357</v>
      </c>
      <c r="E336" s="18" t="s">
        <v>261</v>
      </c>
      <c r="F336" s="316">
        <v>133.89099999999999</v>
      </c>
      <c r="G336" s="39"/>
      <c r="H336" s="45"/>
    </row>
    <row r="337" s="2" customFormat="1" ht="16.8" customHeight="1">
      <c r="A337" s="39"/>
      <c r="B337" s="45"/>
      <c r="C337" s="311" t="s">
        <v>1247</v>
      </c>
      <c r="D337" s="312" t="s">
        <v>1</v>
      </c>
      <c r="E337" s="313" t="s">
        <v>1</v>
      </c>
      <c r="F337" s="314">
        <v>9</v>
      </c>
      <c r="G337" s="39"/>
      <c r="H337" s="45"/>
    </row>
    <row r="338" s="2" customFormat="1" ht="16.8" customHeight="1">
      <c r="A338" s="39"/>
      <c r="B338" s="45"/>
      <c r="C338" s="315" t="s">
        <v>1</v>
      </c>
      <c r="D338" s="315" t="s">
        <v>1246</v>
      </c>
      <c r="E338" s="18" t="s">
        <v>1</v>
      </c>
      <c r="F338" s="316">
        <v>0</v>
      </c>
      <c r="G338" s="39"/>
      <c r="H338" s="45"/>
    </row>
    <row r="339" s="2" customFormat="1" ht="16.8" customHeight="1">
      <c r="A339" s="39"/>
      <c r="B339" s="45"/>
      <c r="C339" s="315" t="s">
        <v>1247</v>
      </c>
      <c r="D339" s="315" t="s">
        <v>1248</v>
      </c>
      <c r="E339" s="18" t="s">
        <v>1</v>
      </c>
      <c r="F339" s="316">
        <v>9</v>
      </c>
      <c r="G339" s="39"/>
      <c r="H339" s="45"/>
    </row>
    <row r="340" s="2" customFormat="1" ht="16.8" customHeight="1">
      <c r="A340" s="39"/>
      <c r="B340" s="45"/>
      <c r="C340" s="311" t="s">
        <v>1188</v>
      </c>
      <c r="D340" s="312" t="s">
        <v>1</v>
      </c>
      <c r="E340" s="313" t="s">
        <v>1</v>
      </c>
      <c r="F340" s="314">
        <v>7.5</v>
      </c>
      <c r="G340" s="39"/>
      <c r="H340" s="45"/>
    </row>
    <row r="341" s="2" customFormat="1" ht="16.8" customHeight="1">
      <c r="A341" s="39"/>
      <c r="B341" s="45"/>
      <c r="C341" s="315" t="s">
        <v>1</v>
      </c>
      <c r="D341" s="315" t="s">
        <v>1241</v>
      </c>
      <c r="E341" s="18" t="s">
        <v>1</v>
      </c>
      <c r="F341" s="316">
        <v>0</v>
      </c>
      <c r="G341" s="39"/>
      <c r="H341" s="45"/>
    </row>
    <row r="342" s="2" customFormat="1" ht="16.8" customHeight="1">
      <c r="A342" s="39"/>
      <c r="B342" s="45"/>
      <c r="C342" s="315" t="s">
        <v>1188</v>
      </c>
      <c r="D342" s="315" t="s">
        <v>1242</v>
      </c>
      <c r="E342" s="18" t="s">
        <v>1</v>
      </c>
      <c r="F342" s="316">
        <v>7.5</v>
      </c>
      <c r="G342" s="39"/>
      <c r="H342" s="45"/>
    </row>
    <row r="343" s="2" customFormat="1" ht="16.8" customHeight="1">
      <c r="A343" s="39"/>
      <c r="B343" s="45"/>
      <c r="C343" s="317" t="s">
        <v>1915</v>
      </c>
      <c r="D343" s="39"/>
      <c r="E343" s="39"/>
      <c r="F343" s="39"/>
      <c r="G343" s="39"/>
      <c r="H343" s="45"/>
    </row>
    <row r="344" s="2" customFormat="1" ht="16.8" customHeight="1">
      <c r="A344" s="39"/>
      <c r="B344" s="45"/>
      <c r="C344" s="315" t="s">
        <v>1238</v>
      </c>
      <c r="D344" s="315" t="s">
        <v>1239</v>
      </c>
      <c r="E344" s="18" t="s">
        <v>261</v>
      </c>
      <c r="F344" s="316">
        <v>7.5</v>
      </c>
      <c r="G344" s="39"/>
      <c r="H344" s="45"/>
    </row>
    <row r="345" s="2" customFormat="1">
      <c r="A345" s="39"/>
      <c r="B345" s="45"/>
      <c r="C345" s="315" t="s">
        <v>308</v>
      </c>
      <c r="D345" s="315" t="s">
        <v>309</v>
      </c>
      <c r="E345" s="18" t="s">
        <v>261</v>
      </c>
      <c r="F345" s="316">
        <v>335.113</v>
      </c>
      <c r="G345" s="39"/>
      <c r="H345" s="45"/>
    </row>
    <row r="346" s="2" customFormat="1" ht="16.8" customHeight="1">
      <c r="A346" s="39"/>
      <c r="B346" s="45"/>
      <c r="C346" s="315" t="s">
        <v>356</v>
      </c>
      <c r="D346" s="315" t="s">
        <v>357</v>
      </c>
      <c r="E346" s="18" t="s">
        <v>261</v>
      </c>
      <c r="F346" s="316">
        <v>133.89099999999999</v>
      </c>
      <c r="G346" s="39"/>
      <c r="H346" s="45"/>
    </row>
    <row r="347" s="2" customFormat="1" ht="16.8" customHeight="1">
      <c r="A347" s="39"/>
      <c r="B347" s="45"/>
      <c r="C347" s="311" t="s">
        <v>1250</v>
      </c>
      <c r="D347" s="312" t="s">
        <v>1</v>
      </c>
      <c r="E347" s="313" t="s">
        <v>1</v>
      </c>
      <c r="F347" s="314">
        <v>20.908999999999999</v>
      </c>
      <c r="G347" s="39"/>
      <c r="H347" s="45"/>
    </row>
    <row r="348" s="2" customFormat="1" ht="16.8" customHeight="1">
      <c r="A348" s="39"/>
      <c r="B348" s="45"/>
      <c r="C348" s="315" t="s">
        <v>1</v>
      </c>
      <c r="D348" s="315" t="s">
        <v>1249</v>
      </c>
      <c r="E348" s="18" t="s">
        <v>1</v>
      </c>
      <c r="F348" s="316">
        <v>0</v>
      </c>
      <c r="G348" s="39"/>
      <c r="H348" s="45"/>
    </row>
    <row r="349" s="2" customFormat="1" ht="16.8" customHeight="1">
      <c r="A349" s="39"/>
      <c r="B349" s="45"/>
      <c r="C349" s="315" t="s">
        <v>1250</v>
      </c>
      <c r="D349" s="315" t="s">
        <v>1251</v>
      </c>
      <c r="E349" s="18" t="s">
        <v>1</v>
      </c>
      <c r="F349" s="316">
        <v>20.908999999999999</v>
      </c>
      <c r="G349" s="39"/>
      <c r="H349" s="45"/>
    </row>
    <row r="350" s="2" customFormat="1" ht="16.8" customHeight="1">
      <c r="A350" s="39"/>
      <c r="B350" s="45"/>
      <c r="C350" s="311" t="s">
        <v>1190</v>
      </c>
      <c r="D350" s="312" t="s">
        <v>1</v>
      </c>
      <c r="E350" s="313" t="s">
        <v>1</v>
      </c>
      <c r="F350" s="314">
        <v>4.3630000000000004</v>
      </c>
      <c r="G350" s="39"/>
      <c r="H350" s="45"/>
    </row>
    <row r="351" s="2" customFormat="1" ht="16.8" customHeight="1">
      <c r="A351" s="39"/>
      <c r="B351" s="45"/>
      <c r="C351" s="315" t="s">
        <v>1190</v>
      </c>
      <c r="D351" s="315" t="s">
        <v>1475</v>
      </c>
      <c r="E351" s="18" t="s">
        <v>1</v>
      </c>
      <c r="F351" s="316">
        <v>4.3630000000000004</v>
      </c>
      <c r="G351" s="39"/>
      <c r="H351" s="45"/>
    </row>
    <row r="352" s="2" customFormat="1" ht="16.8" customHeight="1">
      <c r="A352" s="39"/>
      <c r="B352" s="45"/>
      <c r="C352" s="317" t="s">
        <v>1915</v>
      </c>
      <c r="D352" s="39"/>
      <c r="E352" s="39"/>
      <c r="F352" s="39"/>
      <c r="G352" s="39"/>
      <c r="H352" s="45"/>
    </row>
    <row r="353" s="2" customFormat="1" ht="16.8" customHeight="1">
      <c r="A353" s="39"/>
      <c r="B353" s="45"/>
      <c r="C353" s="315" t="s">
        <v>676</v>
      </c>
      <c r="D353" s="315" t="s">
        <v>677</v>
      </c>
      <c r="E353" s="18" t="s">
        <v>341</v>
      </c>
      <c r="F353" s="316">
        <v>4.3630000000000004</v>
      </c>
      <c r="G353" s="39"/>
      <c r="H353" s="45"/>
    </row>
    <row r="354" s="2" customFormat="1" ht="16.8" customHeight="1">
      <c r="A354" s="39"/>
      <c r="B354" s="45"/>
      <c r="C354" s="315" t="s">
        <v>680</v>
      </c>
      <c r="D354" s="315" t="s">
        <v>681</v>
      </c>
      <c r="E354" s="18" t="s">
        <v>341</v>
      </c>
      <c r="F354" s="316">
        <v>82.897000000000006</v>
      </c>
      <c r="G354" s="39"/>
      <c r="H354" s="45"/>
    </row>
    <row r="355" s="2" customFormat="1" ht="16.8" customHeight="1">
      <c r="A355" s="39"/>
      <c r="B355" s="45"/>
      <c r="C355" s="315" t="s">
        <v>695</v>
      </c>
      <c r="D355" s="315" t="s">
        <v>696</v>
      </c>
      <c r="E355" s="18" t="s">
        <v>341</v>
      </c>
      <c r="F355" s="316">
        <v>4.3630000000000004</v>
      </c>
      <c r="G355" s="39"/>
      <c r="H355" s="45"/>
    </row>
    <row r="356" s="2" customFormat="1" ht="16.8" customHeight="1">
      <c r="A356" s="39"/>
      <c r="B356" s="45"/>
      <c r="C356" s="311" t="s">
        <v>164</v>
      </c>
      <c r="D356" s="312" t="s">
        <v>1</v>
      </c>
      <c r="E356" s="313" t="s">
        <v>1</v>
      </c>
      <c r="F356" s="314">
        <v>133.89099999999999</v>
      </c>
      <c r="G356" s="39"/>
      <c r="H356" s="45"/>
    </row>
    <row r="357" s="2" customFormat="1" ht="16.8" customHeight="1">
      <c r="A357" s="39"/>
      <c r="B357" s="45"/>
      <c r="C357" s="315" t="s">
        <v>1</v>
      </c>
      <c r="D357" s="315" t="s">
        <v>1271</v>
      </c>
      <c r="E357" s="18" t="s">
        <v>1</v>
      </c>
      <c r="F357" s="316">
        <v>0</v>
      </c>
      <c r="G357" s="39"/>
      <c r="H357" s="45"/>
    </row>
    <row r="358" s="2" customFormat="1" ht="16.8" customHeight="1">
      <c r="A358" s="39"/>
      <c r="B358" s="45"/>
      <c r="C358" s="315" t="s">
        <v>1</v>
      </c>
      <c r="D358" s="315" t="s">
        <v>1272</v>
      </c>
      <c r="E358" s="18" t="s">
        <v>1</v>
      </c>
      <c r="F358" s="316">
        <v>289.39299999999997</v>
      </c>
      <c r="G358" s="39"/>
      <c r="H358" s="45"/>
    </row>
    <row r="359" s="2" customFormat="1" ht="16.8" customHeight="1">
      <c r="A359" s="39"/>
      <c r="B359" s="45"/>
      <c r="C359" s="315" t="s">
        <v>1</v>
      </c>
      <c r="D359" s="315" t="s">
        <v>1273</v>
      </c>
      <c r="E359" s="18" t="s">
        <v>1</v>
      </c>
      <c r="F359" s="316">
        <v>-145.20699999999999</v>
      </c>
      <c r="G359" s="39"/>
      <c r="H359" s="45"/>
    </row>
    <row r="360" s="2" customFormat="1" ht="16.8" customHeight="1">
      <c r="A360" s="39"/>
      <c r="B360" s="45"/>
      <c r="C360" s="315" t="s">
        <v>1</v>
      </c>
      <c r="D360" s="315" t="s">
        <v>1274</v>
      </c>
      <c r="E360" s="18" t="s">
        <v>1</v>
      </c>
      <c r="F360" s="316">
        <v>-6.1349999999999998</v>
      </c>
      <c r="G360" s="39"/>
      <c r="H360" s="45"/>
    </row>
    <row r="361" s="2" customFormat="1" ht="16.8" customHeight="1">
      <c r="A361" s="39"/>
      <c r="B361" s="45"/>
      <c r="C361" s="315" t="s">
        <v>1</v>
      </c>
      <c r="D361" s="315" t="s">
        <v>1275</v>
      </c>
      <c r="E361" s="18" t="s">
        <v>1</v>
      </c>
      <c r="F361" s="316">
        <v>-2.641</v>
      </c>
      <c r="G361" s="39"/>
      <c r="H361" s="45"/>
    </row>
    <row r="362" s="2" customFormat="1" ht="16.8" customHeight="1">
      <c r="A362" s="39"/>
      <c r="B362" s="45"/>
      <c r="C362" s="315" t="s">
        <v>1</v>
      </c>
      <c r="D362" s="315" t="s">
        <v>1276</v>
      </c>
      <c r="E362" s="18" t="s">
        <v>1</v>
      </c>
      <c r="F362" s="316">
        <v>-1.5189999999999999</v>
      </c>
      <c r="G362" s="39"/>
      <c r="H362" s="45"/>
    </row>
    <row r="363" s="2" customFormat="1" ht="16.8" customHeight="1">
      <c r="A363" s="39"/>
      <c r="B363" s="45"/>
      <c r="C363" s="315" t="s">
        <v>164</v>
      </c>
      <c r="D363" s="315" t="s">
        <v>276</v>
      </c>
      <c r="E363" s="18" t="s">
        <v>1</v>
      </c>
      <c r="F363" s="316">
        <v>133.89099999999999</v>
      </c>
      <c r="G363" s="39"/>
      <c r="H363" s="45"/>
    </row>
    <row r="364" s="2" customFormat="1" ht="16.8" customHeight="1">
      <c r="A364" s="39"/>
      <c r="B364" s="45"/>
      <c r="C364" s="317" t="s">
        <v>1915</v>
      </c>
      <c r="D364" s="39"/>
      <c r="E364" s="39"/>
      <c r="F364" s="39"/>
      <c r="G364" s="39"/>
      <c r="H364" s="45"/>
    </row>
    <row r="365" s="2" customFormat="1" ht="16.8" customHeight="1">
      <c r="A365" s="39"/>
      <c r="B365" s="45"/>
      <c r="C365" s="315" t="s">
        <v>356</v>
      </c>
      <c r="D365" s="315" t="s">
        <v>357</v>
      </c>
      <c r="E365" s="18" t="s">
        <v>261</v>
      </c>
      <c r="F365" s="316">
        <v>133.89099999999999</v>
      </c>
      <c r="G365" s="39"/>
      <c r="H365" s="45"/>
    </row>
    <row r="366" s="2" customFormat="1" ht="16.8" customHeight="1">
      <c r="A366" s="39"/>
      <c r="B366" s="45"/>
      <c r="C366" s="315" t="s">
        <v>1277</v>
      </c>
      <c r="D366" s="315" t="s">
        <v>1278</v>
      </c>
      <c r="E366" s="18" t="s">
        <v>341</v>
      </c>
      <c r="F366" s="316">
        <v>267.78199999999998</v>
      </c>
      <c r="G366" s="39"/>
      <c r="H366" s="45"/>
    </row>
    <row r="367" s="2" customFormat="1" ht="26.4" customHeight="1">
      <c r="A367" s="39"/>
      <c r="B367" s="45"/>
      <c r="C367" s="310" t="s">
        <v>1921</v>
      </c>
      <c r="D367" s="310" t="s">
        <v>122</v>
      </c>
      <c r="E367" s="39"/>
      <c r="F367" s="39"/>
      <c r="G367" s="39"/>
      <c r="H367" s="45"/>
    </row>
    <row r="368" s="2" customFormat="1" ht="16.8" customHeight="1">
      <c r="A368" s="39"/>
      <c r="B368" s="45"/>
      <c r="C368" s="311" t="s">
        <v>137</v>
      </c>
      <c r="D368" s="312" t="s">
        <v>1</v>
      </c>
      <c r="E368" s="313" t="s">
        <v>1</v>
      </c>
      <c r="F368" s="314">
        <v>7.2000000000000002</v>
      </c>
      <c r="G368" s="39"/>
      <c r="H368" s="45"/>
    </row>
    <row r="369" s="2" customFormat="1" ht="16.8" customHeight="1">
      <c r="A369" s="39"/>
      <c r="B369" s="45"/>
      <c r="C369" s="315" t="s">
        <v>1</v>
      </c>
      <c r="D369" s="315" t="s">
        <v>1203</v>
      </c>
      <c r="E369" s="18" t="s">
        <v>1</v>
      </c>
      <c r="F369" s="316">
        <v>0</v>
      </c>
      <c r="G369" s="39"/>
      <c r="H369" s="45"/>
    </row>
    <row r="370" s="2" customFormat="1" ht="16.8" customHeight="1">
      <c r="A370" s="39"/>
      <c r="B370" s="45"/>
      <c r="C370" s="315" t="s">
        <v>1</v>
      </c>
      <c r="D370" s="315" t="s">
        <v>1204</v>
      </c>
      <c r="E370" s="18" t="s">
        <v>1</v>
      </c>
      <c r="F370" s="316">
        <v>7.2000000000000002</v>
      </c>
      <c r="G370" s="39"/>
      <c r="H370" s="45"/>
    </row>
    <row r="371" s="2" customFormat="1" ht="16.8" customHeight="1">
      <c r="A371" s="39"/>
      <c r="B371" s="45"/>
      <c r="C371" s="315" t="s">
        <v>137</v>
      </c>
      <c r="D371" s="315" t="s">
        <v>276</v>
      </c>
      <c r="E371" s="18" t="s">
        <v>1</v>
      </c>
      <c r="F371" s="316">
        <v>7.2000000000000002</v>
      </c>
      <c r="G371" s="39"/>
      <c r="H371" s="45"/>
    </row>
    <row r="372" s="2" customFormat="1" ht="16.8" customHeight="1">
      <c r="A372" s="39"/>
      <c r="B372" s="45"/>
      <c r="C372" s="317" t="s">
        <v>1915</v>
      </c>
      <c r="D372" s="39"/>
      <c r="E372" s="39"/>
      <c r="F372" s="39"/>
      <c r="G372" s="39"/>
      <c r="H372" s="45"/>
    </row>
    <row r="373" s="2" customFormat="1" ht="16.8" customHeight="1">
      <c r="A373" s="39"/>
      <c r="B373" s="45"/>
      <c r="C373" s="315" t="s">
        <v>1200</v>
      </c>
      <c r="D373" s="315" t="s">
        <v>1201</v>
      </c>
      <c r="E373" s="18" t="s">
        <v>201</v>
      </c>
      <c r="F373" s="316">
        <v>7.2000000000000002</v>
      </c>
      <c r="G373" s="39"/>
      <c r="H373" s="45"/>
    </row>
    <row r="374" s="2" customFormat="1" ht="16.8" customHeight="1">
      <c r="A374" s="39"/>
      <c r="B374" s="45"/>
      <c r="C374" s="315" t="s">
        <v>1197</v>
      </c>
      <c r="D374" s="315" t="s">
        <v>1198</v>
      </c>
      <c r="E374" s="18" t="s">
        <v>201</v>
      </c>
      <c r="F374" s="316">
        <v>7.2000000000000002</v>
      </c>
      <c r="G374" s="39"/>
      <c r="H374" s="45"/>
    </row>
    <row r="375" s="2" customFormat="1" ht="16.8" customHeight="1">
      <c r="A375" s="39"/>
      <c r="B375" s="45"/>
      <c r="C375" s="315" t="s">
        <v>455</v>
      </c>
      <c r="D375" s="315" t="s">
        <v>456</v>
      </c>
      <c r="E375" s="18" t="s">
        <v>201</v>
      </c>
      <c r="F375" s="316">
        <v>14.4</v>
      </c>
      <c r="G375" s="39"/>
      <c r="H375" s="45"/>
    </row>
    <row r="376" s="2" customFormat="1">
      <c r="A376" s="39"/>
      <c r="B376" s="45"/>
      <c r="C376" s="315" t="s">
        <v>463</v>
      </c>
      <c r="D376" s="315" t="s">
        <v>464</v>
      </c>
      <c r="E376" s="18" t="s">
        <v>201</v>
      </c>
      <c r="F376" s="316">
        <v>7.2000000000000002</v>
      </c>
      <c r="G376" s="39"/>
      <c r="H376" s="45"/>
    </row>
    <row r="377" s="2" customFormat="1" ht="16.8" customHeight="1">
      <c r="A377" s="39"/>
      <c r="B377" s="45"/>
      <c r="C377" s="315" t="s">
        <v>475</v>
      </c>
      <c r="D377" s="315" t="s">
        <v>476</v>
      </c>
      <c r="E377" s="18" t="s">
        <v>201</v>
      </c>
      <c r="F377" s="316">
        <v>14.4</v>
      </c>
      <c r="G377" s="39"/>
      <c r="H377" s="45"/>
    </row>
    <row r="378" s="2" customFormat="1" ht="16.8" customHeight="1">
      <c r="A378" s="39"/>
      <c r="B378" s="45"/>
      <c r="C378" s="311" t="s">
        <v>143</v>
      </c>
      <c r="D378" s="312" t="s">
        <v>1</v>
      </c>
      <c r="E378" s="313" t="s">
        <v>1</v>
      </c>
      <c r="F378" s="314">
        <v>207.333</v>
      </c>
      <c r="G378" s="39"/>
      <c r="H378" s="45"/>
    </row>
    <row r="379" s="2" customFormat="1" ht="16.8" customHeight="1">
      <c r="A379" s="39"/>
      <c r="B379" s="45"/>
      <c r="C379" s="315" t="s">
        <v>1</v>
      </c>
      <c r="D379" s="315" t="s">
        <v>311</v>
      </c>
      <c r="E379" s="18" t="s">
        <v>1</v>
      </c>
      <c r="F379" s="316">
        <v>0</v>
      </c>
      <c r="G379" s="39"/>
      <c r="H379" s="45"/>
    </row>
    <row r="380" s="2" customFormat="1" ht="16.8" customHeight="1">
      <c r="A380" s="39"/>
      <c r="B380" s="45"/>
      <c r="C380" s="315" t="s">
        <v>1</v>
      </c>
      <c r="D380" s="315" t="s">
        <v>1544</v>
      </c>
      <c r="E380" s="18" t="s">
        <v>1</v>
      </c>
      <c r="F380" s="316">
        <v>207.333</v>
      </c>
      <c r="G380" s="39"/>
      <c r="H380" s="45"/>
    </row>
    <row r="381" s="2" customFormat="1" ht="16.8" customHeight="1">
      <c r="A381" s="39"/>
      <c r="B381" s="45"/>
      <c r="C381" s="315" t="s">
        <v>143</v>
      </c>
      <c r="D381" s="315" t="s">
        <v>276</v>
      </c>
      <c r="E381" s="18" t="s">
        <v>1</v>
      </c>
      <c r="F381" s="316">
        <v>207.333</v>
      </c>
      <c r="G381" s="39"/>
      <c r="H381" s="45"/>
    </row>
    <row r="382" s="2" customFormat="1" ht="16.8" customHeight="1">
      <c r="A382" s="39"/>
      <c r="B382" s="45"/>
      <c r="C382" s="317" t="s">
        <v>1915</v>
      </c>
      <c r="D382" s="39"/>
      <c r="E382" s="39"/>
      <c r="F382" s="39"/>
      <c r="G382" s="39"/>
      <c r="H382" s="45"/>
    </row>
    <row r="383" s="2" customFormat="1">
      <c r="A383" s="39"/>
      <c r="B383" s="45"/>
      <c r="C383" s="315" t="s">
        <v>308</v>
      </c>
      <c r="D383" s="315" t="s">
        <v>309</v>
      </c>
      <c r="E383" s="18" t="s">
        <v>261</v>
      </c>
      <c r="F383" s="316">
        <v>207.333</v>
      </c>
      <c r="G383" s="39"/>
      <c r="H383" s="45"/>
    </row>
    <row r="384" s="2" customFormat="1">
      <c r="A384" s="39"/>
      <c r="B384" s="45"/>
      <c r="C384" s="315" t="s">
        <v>320</v>
      </c>
      <c r="D384" s="315" t="s">
        <v>321</v>
      </c>
      <c r="E384" s="18" t="s">
        <v>261</v>
      </c>
      <c r="F384" s="316">
        <v>2073.3299999999999</v>
      </c>
      <c r="G384" s="39"/>
      <c r="H384" s="45"/>
    </row>
    <row r="385" s="2" customFormat="1">
      <c r="A385" s="39"/>
      <c r="B385" s="45"/>
      <c r="C385" s="315" t="s">
        <v>345</v>
      </c>
      <c r="D385" s="315" t="s">
        <v>346</v>
      </c>
      <c r="E385" s="18" t="s">
        <v>341</v>
      </c>
      <c r="F385" s="316">
        <v>207.333</v>
      </c>
      <c r="G385" s="39"/>
      <c r="H385" s="45"/>
    </row>
    <row r="386" s="2" customFormat="1">
      <c r="A386" s="39"/>
      <c r="B386" s="45"/>
      <c r="C386" s="315" t="s">
        <v>339</v>
      </c>
      <c r="D386" s="315" t="s">
        <v>340</v>
      </c>
      <c r="E386" s="18" t="s">
        <v>341</v>
      </c>
      <c r="F386" s="316">
        <v>207.333</v>
      </c>
      <c r="G386" s="39"/>
      <c r="H386" s="45"/>
    </row>
    <row r="387" s="2" customFormat="1" ht="16.8" customHeight="1">
      <c r="A387" s="39"/>
      <c r="B387" s="45"/>
      <c r="C387" s="315" t="s">
        <v>350</v>
      </c>
      <c r="D387" s="315" t="s">
        <v>351</v>
      </c>
      <c r="E387" s="18" t="s">
        <v>261</v>
      </c>
      <c r="F387" s="316">
        <v>207.333</v>
      </c>
      <c r="G387" s="39"/>
      <c r="H387" s="45"/>
    </row>
    <row r="388" s="2" customFormat="1" ht="16.8" customHeight="1">
      <c r="A388" s="39"/>
      <c r="B388" s="45"/>
      <c r="C388" s="311" t="s">
        <v>1919</v>
      </c>
      <c r="D388" s="312" t="s">
        <v>1</v>
      </c>
      <c r="E388" s="313" t="s">
        <v>1</v>
      </c>
      <c r="F388" s="314">
        <v>335.113</v>
      </c>
      <c r="G388" s="39"/>
      <c r="H388" s="45"/>
    </row>
    <row r="389" s="2" customFormat="1" ht="16.8" customHeight="1">
      <c r="A389" s="39"/>
      <c r="B389" s="45"/>
      <c r="C389" s="311" t="s">
        <v>149</v>
      </c>
      <c r="D389" s="312" t="s">
        <v>1</v>
      </c>
      <c r="E389" s="313" t="s">
        <v>1</v>
      </c>
      <c r="F389" s="314">
        <v>10</v>
      </c>
      <c r="G389" s="39"/>
      <c r="H389" s="45"/>
    </row>
    <row r="390" s="2" customFormat="1" ht="16.8" customHeight="1">
      <c r="A390" s="39"/>
      <c r="B390" s="45"/>
      <c r="C390" s="315" t="s">
        <v>1</v>
      </c>
      <c r="D390" s="315" t="s">
        <v>1555</v>
      </c>
      <c r="E390" s="18" t="s">
        <v>1</v>
      </c>
      <c r="F390" s="316">
        <v>0</v>
      </c>
      <c r="G390" s="39"/>
      <c r="H390" s="45"/>
    </row>
    <row r="391" s="2" customFormat="1" ht="16.8" customHeight="1">
      <c r="A391" s="39"/>
      <c r="B391" s="45"/>
      <c r="C391" s="315" t="s">
        <v>149</v>
      </c>
      <c r="D391" s="315" t="s">
        <v>1556</v>
      </c>
      <c r="E391" s="18" t="s">
        <v>1</v>
      </c>
      <c r="F391" s="316">
        <v>10</v>
      </c>
      <c r="G391" s="39"/>
      <c r="H391" s="45"/>
    </row>
    <row r="392" s="2" customFormat="1" ht="16.8" customHeight="1">
      <c r="A392" s="39"/>
      <c r="B392" s="45"/>
      <c r="C392" s="317" t="s">
        <v>1915</v>
      </c>
      <c r="D392" s="39"/>
      <c r="E392" s="39"/>
      <c r="F392" s="39"/>
      <c r="G392" s="39"/>
      <c r="H392" s="45"/>
    </row>
    <row r="393" s="2" customFormat="1" ht="16.8" customHeight="1">
      <c r="A393" s="39"/>
      <c r="B393" s="45"/>
      <c r="C393" s="315" t="s">
        <v>378</v>
      </c>
      <c r="D393" s="315" t="s">
        <v>379</v>
      </c>
      <c r="E393" s="18" t="s">
        <v>201</v>
      </c>
      <c r="F393" s="316">
        <v>10</v>
      </c>
      <c r="G393" s="39"/>
      <c r="H393" s="45"/>
    </row>
    <row r="394" s="2" customFormat="1">
      <c r="A394" s="39"/>
      <c r="B394" s="45"/>
      <c r="C394" s="315" t="s">
        <v>297</v>
      </c>
      <c r="D394" s="315" t="s">
        <v>298</v>
      </c>
      <c r="E394" s="18" t="s">
        <v>261</v>
      </c>
      <c r="F394" s="316">
        <v>1</v>
      </c>
      <c r="G394" s="39"/>
      <c r="H394" s="45"/>
    </row>
    <row r="395" s="2" customFormat="1" ht="16.8" customHeight="1">
      <c r="A395" s="39"/>
      <c r="B395" s="45"/>
      <c r="C395" s="315" t="s">
        <v>325</v>
      </c>
      <c r="D395" s="315" t="s">
        <v>326</v>
      </c>
      <c r="E395" s="18" t="s">
        <v>261</v>
      </c>
      <c r="F395" s="316">
        <v>1</v>
      </c>
      <c r="G395" s="39"/>
      <c r="H395" s="45"/>
    </row>
    <row r="396" s="2" customFormat="1" ht="16.8" customHeight="1">
      <c r="A396" s="39"/>
      <c r="B396" s="45"/>
      <c r="C396" s="315" t="s">
        <v>384</v>
      </c>
      <c r="D396" s="315" t="s">
        <v>385</v>
      </c>
      <c r="E396" s="18" t="s">
        <v>201</v>
      </c>
      <c r="F396" s="316">
        <v>10</v>
      </c>
      <c r="G396" s="39"/>
      <c r="H396" s="45"/>
    </row>
    <row r="397" s="2" customFormat="1" ht="16.8" customHeight="1">
      <c r="A397" s="39"/>
      <c r="B397" s="45"/>
      <c r="C397" s="315" t="s">
        <v>403</v>
      </c>
      <c r="D397" s="315" t="s">
        <v>404</v>
      </c>
      <c r="E397" s="18" t="s">
        <v>201</v>
      </c>
      <c r="F397" s="316">
        <v>10</v>
      </c>
      <c r="G397" s="39"/>
      <c r="H397" s="45"/>
    </row>
    <row r="398" s="2" customFormat="1" ht="16.8" customHeight="1">
      <c r="A398" s="39"/>
      <c r="B398" s="45"/>
      <c r="C398" s="315" t="s">
        <v>388</v>
      </c>
      <c r="D398" s="315" t="s">
        <v>389</v>
      </c>
      <c r="E398" s="18" t="s">
        <v>390</v>
      </c>
      <c r="F398" s="316">
        <v>0.30399999999999999</v>
      </c>
      <c r="G398" s="39"/>
      <c r="H398" s="45"/>
    </row>
    <row r="399" s="2" customFormat="1" ht="16.8" customHeight="1">
      <c r="A399" s="39"/>
      <c r="B399" s="45"/>
      <c r="C399" s="311" t="s">
        <v>1177</v>
      </c>
      <c r="D399" s="312" t="s">
        <v>1</v>
      </c>
      <c r="E399" s="313" t="s">
        <v>1</v>
      </c>
      <c r="F399" s="314">
        <v>75.629999999999995</v>
      </c>
      <c r="G399" s="39"/>
      <c r="H399" s="45"/>
    </row>
    <row r="400" s="2" customFormat="1" ht="16.8" customHeight="1">
      <c r="A400" s="39"/>
      <c r="B400" s="45"/>
      <c r="C400" s="315" t="s">
        <v>1</v>
      </c>
      <c r="D400" s="315" t="s">
        <v>1551</v>
      </c>
      <c r="E400" s="18" t="s">
        <v>1</v>
      </c>
      <c r="F400" s="316">
        <v>71.040000000000006</v>
      </c>
      <c r="G400" s="39"/>
      <c r="H400" s="45"/>
    </row>
    <row r="401" s="2" customFormat="1" ht="16.8" customHeight="1">
      <c r="A401" s="39"/>
      <c r="B401" s="45"/>
      <c r="C401" s="315" t="s">
        <v>1</v>
      </c>
      <c r="D401" s="315" t="s">
        <v>1552</v>
      </c>
      <c r="E401" s="18" t="s">
        <v>1</v>
      </c>
      <c r="F401" s="316">
        <v>4.5899999999999999</v>
      </c>
      <c r="G401" s="39"/>
      <c r="H401" s="45"/>
    </row>
    <row r="402" s="2" customFormat="1" ht="16.8" customHeight="1">
      <c r="A402" s="39"/>
      <c r="B402" s="45"/>
      <c r="C402" s="315" t="s">
        <v>1177</v>
      </c>
      <c r="D402" s="315" t="s">
        <v>276</v>
      </c>
      <c r="E402" s="18" t="s">
        <v>1</v>
      </c>
      <c r="F402" s="316">
        <v>75.629999999999995</v>
      </c>
      <c r="G402" s="39"/>
      <c r="H402" s="45"/>
    </row>
    <row r="403" s="2" customFormat="1" ht="16.8" customHeight="1">
      <c r="A403" s="39"/>
      <c r="B403" s="45"/>
      <c r="C403" s="317" t="s">
        <v>1915</v>
      </c>
      <c r="D403" s="39"/>
      <c r="E403" s="39"/>
      <c r="F403" s="39"/>
      <c r="G403" s="39"/>
      <c r="H403" s="45"/>
    </row>
    <row r="404" s="2" customFormat="1" ht="16.8" customHeight="1">
      <c r="A404" s="39"/>
      <c r="B404" s="45"/>
      <c r="C404" s="315" t="s">
        <v>361</v>
      </c>
      <c r="D404" s="315" t="s">
        <v>362</v>
      </c>
      <c r="E404" s="18" t="s">
        <v>261</v>
      </c>
      <c r="F404" s="316">
        <v>75.629999999999995</v>
      </c>
      <c r="G404" s="39"/>
      <c r="H404" s="45"/>
    </row>
    <row r="405" s="2" customFormat="1" ht="16.8" customHeight="1">
      <c r="A405" s="39"/>
      <c r="B405" s="45"/>
      <c r="C405" s="315" t="s">
        <v>356</v>
      </c>
      <c r="D405" s="315" t="s">
        <v>357</v>
      </c>
      <c r="E405" s="18" t="s">
        <v>261</v>
      </c>
      <c r="F405" s="316">
        <v>81.391000000000005</v>
      </c>
      <c r="G405" s="39"/>
      <c r="H405" s="45"/>
    </row>
    <row r="406" s="2" customFormat="1" ht="16.8" customHeight="1">
      <c r="A406" s="39"/>
      <c r="B406" s="45"/>
      <c r="C406" s="311" t="s">
        <v>1179</v>
      </c>
      <c r="D406" s="312" t="s">
        <v>1</v>
      </c>
      <c r="E406" s="313" t="s">
        <v>1</v>
      </c>
      <c r="F406" s="314">
        <v>10.151999999999999</v>
      </c>
      <c r="G406" s="39"/>
      <c r="H406" s="45"/>
    </row>
    <row r="407" s="2" customFormat="1" ht="16.8" customHeight="1">
      <c r="A407" s="39"/>
      <c r="B407" s="45"/>
      <c r="C407" s="315" t="s">
        <v>1</v>
      </c>
      <c r="D407" s="315" t="s">
        <v>1582</v>
      </c>
      <c r="E407" s="18" t="s">
        <v>1</v>
      </c>
      <c r="F407" s="316">
        <v>8.8800000000000008</v>
      </c>
      <c r="G407" s="39"/>
      <c r="H407" s="45"/>
    </row>
    <row r="408" s="2" customFormat="1" ht="16.8" customHeight="1">
      <c r="A408" s="39"/>
      <c r="B408" s="45"/>
      <c r="C408" s="315" t="s">
        <v>1</v>
      </c>
      <c r="D408" s="315" t="s">
        <v>1583</v>
      </c>
      <c r="E408" s="18" t="s">
        <v>1</v>
      </c>
      <c r="F408" s="316">
        <v>0.127</v>
      </c>
      <c r="G408" s="39"/>
      <c r="H408" s="45"/>
    </row>
    <row r="409" s="2" customFormat="1" ht="16.8" customHeight="1">
      <c r="A409" s="39"/>
      <c r="B409" s="45"/>
      <c r="C409" s="315" t="s">
        <v>1</v>
      </c>
      <c r="D409" s="315" t="s">
        <v>1308</v>
      </c>
      <c r="E409" s="18" t="s">
        <v>1</v>
      </c>
      <c r="F409" s="316">
        <v>0</v>
      </c>
      <c r="G409" s="39"/>
      <c r="H409" s="45"/>
    </row>
    <row r="410" s="2" customFormat="1" ht="16.8" customHeight="1">
      <c r="A410" s="39"/>
      <c r="B410" s="45"/>
      <c r="C410" s="315" t="s">
        <v>1</v>
      </c>
      <c r="D410" s="315" t="s">
        <v>1584</v>
      </c>
      <c r="E410" s="18" t="s">
        <v>1</v>
      </c>
      <c r="F410" s="316">
        <v>1.02</v>
      </c>
      <c r="G410" s="39"/>
      <c r="H410" s="45"/>
    </row>
    <row r="411" s="2" customFormat="1" ht="16.8" customHeight="1">
      <c r="A411" s="39"/>
      <c r="B411" s="45"/>
      <c r="C411" s="315" t="s">
        <v>1</v>
      </c>
      <c r="D411" s="315" t="s">
        <v>1542</v>
      </c>
      <c r="E411" s="18" t="s">
        <v>1</v>
      </c>
      <c r="F411" s="316">
        <v>0</v>
      </c>
      <c r="G411" s="39"/>
      <c r="H411" s="45"/>
    </row>
    <row r="412" s="2" customFormat="1" ht="16.8" customHeight="1">
      <c r="A412" s="39"/>
      <c r="B412" s="45"/>
      <c r="C412" s="315" t="s">
        <v>1</v>
      </c>
      <c r="D412" s="315" t="s">
        <v>1310</v>
      </c>
      <c r="E412" s="18" t="s">
        <v>1</v>
      </c>
      <c r="F412" s="316">
        <v>0.125</v>
      </c>
      <c r="G412" s="39"/>
      <c r="H412" s="45"/>
    </row>
    <row r="413" s="2" customFormat="1" ht="16.8" customHeight="1">
      <c r="A413" s="39"/>
      <c r="B413" s="45"/>
      <c r="C413" s="315" t="s">
        <v>1179</v>
      </c>
      <c r="D413" s="315" t="s">
        <v>243</v>
      </c>
      <c r="E413" s="18" t="s">
        <v>1</v>
      </c>
      <c r="F413" s="316">
        <v>10.151999999999999</v>
      </c>
      <c r="G413" s="39"/>
      <c r="H413" s="45"/>
    </row>
    <row r="414" s="2" customFormat="1" ht="16.8" customHeight="1">
      <c r="A414" s="39"/>
      <c r="B414" s="45"/>
      <c r="C414" s="317" t="s">
        <v>1915</v>
      </c>
      <c r="D414" s="39"/>
      <c r="E414" s="39"/>
      <c r="F414" s="39"/>
      <c r="G414" s="39"/>
      <c r="H414" s="45"/>
    </row>
    <row r="415" s="2" customFormat="1" ht="16.8" customHeight="1">
      <c r="A415" s="39"/>
      <c r="B415" s="45"/>
      <c r="C415" s="315" t="s">
        <v>1302</v>
      </c>
      <c r="D415" s="315" t="s">
        <v>1303</v>
      </c>
      <c r="E415" s="18" t="s">
        <v>261</v>
      </c>
      <c r="F415" s="316">
        <v>10.151999999999999</v>
      </c>
      <c r="G415" s="39"/>
      <c r="H415" s="45"/>
    </row>
    <row r="416" s="2" customFormat="1" ht="16.8" customHeight="1">
      <c r="A416" s="39"/>
      <c r="B416" s="45"/>
      <c r="C416" s="315" t="s">
        <v>356</v>
      </c>
      <c r="D416" s="315" t="s">
        <v>357</v>
      </c>
      <c r="E416" s="18" t="s">
        <v>261</v>
      </c>
      <c r="F416" s="316">
        <v>81.391000000000005</v>
      </c>
      <c r="G416" s="39"/>
      <c r="H416" s="45"/>
    </row>
    <row r="417" s="2" customFormat="1" ht="16.8" customHeight="1">
      <c r="A417" s="39"/>
      <c r="B417" s="45"/>
      <c r="C417" s="311" t="s">
        <v>152</v>
      </c>
      <c r="D417" s="312" t="s">
        <v>1</v>
      </c>
      <c r="E417" s="313" t="s">
        <v>1</v>
      </c>
      <c r="F417" s="314">
        <v>128.84200000000001</v>
      </c>
      <c r="G417" s="39"/>
      <c r="H417" s="45"/>
    </row>
    <row r="418" s="2" customFormat="1" ht="16.8" customHeight="1">
      <c r="A418" s="39"/>
      <c r="B418" s="45"/>
      <c r="C418" s="315" t="s">
        <v>1</v>
      </c>
      <c r="D418" s="315" t="s">
        <v>1528</v>
      </c>
      <c r="E418" s="18" t="s">
        <v>1</v>
      </c>
      <c r="F418" s="316">
        <v>0</v>
      </c>
      <c r="G418" s="39"/>
      <c r="H418" s="45"/>
    </row>
    <row r="419" s="2" customFormat="1" ht="16.8" customHeight="1">
      <c r="A419" s="39"/>
      <c r="B419" s="45"/>
      <c r="C419" s="315" t="s">
        <v>1</v>
      </c>
      <c r="D419" s="315" t="s">
        <v>1529</v>
      </c>
      <c r="E419" s="18" t="s">
        <v>1</v>
      </c>
      <c r="F419" s="316">
        <v>35.100000000000001</v>
      </c>
      <c r="G419" s="39"/>
      <c r="H419" s="45"/>
    </row>
    <row r="420" s="2" customFormat="1" ht="16.8" customHeight="1">
      <c r="A420" s="39"/>
      <c r="B420" s="45"/>
      <c r="C420" s="315" t="s">
        <v>1</v>
      </c>
      <c r="D420" s="315" t="s">
        <v>1530</v>
      </c>
      <c r="E420" s="18" t="s">
        <v>1</v>
      </c>
      <c r="F420" s="316">
        <v>27</v>
      </c>
      <c r="G420" s="39"/>
      <c r="H420" s="45"/>
    </row>
    <row r="421" s="2" customFormat="1" ht="16.8" customHeight="1">
      <c r="A421" s="39"/>
      <c r="B421" s="45"/>
      <c r="C421" s="315" t="s">
        <v>1</v>
      </c>
      <c r="D421" s="315" t="s">
        <v>1531</v>
      </c>
      <c r="E421" s="18" t="s">
        <v>1</v>
      </c>
      <c r="F421" s="316">
        <v>20.23</v>
      </c>
      <c r="G421" s="39"/>
      <c r="H421" s="45"/>
    </row>
    <row r="422" s="2" customFormat="1" ht="16.8" customHeight="1">
      <c r="A422" s="39"/>
      <c r="B422" s="45"/>
      <c r="C422" s="315" t="s">
        <v>1</v>
      </c>
      <c r="D422" s="315" t="s">
        <v>1532</v>
      </c>
      <c r="E422" s="18" t="s">
        <v>1</v>
      </c>
      <c r="F422" s="316">
        <v>46.512</v>
      </c>
      <c r="G422" s="39"/>
      <c r="H422" s="45"/>
    </row>
    <row r="423" s="2" customFormat="1" ht="16.8" customHeight="1">
      <c r="A423" s="39"/>
      <c r="B423" s="45"/>
      <c r="C423" s="315" t="s">
        <v>152</v>
      </c>
      <c r="D423" s="315" t="s">
        <v>276</v>
      </c>
      <c r="E423" s="18" t="s">
        <v>1</v>
      </c>
      <c r="F423" s="316">
        <v>128.84200000000001</v>
      </c>
      <c r="G423" s="39"/>
      <c r="H423" s="45"/>
    </row>
    <row r="424" s="2" customFormat="1" ht="16.8" customHeight="1">
      <c r="A424" s="39"/>
      <c r="B424" s="45"/>
      <c r="C424" s="317" t="s">
        <v>1915</v>
      </c>
      <c r="D424" s="39"/>
      <c r="E424" s="39"/>
      <c r="F424" s="39"/>
      <c r="G424" s="39"/>
      <c r="H424" s="45"/>
    </row>
    <row r="425" s="2" customFormat="1">
      <c r="A425" s="39"/>
      <c r="B425" s="45"/>
      <c r="C425" s="315" t="s">
        <v>1230</v>
      </c>
      <c r="D425" s="315" t="s">
        <v>1231</v>
      </c>
      <c r="E425" s="18" t="s">
        <v>261</v>
      </c>
      <c r="F425" s="316">
        <v>128.84200000000001</v>
      </c>
      <c r="G425" s="39"/>
      <c r="H425" s="45"/>
    </row>
    <row r="426" s="2" customFormat="1" ht="16.8" customHeight="1">
      <c r="A426" s="39"/>
      <c r="B426" s="45"/>
      <c r="C426" s="315" t="s">
        <v>284</v>
      </c>
      <c r="D426" s="315" t="s">
        <v>285</v>
      </c>
      <c r="E426" s="18" t="s">
        <v>201</v>
      </c>
      <c r="F426" s="316">
        <v>366.30500000000001</v>
      </c>
      <c r="G426" s="39"/>
      <c r="H426" s="45"/>
    </row>
    <row r="427" s="2" customFormat="1">
      <c r="A427" s="39"/>
      <c r="B427" s="45"/>
      <c r="C427" s="315" t="s">
        <v>308</v>
      </c>
      <c r="D427" s="315" t="s">
        <v>309</v>
      </c>
      <c r="E427" s="18" t="s">
        <v>261</v>
      </c>
      <c r="F427" s="316">
        <v>207.333</v>
      </c>
      <c r="G427" s="39"/>
      <c r="H427" s="45"/>
    </row>
    <row r="428" s="2" customFormat="1" ht="16.8" customHeight="1">
      <c r="A428" s="39"/>
      <c r="B428" s="45"/>
      <c r="C428" s="315" t="s">
        <v>356</v>
      </c>
      <c r="D428" s="315" t="s">
        <v>357</v>
      </c>
      <c r="E428" s="18" t="s">
        <v>261</v>
      </c>
      <c r="F428" s="316">
        <v>81.391000000000005</v>
      </c>
      <c r="G428" s="39"/>
      <c r="H428" s="45"/>
    </row>
    <row r="429" s="2" customFormat="1" ht="16.8" customHeight="1">
      <c r="A429" s="39"/>
      <c r="B429" s="45"/>
      <c r="C429" s="311" t="s">
        <v>155</v>
      </c>
      <c r="D429" s="312" t="s">
        <v>1</v>
      </c>
      <c r="E429" s="313" t="s">
        <v>1</v>
      </c>
      <c r="F429" s="314">
        <v>23</v>
      </c>
      <c r="G429" s="39"/>
      <c r="H429" s="45"/>
    </row>
    <row r="430" s="2" customFormat="1" ht="16.8" customHeight="1">
      <c r="A430" s="39"/>
      <c r="B430" s="45"/>
      <c r="C430" s="315" t="s">
        <v>1</v>
      </c>
      <c r="D430" s="315" t="s">
        <v>1223</v>
      </c>
      <c r="E430" s="18" t="s">
        <v>1</v>
      </c>
      <c r="F430" s="316">
        <v>0</v>
      </c>
      <c r="G430" s="39"/>
      <c r="H430" s="45"/>
    </row>
    <row r="431" s="2" customFormat="1" ht="16.8" customHeight="1">
      <c r="A431" s="39"/>
      <c r="B431" s="45"/>
      <c r="C431" s="315" t="s">
        <v>155</v>
      </c>
      <c r="D431" s="315" t="s">
        <v>1524</v>
      </c>
      <c r="E431" s="18" t="s">
        <v>1</v>
      </c>
      <c r="F431" s="316">
        <v>23</v>
      </c>
      <c r="G431" s="39"/>
      <c r="H431" s="45"/>
    </row>
    <row r="432" s="2" customFormat="1" ht="16.8" customHeight="1">
      <c r="A432" s="39"/>
      <c r="B432" s="45"/>
      <c r="C432" s="317" t="s">
        <v>1915</v>
      </c>
      <c r="D432" s="39"/>
      <c r="E432" s="39"/>
      <c r="F432" s="39"/>
      <c r="G432" s="39"/>
      <c r="H432" s="45"/>
    </row>
    <row r="433" s="2" customFormat="1">
      <c r="A433" s="39"/>
      <c r="B433" s="45"/>
      <c r="C433" s="315" t="s">
        <v>1220</v>
      </c>
      <c r="D433" s="315" t="s">
        <v>1221</v>
      </c>
      <c r="E433" s="18" t="s">
        <v>261</v>
      </c>
      <c r="F433" s="316">
        <v>23</v>
      </c>
      <c r="G433" s="39"/>
      <c r="H433" s="45"/>
    </row>
    <row r="434" s="2" customFormat="1">
      <c r="A434" s="39"/>
      <c r="B434" s="45"/>
      <c r="C434" s="315" t="s">
        <v>308</v>
      </c>
      <c r="D434" s="315" t="s">
        <v>309</v>
      </c>
      <c r="E434" s="18" t="s">
        <v>261</v>
      </c>
      <c r="F434" s="316">
        <v>207.333</v>
      </c>
      <c r="G434" s="39"/>
      <c r="H434" s="45"/>
    </row>
    <row r="435" s="2" customFormat="1" ht="16.8" customHeight="1">
      <c r="A435" s="39"/>
      <c r="B435" s="45"/>
      <c r="C435" s="311" t="s">
        <v>743</v>
      </c>
      <c r="D435" s="312" t="s">
        <v>1</v>
      </c>
      <c r="E435" s="313" t="s">
        <v>1</v>
      </c>
      <c r="F435" s="314">
        <v>6.4349999999999996</v>
      </c>
      <c r="G435" s="39"/>
      <c r="H435" s="45"/>
    </row>
    <row r="436" s="2" customFormat="1" ht="16.8" customHeight="1">
      <c r="A436" s="39"/>
      <c r="B436" s="45"/>
      <c r="C436" s="315" t="s">
        <v>1</v>
      </c>
      <c r="D436" s="315" t="s">
        <v>1522</v>
      </c>
      <c r="E436" s="18" t="s">
        <v>1</v>
      </c>
      <c r="F436" s="316">
        <v>0</v>
      </c>
      <c r="G436" s="39"/>
      <c r="H436" s="45"/>
    </row>
    <row r="437" s="2" customFormat="1" ht="16.8" customHeight="1">
      <c r="A437" s="39"/>
      <c r="B437" s="45"/>
      <c r="C437" s="315" t="s">
        <v>1</v>
      </c>
      <c r="D437" s="315" t="s">
        <v>1523</v>
      </c>
      <c r="E437" s="18" t="s">
        <v>1</v>
      </c>
      <c r="F437" s="316">
        <v>6.4349999999999996</v>
      </c>
      <c r="G437" s="39"/>
      <c r="H437" s="45"/>
    </row>
    <row r="438" s="2" customFormat="1" ht="16.8" customHeight="1">
      <c r="A438" s="39"/>
      <c r="B438" s="45"/>
      <c r="C438" s="315" t="s">
        <v>743</v>
      </c>
      <c r="D438" s="315" t="s">
        <v>276</v>
      </c>
      <c r="E438" s="18" t="s">
        <v>1</v>
      </c>
      <c r="F438" s="316">
        <v>6.4349999999999996</v>
      </c>
      <c r="G438" s="39"/>
      <c r="H438" s="45"/>
    </row>
    <row r="439" s="2" customFormat="1" ht="16.8" customHeight="1">
      <c r="A439" s="39"/>
      <c r="B439" s="45"/>
      <c r="C439" s="317" t="s">
        <v>1915</v>
      </c>
      <c r="D439" s="39"/>
      <c r="E439" s="39"/>
      <c r="F439" s="39"/>
      <c r="G439" s="39"/>
      <c r="H439" s="45"/>
    </row>
    <row r="440" s="2" customFormat="1">
      <c r="A440" s="39"/>
      <c r="B440" s="45"/>
      <c r="C440" s="315" t="s">
        <v>1215</v>
      </c>
      <c r="D440" s="315" t="s">
        <v>1216</v>
      </c>
      <c r="E440" s="18" t="s">
        <v>261</v>
      </c>
      <c r="F440" s="316">
        <v>6.4349999999999996</v>
      </c>
      <c r="G440" s="39"/>
      <c r="H440" s="45"/>
    </row>
    <row r="441" s="2" customFormat="1">
      <c r="A441" s="39"/>
      <c r="B441" s="45"/>
      <c r="C441" s="315" t="s">
        <v>308</v>
      </c>
      <c r="D441" s="315" t="s">
        <v>309</v>
      </c>
      <c r="E441" s="18" t="s">
        <v>261</v>
      </c>
      <c r="F441" s="316">
        <v>207.333</v>
      </c>
      <c r="G441" s="39"/>
      <c r="H441" s="45"/>
    </row>
    <row r="442" s="2" customFormat="1" ht="16.8" customHeight="1">
      <c r="A442" s="39"/>
      <c r="B442" s="45"/>
      <c r="C442" s="311" t="s">
        <v>1183</v>
      </c>
      <c r="D442" s="312" t="s">
        <v>1</v>
      </c>
      <c r="E442" s="313" t="s">
        <v>1</v>
      </c>
      <c r="F442" s="314">
        <v>13.26</v>
      </c>
      <c r="G442" s="39"/>
      <c r="H442" s="45"/>
    </row>
    <row r="443" s="2" customFormat="1" ht="16.8" customHeight="1">
      <c r="A443" s="39"/>
      <c r="B443" s="45"/>
      <c r="C443" s="315" t="s">
        <v>1</v>
      </c>
      <c r="D443" s="315" t="s">
        <v>1228</v>
      </c>
      <c r="E443" s="18" t="s">
        <v>1</v>
      </c>
      <c r="F443" s="316">
        <v>0</v>
      </c>
      <c r="G443" s="39"/>
      <c r="H443" s="45"/>
    </row>
    <row r="444" s="2" customFormat="1" ht="16.8" customHeight="1">
      <c r="A444" s="39"/>
      <c r="B444" s="45"/>
      <c r="C444" s="315" t="s">
        <v>1</v>
      </c>
      <c r="D444" s="315" t="s">
        <v>1527</v>
      </c>
      <c r="E444" s="18" t="s">
        <v>1</v>
      </c>
      <c r="F444" s="316">
        <v>13.26</v>
      </c>
      <c r="G444" s="39"/>
      <c r="H444" s="45"/>
    </row>
    <row r="445" s="2" customFormat="1" ht="16.8" customHeight="1">
      <c r="A445" s="39"/>
      <c r="B445" s="45"/>
      <c r="C445" s="315" t="s">
        <v>1183</v>
      </c>
      <c r="D445" s="315" t="s">
        <v>276</v>
      </c>
      <c r="E445" s="18" t="s">
        <v>1</v>
      </c>
      <c r="F445" s="316">
        <v>13.26</v>
      </c>
      <c r="G445" s="39"/>
      <c r="H445" s="45"/>
    </row>
    <row r="446" s="2" customFormat="1" ht="16.8" customHeight="1">
      <c r="A446" s="39"/>
      <c r="B446" s="45"/>
      <c r="C446" s="317" t="s">
        <v>1915</v>
      </c>
      <c r="D446" s="39"/>
      <c r="E446" s="39"/>
      <c r="F446" s="39"/>
      <c r="G446" s="39"/>
      <c r="H446" s="45"/>
    </row>
    <row r="447" s="2" customFormat="1">
      <c r="A447" s="39"/>
      <c r="B447" s="45"/>
      <c r="C447" s="315" t="s">
        <v>1225</v>
      </c>
      <c r="D447" s="315" t="s">
        <v>1525</v>
      </c>
      <c r="E447" s="18" t="s">
        <v>261</v>
      </c>
      <c r="F447" s="316">
        <v>13.26</v>
      </c>
      <c r="G447" s="39"/>
      <c r="H447" s="45"/>
    </row>
    <row r="448" s="2" customFormat="1" ht="16.8" customHeight="1">
      <c r="A448" s="39"/>
      <c r="B448" s="45"/>
      <c r="C448" s="315" t="s">
        <v>284</v>
      </c>
      <c r="D448" s="315" t="s">
        <v>285</v>
      </c>
      <c r="E448" s="18" t="s">
        <v>201</v>
      </c>
      <c r="F448" s="316">
        <v>366.30500000000001</v>
      </c>
      <c r="G448" s="39"/>
      <c r="H448" s="45"/>
    </row>
    <row r="449" s="2" customFormat="1">
      <c r="A449" s="39"/>
      <c r="B449" s="45"/>
      <c r="C449" s="315" t="s">
        <v>308</v>
      </c>
      <c r="D449" s="315" t="s">
        <v>309</v>
      </c>
      <c r="E449" s="18" t="s">
        <v>261</v>
      </c>
      <c r="F449" s="316">
        <v>207.333</v>
      </c>
      <c r="G449" s="39"/>
      <c r="H449" s="45"/>
    </row>
    <row r="450" s="2" customFormat="1" ht="16.8" customHeight="1">
      <c r="A450" s="39"/>
      <c r="B450" s="45"/>
      <c r="C450" s="315" t="s">
        <v>356</v>
      </c>
      <c r="D450" s="315" t="s">
        <v>357</v>
      </c>
      <c r="E450" s="18" t="s">
        <v>261</v>
      </c>
      <c r="F450" s="316">
        <v>81.391000000000005</v>
      </c>
      <c r="G450" s="39"/>
      <c r="H450" s="45"/>
    </row>
    <row r="451" s="2" customFormat="1" ht="16.8" customHeight="1">
      <c r="A451" s="39"/>
      <c r="B451" s="45"/>
      <c r="C451" s="311" t="s">
        <v>1185</v>
      </c>
      <c r="D451" s="312" t="s">
        <v>1</v>
      </c>
      <c r="E451" s="313" t="s">
        <v>1</v>
      </c>
      <c r="F451" s="314">
        <v>28.295999999999999</v>
      </c>
      <c r="G451" s="39"/>
      <c r="H451" s="45"/>
    </row>
    <row r="452" s="2" customFormat="1" ht="16.8" customHeight="1">
      <c r="A452" s="39"/>
      <c r="B452" s="45"/>
      <c r="C452" s="315" t="s">
        <v>1</v>
      </c>
      <c r="D452" s="315" t="s">
        <v>1246</v>
      </c>
      <c r="E452" s="18" t="s">
        <v>1</v>
      </c>
      <c r="F452" s="316">
        <v>0</v>
      </c>
      <c r="G452" s="39"/>
      <c r="H452" s="45"/>
    </row>
    <row r="453" s="2" customFormat="1" ht="16.8" customHeight="1">
      <c r="A453" s="39"/>
      <c r="B453" s="45"/>
      <c r="C453" s="315" t="s">
        <v>1247</v>
      </c>
      <c r="D453" s="315" t="s">
        <v>1537</v>
      </c>
      <c r="E453" s="18" t="s">
        <v>1</v>
      </c>
      <c r="F453" s="316">
        <v>4.7949999999999999</v>
      </c>
      <c r="G453" s="39"/>
      <c r="H453" s="45"/>
    </row>
    <row r="454" s="2" customFormat="1" ht="16.8" customHeight="1">
      <c r="A454" s="39"/>
      <c r="B454" s="45"/>
      <c r="C454" s="315" t="s">
        <v>1</v>
      </c>
      <c r="D454" s="315" t="s">
        <v>1538</v>
      </c>
      <c r="E454" s="18" t="s">
        <v>1</v>
      </c>
      <c r="F454" s="316">
        <v>0</v>
      </c>
      <c r="G454" s="39"/>
      <c r="H454" s="45"/>
    </row>
    <row r="455" s="2" customFormat="1" ht="16.8" customHeight="1">
      <c r="A455" s="39"/>
      <c r="B455" s="45"/>
      <c r="C455" s="315" t="s">
        <v>1250</v>
      </c>
      <c r="D455" s="315" t="s">
        <v>1539</v>
      </c>
      <c r="E455" s="18" t="s">
        <v>1</v>
      </c>
      <c r="F455" s="316">
        <v>23.501000000000001</v>
      </c>
      <c r="G455" s="39"/>
      <c r="H455" s="45"/>
    </row>
    <row r="456" s="2" customFormat="1" ht="16.8" customHeight="1">
      <c r="A456" s="39"/>
      <c r="B456" s="45"/>
      <c r="C456" s="315" t="s">
        <v>1185</v>
      </c>
      <c r="D456" s="315" t="s">
        <v>276</v>
      </c>
      <c r="E456" s="18" t="s">
        <v>1</v>
      </c>
      <c r="F456" s="316">
        <v>28.295999999999999</v>
      </c>
      <c r="G456" s="39"/>
      <c r="H456" s="45"/>
    </row>
    <row r="457" s="2" customFormat="1" ht="16.8" customHeight="1">
      <c r="A457" s="39"/>
      <c r="B457" s="45"/>
      <c r="C457" s="317" t="s">
        <v>1915</v>
      </c>
      <c r="D457" s="39"/>
      <c r="E457" s="39"/>
      <c r="F457" s="39"/>
      <c r="G457" s="39"/>
      <c r="H457" s="45"/>
    </row>
    <row r="458" s="2" customFormat="1" ht="16.8" customHeight="1">
      <c r="A458" s="39"/>
      <c r="B458" s="45"/>
      <c r="C458" s="315" t="s">
        <v>1243</v>
      </c>
      <c r="D458" s="315" t="s">
        <v>1244</v>
      </c>
      <c r="E458" s="18" t="s">
        <v>261</v>
      </c>
      <c r="F458" s="316">
        <v>28.295999999999999</v>
      </c>
      <c r="G458" s="39"/>
      <c r="H458" s="45"/>
    </row>
    <row r="459" s="2" customFormat="1">
      <c r="A459" s="39"/>
      <c r="B459" s="45"/>
      <c r="C459" s="315" t="s">
        <v>308</v>
      </c>
      <c r="D459" s="315" t="s">
        <v>309</v>
      </c>
      <c r="E459" s="18" t="s">
        <v>261</v>
      </c>
      <c r="F459" s="316">
        <v>207.333</v>
      </c>
      <c r="G459" s="39"/>
      <c r="H459" s="45"/>
    </row>
    <row r="460" s="2" customFormat="1" ht="16.8" customHeight="1">
      <c r="A460" s="39"/>
      <c r="B460" s="45"/>
      <c r="C460" s="315" t="s">
        <v>356</v>
      </c>
      <c r="D460" s="315" t="s">
        <v>357</v>
      </c>
      <c r="E460" s="18" t="s">
        <v>261</v>
      </c>
      <c r="F460" s="316">
        <v>81.391000000000005</v>
      </c>
      <c r="G460" s="39"/>
      <c r="H460" s="45"/>
    </row>
    <row r="461" s="2" customFormat="1" ht="16.8" customHeight="1">
      <c r="A461" s="39"/>
      <c r="B461" s="45"/>
      <c r="C461" s="311" t="s">
        <v>1247</v>
      </c>
      <c r="D461" s="312" t="s">
        <v>1</v>
      </c>
      <c r="E461" s="313" t="s">
        <v>1</v>
      </c>
      <c r="F461" s="314">
        <v>4.7949999999999999</v>
      </c>
      <c r="G461" s="39"/>
      <c r="H461" s="45"/>
    </row>
    <row r="462" s="2" customFormat="1" ht="16.8" customHeight="1">
      <c r="A462" s="39"/>
      <c r="B462" s="45"/>
      <c r="C462" s="315" t="s">
        <v>1</v>
      </c>
      <c r="D462" s="315" t="s">
        <v>1246</v>
      </c>
      <c r="E462" s="18" t="s">
        <v>1</v>
      </c>
      <c r="F462" s="316">
        <v>0</v>
      </c>
      <c r="G462" s="39"/>
      <c r="H462" s="45"/>
    </row>
    <row r="463" s="2" customFormat="1" ht="16.8" customHeight="1">
      <c r="A463" s="39"/>
      <c r="B463" s="45"/>
      <c r="C463" s="315" t="s">
        <v>1247</v>
      </c>
      <c r="D463" s="315" t="s">
        <v>1537</v>
      </c>
      <c r="E463" s="18" t="s">
        <v>1</v>
      </c>
      <c r="F463" s="316">
        <v>4.7949999999999999</v>
      </c>
      <c r="G463" s="39"/>
      <c r="H463" s="45"/>
    </row>
    <row r="464" s="2" customFormat="1" ht="16.8" customHeight="1">
      <c r="A464" s="39"/>
      <c r="B464" s="45"/>
      <c r="C464" s="311" t="s">
        <v>1188</v>
      </c>
      <c r="D464" s="312" t="s">
        <v>1</v>
      </c>
      <c r="E464" s="313" t="s">
        <v>1</v>
      </c>
      <c r="F464" s="314">
        <v>7.5</v>
      </c>
      <c r="G464" s="39"/>
      <c r="H464" s="45"/>
    </row>
    <row r="465" s="2" customFormat="1" ht="16.8" customHeight="1">
      <c r="A465" s="39"/>
      <c r="B465" s="45"/>
      <c r="C465" s="315" t="s">
        <v>1</v>
      </c>
      <c r="D465" s="315" t="s">
        <v>1536</v>
      </c>
      <c r="E465" s="18" t="s">
        <v>1</v>
      </c>
      <c r="F465" s="316">
        <v>0</v>
      </c>
      <c r="G465" s="39"/>
      <c r="H465" s="45"/>
    </row>
    <row r="466" s="2" customFormat="1" ht="16.8" customHeight="1">
      <c r="A466" s="39"/>
      <c r="B466" s="45"/>
      <c r="C466" s="315" t="s">
        <v>1</v>
      </c>
      <c r="D466" s="315" t="s">
        <v>1242</v>
      </c>
      <c r="E466" s="18" t="s">
        <v>1</v>
      </c>
      <c r="F466" s="316">
        <v>7.5</v>
      </c>
      <c r="G466" s="39"/>
      <c r="H466" s="45"/>
    </row>
    <row r="467" s="2" customFormat="1" ht="16.8" customHeight="1">
      <c r="A467" s="39"/>
      <c r="B467" s="45"/>
      <c r="C467" s="315" t="s">
        <v>1188</v>
      </c>
      <c r="D467" s="315" t="s">
        <v>276</v>
      </c>
      <c r="E467" s="18" t="s">
        <v>1</v>
      </c>
      <c r="F467" s="316">
        <v>7.5</v>
      </c>
      <c r="G467" s="39"/>
      <c r="H467" s="45"/>
    </row>
    <row r="468" s="2" customFormat="1" ht="16.8" customHeight="1">
      <c r="A468" s="39"/>
      <c r="B468" s="45"/>
      <c r="C468" s="317" t="s">
        <v>1915</v>
      </c>
      <c r="D468" s="39"/>
      <c r="E468" s="39"/>
      <c r="F468" s="39"/>
      <c r="G468" s="39"/>
      <c r="H468" s="45"/>
    </row>
    <row r="469" s="2" customFormat="1" ht="16.8" customHeight="1">
      <c r="A469" s="39"/>
      <c r="B469" s="45"/>
      <c r="C469" s="315" t="s">
        <v>1533</v>
      </c>
      <c r="D469" s="315" t="s">
        <v>1534</v>
      </c>
      <c r="E469" s="18" t="s">
        <v>261</v>
      </c>
      <c r="F469" s="316">
        <v>7.5</v>
      </c>
      <c r="G469" s="39"/>
      <c r="H469" s="45"/>
    </row>
    <row r="470" s="2" customFormat="1">
      <c r="A470" s="39"/>
      <c r="B470" s="45"/>
      <c r="C470" s="315" t="s">
        <v>308</v>
      </c>
      <c r="D470" s="315" t="s">
        <v>309</v>
      </c>
      <c r="E470" s="18" t="s">
        <v>261</v>
      </c>
      <c r="F470" s="316">
        <v>207.333</v>
      </c>
      <c r="G470" s="39"/>
      <c r="H470" s="45"/>
    </row>
    <row r="471" s="2" customFormat="1" ht="16.8" customHeight="1">
      <c r="A471" s="39"/>
      <c r="B471" s="45"/>
      <c r="C471" s="315" t="s">
        <v>356</v>
      </c>
      <c r="D471" s="315" t="s">
        <v>357</v>
      </c>
      <c r="E471" s="18" t="s">
        <v>261</v>
      </c>
      <c r="F471" s="316">
        <v>81.391000000000005</v>
      </c>
      <c r="G471" s="39"/>
      <c r="H471" s="45"/>
    </row>
    <row r="472" s="2" customFormat="1" ht="16.8" customHeight="1">
      <c r="A472" s="39"/>
      <c r="B472" s="45"/>
      <c r="C472" s="311" t="s">
        <v>1250</v>
      </c>
      <c r="D472" s="312" t="s">
        <v>1</v>
      </c>
      <c r="E472" s="313" t="s">
        <v>1</v>
      </c>
      <c r="F472" s="314">
        <v>23.501000000000001</v>
      </c>
      <c r="G472" s="39"/>
      <c r="H472" s="45"/>
    </row>
    <row r="473" s="2" customFormat="1" ht="16.8" customHeight="1">
      <c r="A473" s="39"/>
      <c r="B473" s="45"/>
      <c r="C473" s="315" t="s">
        <v>1</v>
      </c>
      <c r="D473" s="315" t="s">
        <v>1538</v>
      </c>
      <c r="E473" s="18" t="s">
        <v>1</v>
      </c>
      <c r="F473" s="316">
        <v>0</v>
      </c>
      <c r="G473" s="39"/>
      <c r="H473" s="45"/>
    </row>
    <row r="474" s="2" customFormat="1" ht="16.8" customHeight="1">
      <c r="A474" s="39"/>
      <c r="B474" s="45"/>
      <c r="C474" s="315" t="s">
        <v>1250</v>
      </c>
      <c r="D474" s="315" t="s">
        <v>1539</v>
      </c>
      <c r="E474" s="18" t="s">
        <v>1</v>
      </c>
      <c r="F474" s="316">
        <v>23.501000000000001</v>
      </c>
      <c r="G474" s="39"/>
      <c r="H474" s="45"/>
    </row>
    <row r="475" s="2" customFormat="1" ht="16.8" customHeight="1">
      <c r="A475" s="39"/>
      <c r="B475" s="45"/>
      <c r="C475" s="311" t="s">
        <v>164</v>
      </c>
      <c r="D475" s="312" t="s">
        <v>1</v>
      </c>
      <c r="E475" s="313" t="s">
        <v>1</v>
      </c>
      <c r="F475" s="314">
        <v>81.391000000000005</v>
      </c>
      <c r="G475" s="39"/>
      <c r="H475" s="45"/>
    </row>
    <row r="476" s="2" customFormat="1" ht="16.8" customHeight="1">
      <c r="A476" s="39"/>
      <c r="B476" s="45"/>
      <c r="C476" s="315" t="s">
        <v>1</v>
      </c>
      <c r="D476" s="315" t="s">
        <v>1271</v>
      </c>
      <c r="E476" s="18" t="s">
        <v>1</v>
      </c>
      <c r="F476" s="316">
        <v>0</v>
      </c>
      <c r="G476" s="39"/>
      <c r="H476" s="45"/>
    </row>
    <row r="477" s="2" customFormat="1" ht="16.8" customHeight="1">
      <c r="A477" s="39"/>
      <c r="B477" s="45"/>
      <c r="C477" s="315" t="s">
        <v>1</v>
      </c>
      <c r="D477" s="315" t="s">
        <v>1272</v>
      </c>
      <c r="E477" s="18" t="s">
        <v>1</v>
      </c>
      <c r="F477" s="316">
        <v>177.898</v>
      </c>
      <c r="G477" s="39"/>
      <c r="H477" s="45"/>
    </row>
    <row r="478" s="2" customFormat="1" ht="16.8" customHeight="1">
      <c r="A478" s="39"/>
      <c r="B478" s="45"/>
      <c r="C478" s="315" t="s">
        <v>1</v>
      </c>
      <c r="D478" s="315" t="s">
        <v>1273</v>
      </c>
      <c r="E478" s="18" t="s">
        <v>1</v>
      </c>
      <c r="F478" s="316">
        <v>-85.781999999999996</v>
      </c>
      <c r="G478" s="39"/>
      <c r="H478" s="45"/>
    </row>
    <row r="479" s="2" customFormat="1" ht="16.8" customHeight="1">
      <c r="A479" s="39"/>
      <c r="B479" s="45"/>
      <c r="C479" s="315" t="s">
        <v>1</v>
      </c>
      <c r="D479" s="315" t="s">
        <v>1547</v>
      </c>
      <c r="E479" s="18" t="s">
        <v>1</v>
      </c>
      <c r="F479" s="316">
        <v>-4.867</v>
      </c>
      <c r="G479" s="39"/>
      <c r="H479" s="45"/>
    </row>
    <row r="480" s="2" customFormat="1" ht="16.8" customHeight="1">
      <c r="A480" s="39"/>
      <c r="B480" s="45"/>
      <c r="C480" s="315" t="s">
        <v>1</v>
      </c>
      <c r="D480" s="315" t="s">
        <v>1548</v>
      </c>
      <c r="E480" s="18" t="s">
        <v>1</v>
      </c>
      <c r="F480" s="316">
        <v>-1.407</v>
      </c>
      <c r="G480" s="39"/>
      <c r="H480" s="45"/>
    </row>
    <row r="481" s="2" customFormat="1" ht="16.8" customHeight="1">
      <c r="A481" s="39"/>
      <c r="B481" s="45"/>
      <c r="C481" s="315" t="s">
        <v>1</v>
      </c>
      <c r="D481" s="315" t="s">
        <v>1549</v>
      </c>
      <c r="E481" s="18" t="s">
        <v>1</v>
      </c>
      <c r="F481" s="316">
        <v>-0.38400000000000001</v>
      </c>
      <c r="G481" s="39"/>
      <c r="H481" s="45"/>
    </row>
    <row r="482" s="2" customFormat="1" ht="16.8" customHeight="1">
      <c r="A482" s="39"/>
      <c r="B482" s="45"/>
      <c r="C482" s="315" t="s">
        <v>1</v>
      </c>
      <c r="D482" s="315" t="s">
        <v>1550</v>
      </c>
      <c r="E482" s="18" t="s">
        <v>1</v>
      </c>
      <c r="F482" s="316">
        <v>-2.548</v>
      </c>
      <c r="G482" s="39"/>
      <c r="H482" s="45"/>
    </row>
    <row r="483" s="2" customFormat="1" ht="16.8" customHeight="1">
      <c r="A483" s="39"/>
      <c r="B483" s="45"/>
      <c r="C483" s="315" t="s">
        <v>1</v>
      </c>
      <c r="D483" s="315" t="s">
        <v>1276</v>
      </c>
      <c r="E483" s="18" t="s">
        <v>1</v>
      </c>
      <c r="F483" s="316">
        <v>-1.5189999999999999</v>
      </c>
      <c r="G483" s="39"/>
      <c r="H483" s="45"/>
    </row>
    <row r="484" s="2" customFormat="1" ht="16.8" customHeight="1">
      <c r="A484" s="39"/>
      <c r="B484" s="45"/>
      <c r="C484" s="315" t="s">
        <v>164</v>
      </c>
      <c r="D484" s="315" t="s">
        <v>276</v>
      </c>
      <c r="E484" s="18" t="s">
        <v>1</v>
      </c>
      <c r="F484" s="316">
        <v>81.391000000000005</v>
      </c>
      <c r="G484" s="39"/>
      <c r="H484" s="45"/>
    </row>
    <row r="485" s="2" customFormat="1" ht="16.8" customHeight="1">
      <c r="A485" s="39"/>
      <c r="B485" s="45"/>
      <c r="C485" s="317" t="s">
        <v>1915</v>
      </c>
      <c r="D485" s="39"/>
      <c r="E485" s="39"/>
      <c r="F485" s="39"/>
      <c r="G485" s="39"/>
      <c r="H485" s="45"/>
    </row>
    <row r="486" s="2" customFormat="1" ht="16.8" customHeight="1">
      <c r="A486" s="39"/>
      <c r="B486" s="45"/>
      <c r="C486" s="315" t="s">
        <v>356</v>
      </c>
      <c r="D486" s="315" t="s">
        <v>357</v>
      </c>
      <c r="E486" s="18" t="s">
        <v>261</v>
      </c>
      <c r="F486" s="316">
        <v>81.391000000000005</v>
      </c>
      <c r="G486" s="39"/>
      <c r="H486" s="45"/>
    </row>
    <row r="487" s="2" customFormat="1" ht="16.8" customHeight="1">
      <c r="A487" s="39"/>
      <c r="B487" s="45"/>
      <c r="C487" s="315" t="s">
        <v>1277</v>
      </c>
      <c r="D487" s="315" t="s">
        <v>1278</v>
      </c>
      <c r="E487" s="18" t="s">
        <v>341</v>
      </c>
      <c r="F487" s="316">
        <v>162.78200000000001</v>
      </c>
      <c r="G487" s="39"/>
      <c r="H487" s="45"/>
    </row>
    <row r="488" s="2" customFormat="1" ht="26.4" customHeight="1">
      <c r="A488" s="39"/>
      <c r="B488" s="45"/>
      <c r="C488" s="310" t="s">
        <v>1922</v>
      </c>
      <c r="D488" s="310" t="s">
        <v>125</v>
      </c>
      <c r="E488" s="39"/>
      <c r="F488" s="39"/>
      <c r="G488" s="39"/>
      <c r="H488" s="45"/>
    </row>
    <row r="489" s="2" customFormat="1" ht="16.8" customHeight="1">
      <c r="A489" s="39"/>
      <c r="B489" s="45"/>
      <c r="C489" s="311" t="s">
        <v>137</v>
      </c>
      <c r="D489" s="312" t="s">
        <v>1</v>
      </c>
      <c r="E489" s="313" t="s">
        <v>1</v>
      </c>
      <c r="F489" s="314">
        <v>2.8799999999999999</v>
      </c>
      <c r="G489" s="39"/>
      <c r="H489" s="45"/>
    </row>
    <row r="490" s="2" customFormat="1" ht="16.8" customHeight="1">
      <c r="A490" s="39"/>
      <c r="B490" s="45"/>
      <c r="C490" s="315" t="s">
        <v>1</v>
      </c>
      <c r="D490" s="315" t="s">
        <v>1203</v>
      </c>
      <c r="E490" s="18" t="s">
        <v>1</v>
      </c>
      <c r="F490" s="316">
        <v>0</v>
      </c>
      <c r="G490" s="39"/>
      <c r="H490" s="45"/>
    </row>
    <row r="491" s="2" customFormat="1" ht="16.8" customHeight="1">
      <c r="A491" s="39"/>
      <c r="B491" s="45"/>
      <c r="C491" s="315" t="s">
        <v>1</v>
      </c>
      <c r="D491" s="315" t="s">
        <v>1704</v>
      </c>
      <c r="E491" s="18" t="s">
        <v>1</v>
      </c>
      <c r="F491" s="316">
        <v>2.8799999999999999</v>
      </c>
      <c r="G491" s="39"/>
      <c r="H491" s="45"/>
    </row>
    <row r="492" s="2" customFormat="1" ht="16.8" customHeight="1">
      <c r="A492" s="39"/>
      <c r="B492" s="45"/>
      <c r="C492" s="315" t="s">
        <v>137</v>
      </c>
      <c r="D492" s="315" t="s">
        <v>276</v>
      </c>
      <c r="E492" s="18" t="s">
        <v>1</v>
      </c>
      <c r="F492" s="316">
        <v>2.8799999999999999</v>
      </c>
      <c r="G492" s="39"/>
      <c r="H492" s="45"/>
    </row>
    <row r="493" s="2" customFormat="1" ht="16.8" customHeight="1">
      <c r="A493" s="39"/>
      <c r="B493" s="45"/>
      <c r="C493" s="317" t="s">
        <v>1915</v>
      </c>
      <c r="D493" s="39"/>
      <c r="E493" s="39"/>
      <c r="F493" s="39"/>
      <c r="G493" s="39"/>
      <c r="H493" s="45"/>
    </row>
    <row r="494" s="2" customFormat="1" ht="16.8" customHeight="1">
      <c r="A494" s="39"/>
      <c r="B494" s="45"/>
      <c r="C494" s="315" t="s">
        <v>1200</v>
      </c>
      <c r="D494" s="315" t="s">
        <v>1201</v>
      </c>
      <c r="E494" s="18" t="s">
        <v>201</v>
      </c>
      <c r="F494" s="316">
        <v>2.8799999999999999</v>
      </c>
      <c r="G494" s="39"/>
      <c r="H494" s="45"/>
    </row>
    <row r="495" s="2" customFormat="1" ht="16.8" customHeight="1">
      <c r="A495" s="39"/>
      <c r="B495" s="45"/>
      <c r="C495" s="315" t="s">
        <v>1197</v>
      </c>
      <c r="D495" s="315" t="s">
        <v>1198</v>
      </c>
      <c r="E495" s="18" t="s">
        <v>201</v>
      </c>
      <c r="F495" s="316">
        <v>2.8799999999999999</v>
      </c>
      <c r="G495" s="39"/>
      <c r="H495" s="45"/>
    </row>
    <row r="496" s="2" customFormat="1" ht="16.8" customHeight="1">
      <c r="A496" s="39"/>
      <c r="B496" s="45"/>
      <c r="C496" s="315" t="s">
        <v>455</v>
      </c>
      <c r="D496" s="315" t="s">
        <v>456</v>
      </c>
      <c r="E496" s="18" t="s">
        <v>201</v>
      </c>
      <c r="F496" s="316">
        <v>5.7599999999999998</v>
      </c>
      <c r="G496" s="39"/>
      <c r="H496" s="45"/>
    </row>
    <row r="497" s="2" customFormat="1">
      <c r="A497" s="39"/>
      <c r="B497" s="45"/>
      <c r="C497" s="315" t="s">
        <v>463</v>
      </c>
      <c r="D497" s="315" t="s">
        <v>464</v>
      </c>
      <c r="E497" s="18" t="s">
        <v>201</v>
      </c>
      <c r="F497" s="316">
        <v>2.8799999999999999</v>
      </c>
      <c r="G497" s="39"/>
      <c r="H497" s="45"/>
    </row>
    <row r="498" s="2" customFormat="1" ht="16.8" customHeight="1">
      <c r="A498" s="39"/>
      <c r="B498" s="45"/>
      <c r="C498" s="315" t="s">
        <v>475</v>
      </c>
      <c r="D498" s="315" t="s">
        <v>476</v>
      </c>
      <c r="E498" s="18" t="s">
        <v>201</v>
      </c>
      <c r="F498" s="316">
        <v>5.7599999999999998</v>
      </c>
      <c r="G498" s="39"/>
      <c r="H498" s="45"/>
    </row>
    <row r="499" s="2" customFormat="1" ht="16.8" customHeight="1">
      <c r="A499" s="39"/>
      <c r="B499" s="45"/>
      <c r="C499" s="311" t="s">
        <v>143</v>
      </c>
      <c r="D499" s="312" t="s">
        <v>1</v>
      </c>
      <c r="E499" s="313" t="s">
        <v>1</v>
      </c>
      <c r="F499" s="314">
        <v>73.066999999999993</v>
      </c>
      <c r="G499" s="39"/>
      <c r="H499" s="45"/>
    </row>
    <row r="500" s="2" customFormat="1" ht="16.8" customHeight="1">
      <c r="A500" s="39"/>
      <c r="B500" s="45"/>
      <c r="C500" s="315" t="s">
        <v>1</v>
      </c>
      <c r="D500" s="315" t="s">
        <v>311</v>
      </c>
      <c r="E500" s="18" t="s">
        <v>1</v>
      </c>
      <c r="F500" s="316">
        <v>0</v>
      </c>
      <c r="G500" s="39"/>
      <c r="H500" s="45"/>
    </row>
    <row r="501" s="2" customFormat="1" ht="16.8" customHeight="1">
      <c r="A501" s="39"/>
      <c r="B501" s="45"/>
      <c r="C501" s="315" t="s">
        <v>1</v>
      </c>
      <c r="D501" s="315" t="s">
        <v>1544</v>
      </c>
      <c r="E501" s="18" t="s">
        <v>1</v>
      </c>
      <c r="F501" s="316">
        <v>73.066999999999993</v>
      </c>
      <c r="G501" s="39"/>
      <c r="H501" s="45"/>
    </row>
    <row r="502" s="2" customFormat="1" ht="16.8" customHeight="1">
      <c r="A502" s="39"/>
      <c r="B502" s="45"/>
      <c r="C502" s="315" t="s">
        <v>143</v>
      </c>
      <c r="D502" s="315" t="s">
        <v>276</v>
      </c>
      <c r="E502" s="18" t="s">
        <v>1</v>
      </c>
      <c r="F502" s="316">
        <v>73.066999999999993</v>
      </c>
      <c r="G502" s="39"/>
      <c r="H502" s="45"/>
    </row>
    <row r="503" s="2" customFormat="1" ht="16.8" customHeight="1">
      <c r="A503" s="39"/>
      <c r="B503" s="45"/>
      <c r="C503" s="317" t="s">
        <v>1915</v>
      </c>
      <c r="D503" s="39"/>
      <c r="E503" s="39"/>
      <c r="F503" s="39"/>
      <c r="G503" s="39"/>
      <c r="H503" s="45"/>
    </row>
    <row r="504" s="2" customFormat="1">
      <c r="A504" s="39"/>
      <c r="B504" s="45"/>
      <c r="C504" s="315" t="s">
        <v>308</v>
      </c>
      <c r="D504" s="315" t="s">
        <v>309</v>
      </c>
      <c r="E504" s="18" t="s">
        <v>261</v>
      </c>
      <c r="F504" s="316">
        <v>73.066999999999993</v>
      </c>
      <c r="G504" s="39"/>
      <c r="H504" s="45"/>
    </row>
    <row r="505" s="2" customFormat="1">
      <c r="A505" s="39"/>
      <c r="B505" s="45"/>
      <c r="C505" s="315" t="s">
        <v>320</v>
      </c>
      <c r="D505" s="315" t="s">
        <v>321</v>
      </c>
      <c r="E505" s="18" t="s">
        <v>261</v>
      </c>
      <c r="F505" s="316">
        <v>730.66999999999996</v>
      </c>
      <c r="G505" s="39"/>
      <c r="H505" s="45"/>
    </row>
    <row r="506" s="2" customFormat="1">
      <c r="A506" s="39"/>
      <c r="B506" s="45"/>
      <c r="C506" s="315" t="s">
        <v>345</v>
      </c>
      <c r="D506" s="315" t="s">
        <v>346</v>
      </c>
      <c r="E506" s="18" t="s">
        <v>341</v>
      </c>
      <c r="F506" s="316">
        <v>73.066999999999993</v>
      </c>
      <c r="G506" s="39"/>
      <c r="H506" s="45"/>
    </row>
    <row r="507" s="2" customFormat="1">
      <c r="A507" s="39"/>
      <c r="B507" s="45"/>
      <c r="C507" s="315" t="s">
        <v>339</v>
      </c>
      <c r="D507" s="315" t="s">
        <v>340</v>
      </c>
      <c r="E507" s="18" t="s">
        <v>341</v>
      </c>
      <c r="F507" s="316">
        <v>73.066999999999993</v>
      </c>
      <c r="G507" s="39"/>
      <c r="H507" s="45"/>
    </row>
    <row r="508" s="2" customFormat="1" ht="16.8" customHeight="1">
      <c r="A508" s="39"/>
      <c r="B508" s="45"/>
      <c r="C508" s="315" t="s">
        <v>350</v>
      </c>
      <c r="D508" s="315" t="s">
        <v>351</v>
      </c>
      <c r="E508" s="18" t="s">
        <v>261</v>
      </c>
      <c r="F508" s="316">
        <v>73.066999999999993</v>
      </c>
      <c r="G508" s="39"/>
      <c r="H508" s="45"/>
    </row>
    <row r="509" s="2" customFormat="1" ht="16.8" customHeight="1">
      <c r="A509" s="39"/>
      <c r="B509" s="45"/>
      <c r="C509" s="311" t="s">
        <v>1919</v>
      </c>
      <c r="D509" s="312" t="s">
        <v>1</v>
      </c>
      <c r="E509" s="313" t="s">
        <v>1</v>
      </c>
      <c r="F509" s="314">
        <v>335.113</v>
      </c>
      <c r="G509" s="39"/>
      <c r="H509" s="45"/>
    </row>
    <row r="510" s="2" customFormat="1" ht="16.8" customHeight="1">
      <c r="A510" s="39"/>
      <c r="B510" s="45"/>
      <c r="C510" s="311" t="s">
        <v>149</v>
      </c>
      <c r="D510" s="312" t="s">
        <v>1</v>
      </c>
      <c r="E510" s="313" t="s">
        <v>1</v>
      </c>
      <c r="F510" s="314">
        <v>10</v>
      </c>
      <c r="G510" s="39"/>
      <c r="H510" s="45"/>
    </row>
    <row r="511" s="2" customFormat="1" ht="16.8" customHeight="1">
      <c r="A511" s="39"/>
      <c r="B511" s="45"/>
      <c r="C511" s="315" t="s">
        <v>1</v>
      </c>
      <c r="D511" s="315" t="s">
        <v>1555</v>
      </c>
      <c r="E511" s="18" t="s">
        <v>1</v>
      </c>
      <c r="F511" s="316">
        <v>0</v>
      </c>
      <c r="G511" s="39"/>
      <c r="H511" s="45"/>
    </row>
    <row r="512" s="2" customFormat="1" ht="16.8" customHeight="1">
      <c r="A512" s="39"/>
      <c r="B512" s="45"/>
      <c r="C512" s="315" t="s">
        <v>149</v>
      </c>
      <c r="D512" s="315" t="s">
        <v>1556</v>
      </c>
      <c r="E512" s="18" t="s">
        <v>1</v>
      </c>
      <c r="F512" s="316">
        <v>10</v>
      </c>
      <c r="G512" s="39"/>
      <c r="H512" s="45"/>
    </row>
    <row r="513" s="2" customFormat="1" ht="16.8" customHeight="1">
      <c r="A513" s="39"/>
      <c r="B513" s="45"/>
      <c r="C513" s="317" t="s">
        <v>1915</v>
      </c>
      <c r="D513" s="39"/>
      <c r="E513" s="39"/>
      <c r="F513" s="39"/>
      <c r="G513" s="39"/>
      <c r="H513" s="45"/>
    </row>
    <row r="514" s="2" customFormat="1" ht="16.8" customHeight="1">
      <c r="A514" s="39"/>
      <c r="B514" s="45"/>
      <c r="C514" s="315" t="s">
        <v>378</v>
      </c>
      <c r="D514" s="315" t="s">
        <v>379</v>
      </c>
      <c r="E514" s="18" t="s">
        <v>201</v>
      </c>
      <c r="F514" s="316">
        <v>10</v>
      </c>
      <c r="G514" s="39"/>
      <c r="H514" s="45"/>
    </row>
    <row r="515" s="2" customFormat="1">
      <c r="A515" s="39"/>
      <c r="B515" s="45"/>
      <c r="C515" s="315" t="s">
        <v>297</v>
      </c>
      <c r="D515" s="315" t="s">
        <v>298</v>
      </c>
      <c r="E515" s="18" t="s">
        <v>261</v>
      </c>
      <c r="F515" s="316">
        <v>1</v>
      </c>
      <c r="G515" s="39"/>
      <c r="H515" s="45"/>
    </row>
    <row r="516" s="2" customFormat="1" ht="16.8" customHeight="1">
      <c r="A516" s="39"/>
      <c r="B516" s="45"/>
      <c r="C516" s="315" t="s">
        <v>325</v>
      </c>
      <c r="D516" s="315" t="s">
        <v>326</v>
      </c>
      <c r="E516" s="18" t="s">
        <v>261</v>
      </c>
      <c r="F516" s="316">
        <v>1</v>
      </c>
      <c r="G516" s="39"/>
      <c r="H516" s="45"/>
    </row>
    <row r="517" s="2" customFormat="1" ht="16.8" customHeight="1">
      <c r="A517" s="39"/>
      <c r="B517" s="45"/>
      <c r="C517" s="315" t="s">
        <v>384</v>
      </c>
      <c r="D517" s="315" t="s">
        <v>385</v>
      </c>
      <c r="E517" s="18" t="s">
        <v>201</v>
      </c>
      <c r="F517" s="316">
        <v>10</v>
      </c>
      <c r="G517" s="39"/>
      <c r="H517" s="45"/>
    </row>
    <row r="518" s="2" customFormat="1" ht="16.8" customHeight="1">
      <c r="A518" s="39"/>
      <c r="B518" s="45"/>
      <c r="C518" s="315" t="s">
        <v>403</v>
      </c>
      <c r="D518" s="315" t="s">
        <v>404</v>
      </c>
      <c r="E518" s="18" t="s">
        <v>201</v>
      </c>
      <c r="F518" s="316">
        <v>10</v>
      </c>
      <c r="G518" s="39"/>
      <c r="H518" s="45"/>
    </row>
    <row r="519" s="2" customFormat="1" ht="16.8" customHeight="1">
      <c r="A519" s="39"/>
      <c r="B519" s="45"/>
      <c r="C519" s="315" t="s">
        <v>388</v>
      </c>
      <c r="D519" s="315" t="s">
        <v>389</v>
      </c>
      <c r="E519" s="18" t="s">
        <v>390</v>
      </c>
      <c r="F519" s="316">
        <v>0.30399999999999999</v>
      </c>
      <c r="G519" s="39"/>
      <c r="H519" s="45"/>
    </row>
    <row r="520" s="2" customFormat="1" ht="16.8" customHeight="1">
      <c r="A520" s="39"/>
      <c r="B520" s="45"/>
      <c r="C520" s="311" t="s">
        <v>1177</v>
      </c>
      <c r="D520" s="312" t="s">
        <v>1</v>
      </c>
      <c r="E520" s="313" t="s">
        <v>1</v>
      </c>
      <c r="F520" s="314">
        <v>25.989999999999998</v>
      </c>
      <c r="G520" s="39"/>
      <c r="H520" s="45"/>
    </row>
    <row r="521" s="2" customFormat="1" ht="16.8" customHeight="1">
      <c r="A521" s="39"/>
      <c r="B521" s="45"/>
      <c r="C521" s="315" t="s">
        <v>1</v>
      </c>
      <c r="D521" s="315" t="s">
        <v>1725</v>
      </c>
      <c r="E521" s="18" t="s">
        <v>1</v>
      </c>
      <c r="F521" s="316">
        <v>24.640000000000001</v>
      </c>
      <c r="G521" s="39"/>
      <c r="H521" s="45"/>
    </row>
    <row r="522" s="2" customFormat="1" ht="16.8" customHeight="1">
      <c r="A522" s="39"/>
      <c r="B522" s="45"/>
      <c r="C522" s="315" t="s">
        <v>1</v>
      </c>
      <c r="D522" s="315" t="s">
        <v>1726</v>
      </c>
      <c r="E522" s="18" t="s">
        <v>1</v>
      </c>
      <c r="F522" s="316">
        <v>1.3500000000000001</v>
      </c>
      <c r="G522" s="39"/>
      <c r="H522" s="45"/>
    </row>
    <row r="523" s="2" customFormat="1" ht="16.8" customHeight="1">
      <c r="A523" s="39"/>
      <c r="B523" s="45"/>
      <c r="C523" s="315" t="s">
        <v>1177</v>
      </c>
      <c r="D523" s="315" t="s">
        <v>276</v>
      </c>
      <c r="E523" s="18" t="s">
        <v>1</v>
      </c>
      <c r="F523" s="316">
        <v>25.989999999999998</v>
      </c>
      <c r="G523" s="39"/>
      <c r="H523" s="45"/>
    </row>
    <row r="524" s="2" customFormat="1" ht="16.8" customHeight="1">
      <c r="A524" s="39"/>
      <c r="B524" s="45"/>
      <c r="C524" s="317" t="s">
        <v>1915</v>
      </c>
      <c r="D524" s="39"/>
      <c r="E524" s="39"/>
      <c r="F524" s="39"/>
      <c r="G524" s="39"/>
      <c r="H524" s="45"/>
    </row>
    <row r="525" s="2" customFormat="1" ht="16.8" customHeight="1">
      <c r="A525" s="39"/>
      <c r="B525" s="45"/>
      <c r="C525" s="315" t="s">
        <v>361</v>
      </c>
      <c r="D525" s="315" t="s">
        <v>362</v>
      </c>
      <c r="E525" s="18" t="s">
        <v>261</v>
      </c>
      <c r="F525" s="316">
        <v>25.989999999999998</v>
      </c>
      <c r="G525" s="39"/>
      <c r="H525" s="45"/>
    </row>
    <row r="526" s="2" customFormat="1" ht="16.8" customHeight="1">
      <c r="A526" s="39"/>
      <c r="B526" s="45"/>
      <c r="C526" s="315" t="s">
        <v>356</v>
      </c>
      <c r="D526" s="315" t="s">
        <v>357</v>
      </c>
      <c r="E526" s="18" t="s">
        <v>261</v>
      </c>
      <c r="F526" s="316">
        <v>31.844999999999999</v>
      </c>
      <c r="G526" s="39"/>
      <c r="H526" s="45"/>
    </row>
    <row r="527" s="2" customFormat="1" ht="16.8" customHeight="1">
      <c r="A527" s="39"/>
      <c r="B527" s="45"/>
      <c r="C527" s="311" t="s">
        <v>1179</v>
      </c>
      <c r="D527" s="312" t="s">
        <v>1</v>
      </c>
      <c r="E527" s="313" t="s">
        <v>1</v>
      </c>
      <c r="F527" s="314">
        <v>3.5569999999999999</v>
      </c>
      <c r="G527" s="39"/>
      <c r="H527" s="45"/>
    </row>
    <row r="528" s="2" customFormat="1" ht="16.8" customHeight="1">
      <c r="A528" s="39"/>
      <c r="B528" s="45"/>
      <c r="C528" s="315" t="s">
        <v>1</v>
      </c>
      <c r="D528" s="315" t="s">
        <v>1730</v>
      </c>
      <c r="E528" s="18" t="s">
        <v>1</v>
      </c>
      <c r="F528" s="316">
        <v>3.0800000000000001</v>
      </c>
      <c r="G528" s="39"/>
      <c r="H528" s="45"/>
    </row>
    <row r="529" s="2" customFormat="1" ht="16.8" customHeight="1">
      <c r="A529" s="39"/>
      <c r="B529" s="45"/>
      <c r="C529" s="315" t="s">
        <v>1</v>
      </c>
      <c r="D529" s="315" t="s">
        <v>1583</v>
      </c>
      <c r="E529" s="18" t="s">
        <v>1</v>
      </c>
      <c r="F529" s="316">
        <v>0.127</v>
      </c>
      <c r="G529" s="39"/>
      <c r="H529" s="45"/>
    </row>
    <row r="530" s="2" customFormat="1" ht="16.8" customHeight="1">
      <c r="A530" s="39"/>
      <c r="B530" s="45"/>
      <c r="C530" s="315" t="s">
        <v>1</v>
      </c>
      <c r="D530" s="315" t="s">
        <v>1731</v>
      </c>
      <c r="E530" s="18" t="s">
        <v>1</v>
      </c>
      <c r="F530" s="316">
        <v>0.29999999999999999</v>
      </c>
      <c r="G530" s="39"/>
      <c r="H530" s="45"/>
    </row>
    <row r="531" s="2" customFormat="1" ht="16.8" customHeight="1">
      <c r="A531" s="39"/>
      <c r="B531" s="45"/>
      <c r="C531" s="315" t="s">
        <v>1</v>
      </c>
      <c r="D531" s="315" t="s">
        <v>1732</v>
      </c>
      <c r="E531" s="18" t="s">
        <v>1</v>
      </c>
      <c r="F531" s="316">
        <v>0.050000000000000003</v>
      </c>
      <c r="G531" s="39"/>
      <c r="H531" s="45"/>
    </row>
    <row r="532" s="2" customFormat="1" ht="16.8" customHeight="1">
      <c r="A532" s="39"/>
      <c r="B532" s="45"/>
      <c r="C532" s="315" t="s">
        <v>1179</v>
      </c>
      <c r="D532" s="315" t="s">
        <v>243</v>
      </c>
      <c r="E532" s="18" t="s">
        <v>1</v>
      </c>
      <c r="F532" s="316">
        <v>3.5569999999999999</v>
      </c>
      <c r="G532" s="39"/>
      <c r="H532" s="45"/>
    </row>
    <row r="533" s="2" customFormat="1" ht="16.8" customHeight="1">
      <c r="A533" s="39"/>
      <c r="B533" s="45"/>
      <c r="C533" s="317" t="s">
        <v>1915</v>
      </c>
      <c r="D533" s="39"/>
      <c r="E533" s="39"/>
      <c r="F533" s="39"/>
      <c r="G533" s="39"/>
      <c r="H533" s="45"/>
    </row>
    <row r="534" s="2" customFormat="1" ht="16.8" customHeight="1">
      <c r="A534" s="39"/>
      <c r="B534" s="45"/>
      <c r="C534" s="315" t="s">
        <v>1302</v>
      </c>
      <c r="D534" s="315" t="s">
        <v>1303</v>
      </c>
      <c r="E534" s="18" t="s">
        <v>261</v>
      </c>
      <c r="F534" s="316">
        <v>3.5569999999999999</v>
      </c>
      <c r="G534" s="39"/>
      <c r="H534" s="45"/>
    </row>
    <row r="535" s="2" customFormat="1" ht="16.8" customHeight="1">
      <c r="A535" s="39"/>
      <c r="B535" s="45"/>
      <c r="C535" s="315" t="s">
        <v>356</v>
      </c>
      <c r="D535" s="315" t="s">
        <v>357</v>
      </c>
      <c r="E535" s="18" t="s">
        <v>261</v>
      </c>
      <c r="F535" s="316">
        <v>31.844999999999999</v>
      </c>
      <c r="G535" s="39"/>
      <c r="H535" s="45"/>
    </row>
    <row r="536" s="2" customFormat="1" ht="16.8" customHeight="1">
      <c r="A536" s="39"/>
      <c r="B536" s="45"/>
      <c r="C536" s="311" t="s">
        <v>152</v>
      </c>
      <c r="D536" s="312" t="s">
        <v>1</v>
      </c>
      <c r="E536" s="313" t="s">
        <v>1</v>
      </c>
      <c r="F536" s="314">
        <v>51.590000000000003</v>
      </c>
      <c r="G536" s="39"/>
      <c r="H536" s="45"/>
    </row>
    <row r="537" s="2" customFormat="1" ht="16.8" customHeight="1">
      <c r="A537" s="39"/>
      <c r="B537" s="45"/>
      <c r="C537" s="315" t="s">
        <v>1</v>
      </c>
      <c r="D537" s="315" t="s">
        <v>1714</v>
      </c>
      <c r="E537" s="18" t="s">
        <v>1</v>
      </c>
      <c r="F537" s="316">
        <v>0</v>
      </c>
      <c r="G537" s="39"/>
      <c r="H537" s="45"/>
    </row>
    <row r="538" s="2" customFormat="1" ht="16.8" customHeight="1">
      <c r="A538" s="39"/>
      <c r="B538" s="45"/>
      <c r="C538" s="315" t="s">
        <v>1</v>
      </c>
      <c r="D538" s="315" t="s">
        <v>1715</v>
      </c>
      <c r="E538" s="18" t="s">
        <v>1</v>
      </c>
      <c r="F538" s="316">
        <v>51.590000000000003</v>
      </c>
      <c r="G538" s="39"/>
      <c r="H538" s="45"/>
    </row>
    <row r="539" s="2" customFormat="1" ht="16.8" customHeight="1">
      <c r="A539" s="39"/>
      <c r="B539" s="45"/>
      <c r="C539" s="315" t="s">
        <v>152</v>
      </c>
      <c r="D539" s="315" t="s">
        <v>276</v>
      </c>
      <c r="E539" s="18" t="s">
        <v>1</v>
      </c>
      <c r="F539" s="316">
        <v>51.590000000000003</v>
      </c>
      <c r="G539" s="39"/>
      <c r="H539" s="45"/>
    </row>
    <row r="540" s="2" customFormat="1" ht="16.8" customHeight="1">
      <c r="A540" s="39"/>
      <c r="B540" s="45"/>
      <c r="C540" s="317" t="s">
        <v>1915</v>
      </c>
      <c r="D540" s="39"/>
      <c r="E540" s="39"/>
      <c r="F540" s="39"/>
      <c r="G540" s="39"/>
      <c r="H540" s="45"/>
    </row>
    <row r="541" s="2" customFormat="1">
      <c r="A541" s="39"/>
      <c r="B541" s="45"/>
      <c r="C541" s="315" t="s">
        <v>1712</v>
      </c>
      <c r="D541" s="315" t="s">
        <v>1713</v>
      </c>
      <c r="E541" s="18" t="s">
        <v>261</v>
      </c>
      <c r="F541" s="316">
        <v>51.590000000000003</v>
      </c>
      <c r="G541" s="39"/>
      <c r="H541" s="45"/>
    </row>
    <row r="542" s="2" customFormat="1" ht="16.8" customHeight="1">
      <c r="A542" s="39"/>
      <c r="B542" s="45"/>
      <c r="C542" s="315" t="s">
        <v>284</v>
      </c>
      <c r="D542" s="315" t="s">
        <v>285</v>
      </c>
      <c r="E542" s="18" t="s">
        <v>201</v>
      </c>
      <c r="F542" s="316">
        <v>141.97499999999999</v>
      </c>
      <c r="G542" s="39"/>
      <c r="H542" s="45"/>
    </row>
    <row r="543" s="2" customFormat="1">
      <c r="A543" s="39"/>
      <c r="B543" s="45"/>
      <c r="C543" s="315" t="s">
        <v>308</v>
      </c>
      <c r="D543" s="315" t="s">
        <v>309</v>
      </c>
      <c r="E543" s="18" t="s">
        <v>261</v>
      </c>
      <c r="F543" s="316">
        <v>73.066999999999993</v>
      </c>
      <c r="G543" s="39"/>
      <c r="H543" s="45"/>
    </row>
    <row r="544" s="2" customFormat="1" ht="16.8" customHeight="1">
      <c r="A544" s="39"/>
      <c r="B544" s="45"/>
      <c r="C544" s="315" t="s">
        <v>356</v>
      </c>
      <c r="D544" s="315" t="s">
        <v>357</v>
      </c>
      <c r="E544" s="18" t="s">
        <v>261</v>
      </c>
      <c r="F544" s="316">
        <v>31.844999999999999</v>
      </c>
      <c r="G544" s="39"/>
      <c r="H544" s="45"/>
    </row>
    <row r="545" s="2" customFormat="1" ht="16.8" customHeight="1">
      <c r="A545" s="39"/>
      <c r="B545" s="45"/>
      <c r="C545" s="311" t="s">
        <v>155</v>
      </c>
      <c r="D545" s="312" t="s">
        <v>1</v>
      </c>
      <c r="E545" s="313" t="s">
        <v>1</v>
      </c>
      <c r="F545" s="314">
        <v>8</v>
      </c>
      <c r="G545" s="39"/>
      <c r="H545" s="45"/>
    </row>
    <row r="546" s="2" customFormat="1" ht="16.8" customHeight="1">
      <c r="A546" s="39"/>
      <c r="B546" s="45"/>
      <c r="C546" s="315" t="s">
        <v>1</v>
      </c>
      <c r="D546" s="315" t="s">
        <v>1223</v>
      </c>
      <c r="E546" s="18" t="s">
        <v>1</v>
      </c>
      <c r="F546" s="316">
        <v>0</v>
      </c>
      <c r="G546" s="39"/>
      <c r="H546" s="45"/>
    </row>
    <row r="547" s="2" customFormat="1" ht="16.8" customHeight="1">
      <c r="A547" s="39"/>
      <c r="B547" s="45"/>
      <c r="C547" s="315" t="s">
        <v>155</v>
      </c>
      <c r="D547" s="315" t="s">
        <v>1707</v>
      </c>
      <c r="E547" s="18" t="s">
        <v>1</v>
      </c>
      <c r="F547" s="316">
        <v>8</v>
      </c>
      <c r="G547" s="39"/>
      <c r="H547" s="45"/>
    </row>
    <row r="548" s="2" customFormat="1" ht="16.8" customHeight="1">
      <c r="A548" s="39"/>
      <c r="B548" s="45"/>
      <c r="C548" s="317" t="s">
        <v>1915</v>
      </c>
      <c r="D548" s="39"/>
      <c r="E548" s="39"/>
      <c r="F548" s="39"/>
      <c r="G548" s="39"/>
      <c r="H548" s="45"/>
    </row>
    <row r="549" s="2" customFormat="1">
      <c r="A549" s="39"/>
      <c r="B549" s="45"/>
      <c r="C549" s="315" t="s">
        <v>1215</v>
      </c>
      <c r="D549" s="315" t="s">
        <v>1216</v>
      </c>
      <c r="E549" s="18" t="s">
        <v>261</v>
      </c>
      <c r="F549" s="316">
        <v>8</v>
      </c>
      <c r="G549" s="39"/>
      <c r="H549" s="45"/>
    </row>
    <row r="550" s="2" customFormat="1">
      <c r="A550" s="39"/>
      <c r="B550" s="45"/>
      <c r="C550" s="315" t="s">
        <v>308</v>
      </c>
      <c r="D550" s="315" t="s">
        <v>309</v>
      </c>
      <c r="E550" s="18" t="s">
        <v>261</v>
      </c>
      <c r="F550" s="316">
        <v>73.066999999999993</v>
      </c>
      <c r="G550" s="39"/>
      <c r="H550" s="45"/>
    </row>
    <row r="551" s="2" customFormat="1" ht="16.8" customHeight="1">
      <c r="A551" s="39"/>
      <c r="B551" s="45"/>
      <c r="C551" s="311" t="s">
        <v>743</v>
      </c>
      <c r="D551" s="312" t="s">
        <v>1</v>
      </c>
      <c r="E551" s="313" t="s">
        <v>1</v>
      </c>
      <c r="F551" s="314">
        <v>1.609</v>
      </c>
      <c r="G551" s="39"/>
      <c r="H551" s="45"/>
    </row>
    <row r="552" s="2" customFormat="1" ht="16.8" customHeight="1">
      <c r="A552" s="39"/>
      <c r="B552" s="45"/>
      <c r="C552" s="315" t="s">
        <v>1</v>
      </c>
      <c r="D552" s="315" t="s">
        <v>1522</v>
      </c>
      <c r="E552" s="18" t="s">
        <v>1</v>
      </c>
      <c r="F552" s="316">
        <v>0</v>
      </c>
      <c r="G552" s="39"/>
      <c r="H552" s="45"/>
    </row>
    <row r="553" s="2" customFormat="1" ht="16.8" customHeight="1">
      <c r="A553" s="39"/>
      <c r="B553" s="45"/>
      <c r="C553" s="315" t="s">
        <v>1</v>
      </c>
      <c r="D553" s="315" t="s">
        <v>1709</v>
      </c>
      <c r="E553" s="18" t="s">
        <v>1</v>
      </c>
      <c r="F553" s="316">
        <v>1.609</v>
      </c>
      <c r="G553" s="39"/>
      <c r="H553" s="45"/>
    </row>
    <row r="554" s="2" customFormat="1" ht="16.8" customHeight="1">
      <c r="A554" s="39"/>
      <c r="B554" s="45"/>
      <c r="C554" s="315" t="s">
        <v>743</v>
      </c>
      <c r="D554" s="315" t="s">
        <v>276</v>
      </c>
      <c r="E554" s="18" t="s">
        <v>1</v>
      </c>
      <c r="F554" s="316">
        <v>1.609</v>
      </c>
      <c r="G554" s="39"/>
      <c r="H554" s="45"/>
    </row>
    <row r="555" s="2" customFormat="1" ht="16.8" customHeight="1">
      <c r="A555" s="39"/>
      <c r="B555" s="45"/>
      <c r="C555" s="317" t="s">
        <v>1915</v>
      </c>
      <c r="D555" s="39"/>
      <c r="E555" s="39"/>
      <c r="F555" s="39"/>
      <c r="G555" s="39"/>
      <c r="H555" s="45"/>
    </row>
    <row r="556" s="2" customFormat="1">
      <c r="A556" s="39"/>
      <c r="B556" s="45"/>
      <c r="C556" s="315" t="s">
        <v>1215</v>
      </c>
      <c r="D556" s="315" t="s">
        <v>1216</v>
      </c>
      <c r="E556" s="18" t="s">
        <v>261</v>
      </c>
      <c r="F556" s="316">
        <v>1.609</v>
      </c>
      <c r="G556" s="39"/>
      <c r="H556" s="45"/>
    </row>
    <row r="557" s="2" customFormat="1">
      <c r="A557" s="39"/>
      <c r="B557" s="45"/>
      <c r="C557" s="315" t="s">
        <v>308</v>
      </c>
      <c r="D557" s="315" t="s">
        <v>309</v>
      </c>
      <c r="E557" s="18" t="s">
        <v>261</v>
      </c>
      <c r="F557" s="316">
        <v>73.066999999999993</v>
      </c>
      <c r="G557" s="39"/>
      <c r="H557" s="45"/>
    </row>
    <row r="558" s="2" customFormat="1" ht="16.8" customHeight="1">
      <c r="A558" s="39"/>
      <c r="B558" s="45"/>
      <c r="C558" s="311" t="s">
        <v>1183</v>
      </c>
      <c r="D558" s="312" t="s">
        <v>1</v>
      </c>
      <c r="E558" s="313" t="s">
        <v>1</v>
      </c>
      <c r="F558" s="314">
        <v>3.8999999999999999</v>
      </c>
      <c r="G558" s="39"/>
      <c r="H558" s="45"/>
    </row>
    <row r="559" s="2" customFormat="1" ht="16.8" customHeight="1">
      <c r="A559" s="39"/>
      <c r="B559" s="45"/>
      <c r="C559" s="315" t="s">
        <v>1</v>
      </c>
      <c r="D559" s="315" t="s">
        <v>1228</v>
      </c>
      <c r="E559" s="18" t="s">
        <v>1</v>
      </c>
      <c r="F559" s="316">
        <v>0</v>
      </c>
      <c r="G559" s="39"/>
      <c r="H559" s="45"/>
    </row>
    <row r="560" s="2" customFormat="1" ht="16.8" customHeight="1">
      <c r="A560" s="39"/>
      <c r="B560" s="45"/>
      <c r="C560" s="315" t="s">
        <v>1</v>
      </c>
      <c r="D560" s="315" t="s">
        <v>1711</v>
      </c>
      <c r="E560" s="18" t="s">
        <v>1</v>
      </c>
      <c r="F560" s="316">
        <v>3.8999999999999999</v>
      </c>
      <c r="G560" s="39"/>
      <c r="H560" s="45"/>
    </row>
    <row r="561" s="2" customFormat="1" ht="16.8" customHeight="1">
      <c r="A561" s="39"/>
      <c r="B561" s="45"/>
      <c r="C561" s="315" t="s">
        <v>1183</v>
      </c>
      <c r="D561" s="315" t="s">
        <v>276</v>
      </c>
      <c r="E561" s="18" t="s">
        <v>1</v>
      </c>
      <c r="F561" s="316">
        <v>3.8999999999999999</v>
      </c>
      <c r="G561" s="39"/>
      <c r="H561" s="45"/>
    </row>
    <row r="562" s="2" customFormat="1" ht="16.8" customHeight="1">
      <c r="A562" s="39"/>
      <c r="B562" s="45"/>
      <c r="C562" s="317" t="s">
        <v>1915</v>
      </c>
      <c r="D562" s="39"/>
      <c r="E562" s="39"/>
      <c r="F562" s="39"/>
      <c r="G562" s="39"/>
      <c r="H562" s="45"/>
    </row>
    <row r="563" s="2" customFormat="1">
      <c r="A563" s="39"/>
      <c r="B563" s="45"/>
      <c r="C563" s="315" t="s">
        <v>1225</v>
      </c>
      <c r="D563" s="315" t="s">
        <v>1525</v>
      </c>
      <c r="E563" s="18" t="s">
        <v>261</v>
      </c>
      <c r="F563" s="316">
        <v>3.8999999999999999</v>
      </c>
      <c r="G563" s="39"/>
      <c r="H563" s="45"/>
    </row>
    <row r="564" s="2" customFormat="1" ht="16.8" customHeight="1">
      <c r="A564" s="39"/>
      <c r="B564" s="45"/>
      <c r="C564" s="315" t="s">
        <v>284</v>
      </c>
      <c r="D564" s="315" t="s">
        <v>285</v>
      </c>
      <c r="E564" s="18" t="s">
        <v>201</v>
      </c>
      <c r="F564" s="316">
        <v>141.97499999999999</v>
      </c>
      <c r="G564" s="39"/>
      <c r="H564" s="45"/>
    </row>
    <row r="565" s="2" customFormat="1">
      <c r="A565" s="39"/>
      <c r="B565" s="45"/>
      <c r="C565" s="315" t="s">
        <v>308</v>
      </c>
      <c r="D565" s="315" t="s">
        <v>309</v>
      </c>
      <c r="E565" s="18" t="s">
        <v>261</v>
      </c>
      <c r="F565" s="316">
        <v>73.066999999999993</v>
      </c>
      <c r="G565" s="39"/>
      <c r="H565" s="45"/>
    </row>
    <row r="566" s="2" customFormat="1" ht="16.8" customHeight="1">
      <c r="A566" s="39"/>
      <c r="B566" s="45"/>
      <c r="C566" s="315" t="s">
        <v>356</v>
      </c>
      <c r="D566" s="315" t="s">
        <v>357</v>
      </c>
      <c r="E566" s="18" t="s">
        <v>261</v>
      </c>
      <c r="F566" s="316">
        <v>31.844999999999999</v>
      </c>
      <c r="G566" s="39"/>
      <c r="H566" s="45"/>
    </row>
    <row r="567" s="2" customFormat="1" ht="16.8" customHeight="1">
      <c r="A567" s="39"/>
      <c r="B567" s="45"/>
      <c r="C567" s="311" t="s">
        <v>1185</v>
      </c>
      <c r="D567" s="312" t="s">
        <v>1</v>
      </c>
      <c r="E567" s="313" t="s">
        <v>1</v>
      </c>
      <c r="F567" s="314">
        <v>4.968</v>
      </c>
      <c r="G567" s="39"/>
      <c r="H567" s="45"/>
    </row>
    <row r="568" s="2" customFormat="1" ht="16.8" customHeight="1">
      <c r="A568" s="39"/>
      <c r="B568" s="45"/>
      <c r="C568" s="315" t="s">
        <v>1</v>
      </c>
      <c r="D568" s="315" t="s">
        <v>1246</v>
      </c>
      <c r="E568" s="18" t="s">
        <v>1</v>
      </c>
      <c r="F568" s="316">
        <v>0</v>
      </c>
      <c r="G568" s="39"/>
      <c r="H568" s="45"/>
    </row>
    <row r="569" s="2" customFormat="1" ht="16.8" customHeight="1">
      <c r="A569" s="39"/>
      <c r="B569" s="45"/>
      <c r="C569" s="315" t="s">
        <v>1247</v>
      </c>
      <c r="D569" s="315" t="s">
        <v>1719</v>
      </c>
      <c r="E569" s="18" t="s">
        <v>1</v>
      </c>
      <c r="F569" s="316">
        <v>4.968</v>
      </c>
      <c r="G569" s="39"/>
      <c r="H569" s="45"/>
    </row>
    <row r="570" s="2" customFormat="1" ht="16.8" customHeight="1">
      <c r="A570" s="39"/>
      <c r="B570" s="45"/>
      <c r="C570" s="315" t="s">
        <v>1185</v>
      </c>
      <c r="D570" s="315" t="s">
        <v>276</v>
      </c>
      <c r="E570" s="18" t="s">
        <v>1</v>
      </c>
      <c r="F570" s="316">
        <v>4.968</v>
      </c>
      <c r="G570" s="39"/>
      <c r="H570" s="45"/>
    </row>
    <row r="571" s="2" customFormat="1" ht="16.8" customHeight="1">
      <c r="A571" s="39"/>
      <c r="B571" s="45"/>
      <c r="C571" s="317" t="s">
        <v>1915</v>
      </c>
      <c r="D571" s="39"/>
      <c r="E571" s="39"/>
      <c r="F571" s="39"/>
      <c r="G571" s="39"/>
      <c r="H571" s="45"/>
    </row>
    <row r="572" s="2" customFormat="1" ht="16.8" customHeight="1">
      <c r="A572" s="39"/>
      <c r="B572" s="45"/>
      <c r="C572" s="315" t="s">
        <v>1238</v>
      </c>
      <c r="D572" s="315" t="s">
        <v>1239</v>
      </c>
      <c r="E572" s="18" t="s">
        <v>261</v>
      </c>
      <c r="F572" s="316">
        <v>4.968</v>
      </c>
      <c r="G572" s="39"/>
      <c r="H572" s="45"/>
    </row>
    <row r="573" s="2" customFormat="1">
      <c r="A573" s="39"/>
      <c r="B573" s="45"/>
      <c r="C573" s="315" t="s">
        <v>308</v>
      </c>
      <c r="D573" s="315" t="s">
        <v>309</v>
      </c>
      <c r="E573" s="18" t="s">
        <v>261</v>
      </c>
      <c r="F573" s="316">
        <v>73.066999999999993</v>
      </c>
      <c r="G573" s="39"/>
      <c r="H573" s="45"/>
    </row>
    <row r="574" s="2" customFormat="1" ht="16.8" customHeight="1">
      <c r="A574" s="39"/>
      <c r="B574" s="45"/>
      <c r="C574" s="315" t="s">
        <v>356</v>
      </c>
      <c r="D574" s="315" t="s">
        <v>357</v>
      </c>
      <c r="E574" s="18" t="s">
        <v>261</v>
      </c>
      <c r="F574" s="316">
        <v>31.844999999999999</v>
      </c>
      <c r="G574" s="39"/>
      <c r="H574" s="45"/>
    </row>
    <row r="575" s="2" customFormat="1" ht="16.8" customHeight="1">
      <c r="A575" s="39"/>
      <c r="B575" s="45"/>
      <c r="C575" s="311" t="s">
        <v>1247</v>
      </c>
      <c r="D575" s="312" t="s">
        <v>1</v>
      </c>
      <c r="E575" s="313" t="s">
        <v>1</v>
      </c>
      <c r="F575" s="314">
        <v>4.968</v>
      </c>
      <c r="G575" s="39"/>
      <c r="H575" s="45"/>
    </row>
    <row r="576" s="2" customFormat="1" ht="16.8" customHeight="1">
      <c r="A576" s="39"/>
      <c r="B576" s="45"/>
      <c r="C576" s="315" t="s">
        <v>1</v>
      </c>
      <c r="D576" s="315" t="s">
        <v>1246</v>
      </c>
      <c r="E576" s="18" t="s">
        <v>1</v>
      </c>
      <c r="F576" s="316">
        <v>0</v>
      </c>
      <c r="G576" s="39"/>
      <c r="H576" s="45"/>
    </row>
    <row r="577" s="2" customFormat="1" ht="16.8" customHeight="1">
      <c r="A577" s="39"/>
      <c r="B577" s="45"/>
      <c r="C577" s="315" t="s">
        <v>1247</v>
      </c>
      <c r="D577" s="315" t="s">
        <v>1719</v>
      </c>
      <c r="E577" s="18" t="s">
        <v>1</v>
      </c>
      <c r="F577" s="316">
        <v>4.968</v>
      </c>
      <c r="G577" s="39"/>
      <c r="H577" s="45"/>
    </row>
    <row r="578" s="2" customFormat="1" ht="16.8" customHeight="1">
      <c r="A578" s="39"/>
      <c r="B578" s="45"/>
      <c r="C578" s="311" t="s">
        <v>1188</v>
      </c>
      <c r="D578" s="312" t="s">
        <v>1</v>
      </c>
      <c r="E578" s="313" t="s">
        <v>1</v>
      </c>
      <c r="F578" s="314">
        <v>3</v>
      </c>
      <c r="G578" s="39"/>
      <c r="H578" s="45"/>
    </row>
    <row r="579" s="2" customFormat="1" ht="16.8" customHeight="1">
      <c r="A579" s="39"/>
      <c r="B579" s="45"/>
      <c r="C579" s="315" t="s">
        <v>1</v>
      </c>
      <c r="D579" s="315" t="s">
        <v>1717</v>
      </c>
      <c r="E579" s="18" t="s">
        <v>1</v>
      </c>
      <c r="F579" s="316">
        <v>0</v>
      </c>
      <c r="G579" s="39"/>
      <c r="H579" s="45"/>
    </row>
    <row r="580" s="2" customFormat="1" ht="16.8" customHeight="1">
      <c r="A580" s="39"/>
      <c r="B580" s="45"/>
      <c r="C580" s="315" t="s">
        <v>1</v>
      </c>
      <c r="D580" s="315" t="s">
        <v>1718</v>
      </c>
      <c r="E580" s="18" t="s">
        <v>1</v>
      </c>
      <c r="F580" s="316">
        <v>3</v>
      </c>
      <c r="G580" s="39"/>
      <c r="H580" s="45"/>
    </row>
    <row r="581" s="2" customFormat="1" ht="16.8" customHeight="1">
      <c r="A581" s="39"/>
      <c r="B581" s="45"/>
      <c r="C581" s="315" t="s">
        <v>1188</v>
      </c>
      <c r="D581" s="315" t="s">
        <v>276</v>
      </c>
      <c r="E581" s="18" t="s">
        <v>1</v>
      </c>
      <c r="F581" s="316">
        <v>3</v>
      </c>
      <c r="G581" s="39"/>
      <c r="H581" s="45"/>
    </row>
    <row r="582" s="2" customFormat="1" ht="16.8" customHeight="1">
      <c r="A582" s="39"/>
      <c r="B582" s="45"/>
      <c r="C582" s="317" t="s">
        <v>1915</v>
      </c>
      <c r="D582" s="39"/>
      <c r="E582" s="39"/>
      <c r="F582" s="39"/>
      <c r="G582" s="39"/>
      <c r="H582" s="45"/>
    </row>
    <row r="583" s="2" customFormat="1" ht="16.8" customHeight="1">
      <c r="A583" s="39"/>
      <c r="B583" s="45"/>
      <c r="C583" s="315" t="s">
        <v>1533</v>
      </c>
      <c r="D583" s="315" t="s">
        <v>1534</v>
      </c>
      <c r="E583" s="18" t="s">
        <v>261</v>
      </c>
      <c r="F583" s="316">
        <v>3</v>
      </c>
      <c r="G583" s="39"/>
      <c r="H583" s="45"/>
    </row>
    <row r="584" s="2" customFormat="1">
      <c r="A584" s="39"/>
      <c r="B584" s="45"/>
      <c r="C584" s="315" t="s">
        <v>308</v>
      </c>
      <c r="D584" s="315" t="s">
        <v>309</v>
      </c>
      <c r="E584" s="18" t="s">
        <v>261</v>
      </c>
      <c r="F584" s="316">
        <v>73.066999999999993</v>
      </c>
      <c r="G584" s="39"/>
      <c r="H584" s="45"/>
    </row>
    <row r="585" s="2" customFormat="1" ht="16.8" customHeight="1">
      <c r="A585" s="39"/>
      <c r="B585" s="45"/>
      <c r="C585" s="315" t="s">
        <v>356</v>
      </c>
      <c r="D585" s="315" t="s">
        <v>357</v>
      </c>
      <c r="E585" s="18" t="s">
        <v>261</v>
      </c>
      <c r="F585" s="316">
        <v>31.844999999999999</v>
      </c>
      <c r="G585" s="39"/>
      <c r="H585" s="45"/>
    </row>
    <row r="586" s="2" customFormat="1" ht="16.8" customHeight="1">
      <c r="A586" s="39"/>
      <c r="B586" s="45"/>
      <c r="C586" s="311" t="s">
        <v>1250</v>
      </c>
      <c r="D586" s="312" t="s">
        <v>1</v>
      </c>
      <c r="E586" s="313" t="s">
        <v>1</v>
      </c>
      <c r="F586" s="314">
        <v>23.501000000000001</v>
      </c>
      <c r="G586" s="39"/>
      <c r="H586" s="45"/>
    </row>
    <row r="587" s="2" customFormat="1" ht="16.8" customHeight="1">
      <c r="A587" s="39"/>
      <c r="B587" s="45"/>
      <c r="C587" s="311" t="s">
        <v>164</v>
      </c>
      <c r="D587" s="312" t="s">
        <v>1</v>
      </c>
      <c r="E587" s="313" t="s">
        <v>1</v>
      </c>
      <c r="F587" s="314">
        <v>31.844999999999999</v>
      </c>
      <c r="G587" s="39"/>
      <c r="H587" s="45"/>
    </row>
    <row r="588" s="2" customFormat="1" ht="16.8" customHeight="1">
      <c r="A588" s="39"/>
      <c r="B588" s="45"/>
      <c r="C588" s="315" t="s">
        <v>1</v>
      </c>
      <c r="D588" s="315" t="s">
        <v>1271</v>
      </c>
      <c r="E588" s="18" t="s">
        <v>1</v>
      </c>
      <c r="F588" s="316">
        <v>0</v>
      </c>
      <c r="G588" s="39"/>
      <c r="H588" s="45"/>
    </row>
    <row r="589" s="2" customFormat="1" ht="16.8" customHeight="1">
      <c r="A589" s="39"/>
      <c r="B589" s="45"/>
      <c r="C589" s="315" t="s">
        <v>1</v>
      </c>
      <c r="D589" s="315" t="s">
        <v>1272</v>
      </c>
      <c r="E589" s="18" t="s">
        <v>1</v>
      </c>
      <c r="F589" s="316">
        <v>63.457999999999998</v>
      </c>
      <c r="G589" s="39"/>
      <c r="H589" s="45"/>
    </row>
    <row r="590" s="2" customFormat="1" ht="16.8" customHeight="1">
      <c r="A590" s="39"/>
      <c r="B590" s="45"/>
      <c r="C590" s="315" t="s">
        <v>1</v>
      </c>
      <c r="D590" s="315" t="s">
        <v>1273</v>
      </c>
      <c r="E590" s="18" t="s">
        <v>1</v>
      </c>
      <c r="F590" s="316">
        <v>-29.547000000000001</v>
      </c>
      <c r="G590" s="39"/>
      <c r="H590" s="45"/>
    </row>
    <row r="591" s="2" customFormat="1" ht="16.8" customHeight="1">
      <c r="A591" s="39"/>
      <c r="B591" s="45"/>
      <c r="C591" s="315" t="s">
        <v>1</v>
      </c>
      <c r="D591" s="315" t="s">
        <v>1723</v>
      </c>
      <c r="E591" s="18" t="s">
        <v>1</v>
      </c>
      <c r="F591" s="316">
        <v>-1.458</v>
      </c>
      <c r="G591" s="39"/>
      <c r="H591" s="45"/>
    </row>
    <row r="592" s="2" customFormat="1" ht="16.8" customHeight="1">
      <c r="A592" s="39"/>
      <c r="B592" s="45"/>
      <c r="C592" s="315" t="s">
        <v>1</v>
      </c>
      <c r="D592" s="315" t="s">
        <v>1724</v>
      </c>
      <c r="E592" s="18" t="s">
        <v>1</v>
      </c>
      <c r="F592" s="316">
        <v>-0.60799999999999998</v>
      </c>
      <c r="G592" s="39"/>
      <c r="H592" s="45"/>
    </row>
    <row r="593" s="2" customFormat="1" ht="16.8" customHeight="1">
      <c r="A593" s="39"/>
      <c r="B593" s="45"/>
      <c r="C593" s="315" t="s">
        <v>164</v>
      </c>
      <c r="D593" s="315" t="s">
        <v>276</v>
      </c>
      <c r="E593" s="18" t="s">
        <v>1</v>
      </c>
      <c r="F593" s="316">
        <v>31.844999999999999</v>
      </c>
      <c r="G593" s="39"/>
      <c r="H593" s="45"/>
    </row>
    <row r="594" s="2" customFormat="1" ht="16.8" customHeight="1">
      <c r="A594" s="39"/>
      <c r="B594" s="45"/>
      <c r="C594" s="317" t="s">
        <v>1915</v>
      </c>
      <c r="D594" s="39"/>
      <c r="E594" s="39"/>
      <c r="F594" s="39"/>
      <c r="G594" s="39"/>
      <c r="H594" s="45"/>
    </row>
    <row r="595" s="2" customFormat="1" ht="16.8" customHeight="1">
      <c r="A595" s="39"/>
      <c r="B595" s="45"/>
      <c r="C595" s="315" t="s">
        <v>356</v>
      </c>
      <c r="D595" s="315" t="s">
        <v>357</v>
      </c>
      <c r="E595" s="18" t="s">
        <v>261</v>
      </c>
      <c r="F595" s="316">
        <v>31.844999999999999</v>
      </c>
      <c r="G595" s="39"/>
      <c r="H595" s="45"/>
    </row>
    <row r="596" s="2" customFormat="1" ht="16.8" customHeight="1">
      <c r="A596" s="39"/>
      <c r="B596" s="45"/>
      <c r="C596" s="315" t="s">
        <v>1277</v>
      </c>
      <c r="D596" s="315" t="s">
        <v>1278</v>
      </c>
      <c r="E596" s="18" t="s">
        <v>341</v>
      </c>
      <c r="F596" s="316">
        <v>63.689999999999998</v>
      </c>
      <c r="G596" s="39"/>
      <c r="H596" s="45"/>
    </row>
    <row r="597" s="2" customFormat="1" ht="26.4" customHeight="1">
      <c r="A597" s="39"/>
      <c r="B597" s="45"/>
      <c r="C597" s="310" t="s">
        <v>1923</v>
      </c>
      <c r="D597" s="310" t="s">
        <v>128</v>
      </c>
      <c r="E597" s="39"/>
      <c r="F597" s="39"/>
      <c r="G597" s="39"/>
      <c r="H597" s="45"/>
    </row>
    <row r="598" s="2" customFormat="1" ht="16.8" customHeight="1">
      <c r="A598" s="39"/>
      <c r="B598" s="45"/>
      <c r="C598" s="311" t="s">
        <v>137</v>
      </c>
      <c r="D598" s="312" t="s">
        <v>1</v>
      </c>
      <c r="E598" s="313" t="s">
        <v>1</v>
      </c>
      <c r="F598" s="314">
        <v>2.8799999999999999</v>
      </c>
      <c r="G598" s="39"/>
      <c r="H598" s="45"/>
    </row>
    <row r="599" s="2" customFormat="1" ht="16.8" customHeight="1">
      <c r="A599" s="39"/>
      <c r="B599" s="45"/>
      <c r="C599" s="315" t="s">
        <v>1</v>
      </c>
      <c r="D599" s="315" t="s">
        <v>1203</v>
      </c>
      <c r="E599" s="18" t="s">
        <v>1</v>
      </c>
      <c r="F599" s="316">
        <v>0</v>
      </c>
      <c r="G599" s="39"/>
      <c r="H599" s="45"/>
    </row>
    <row r="600" s="2" customFormat="1" ht="16.8" customHeight="1">
      <c r="A600" s="39"/>
      <c r="B600" s="45"/>
      <c r="C600" s="315" t="s">
        <v>1</v>
      </c>
      <c r="D600" s="315" t="s">
        <v>1704</v>
      </c>
      <c r="E600" s="18" t="s">
        <v>1</v>
      </c>
      <c r="F600" s="316">
        <v>2.8799999999999999</v>
      </c>
      <c r="G600" s="39"/>
      <c r="H600" s="45"/>
    </row>
    <row r="601" s="2" customFormat="1" ht="16.8" customHeight="1">
      <c r="A601" s="39"/>
      <c r="B601" s="45"/>
      <c r="C601" s="315" t="s">
        <v>137</v>
      </c>
      <c r="D601" s="315" t="s">
        <v>276</v>
      </c>
      <c r="E601" s="18" t="s">
        <v>1</v>
      </c>
      <c r="F601" s="316">
        <v>2.8799999999999999</v>
      </c>
      <c r="G601" s="39"/>
      <c r="H601" s="45"/>
    </row>
    <row r="602" s="2" customFormat="1" ht="16.8" customHeight="1">
      <c r="A602" s="39"/>
      <c r="B602" s="45"/>
      <c r="C602" s="317" t="s">
        <v>1915</v>
      </c>
      <c r="D602" s="39"/>
      <c r="E602" s="39"/>
      <c r="F602" s="39"/>
      <c r="G602" s="39"/>
      <c r="H602" s="45"/>
    </row>
    <row r="603" s="2" customFormat="1" ht="16.8" customHeight="1">
      <c r="A603" s="39"/>
      <c r="B603" s="45"/>
      <c r="C603" s="315" t="s">
        <v>1200</v>
      </c>
      <c r="D603" s="315" t="s">
        <v>1201</v>
      </c>
      <c r="E603" s="18" t="s">
        <v>201</v>
      </c>
      <c r="F603" s="316">
        <v>2.8799999999999999</v>
      </c>
      <c r="G603" s="39"/>
      <c r="H603" s="45"/>
    </row>
    <row r="604" s="2" customFormat="1" ht="16.8" customHeight="1">
      <c r="A604" s="39"/>
      <c r="B604" s="45"/>
      <c r="C604" s="315" t="s">
        <v>1197</v>
      </c>
      <c r="D604" s="315" t="s">
        <v>1198</v>
      </c>
      <c r="E604" s="18" t="s">
        <v>201</v>
      </c>
      <c r="F604" s="316">
        <v>2.8799999999999999</v>
      </c>
      <c r="G604" s="39"/>
      <c r="H604" s="45"/>
    </row>
    <row r="605" s="2" customFormat="1" ht="16.8" customHeight="1">
      <c r="A605" s="39"/>
      <c r="B605" s="45"/>
      <c r="C605" s="315" t="s">
        <v>455</v>
      </c>
      <c r="D605" s="315" t="s">
        <v>456</v>
      </c>
      <c r="E605" s="18" t="s">
        <v>201</v>
      </c>
      <c r="F605" s="316">
        <v>5.7599999999999998</v>
      </c>
      <c r="G605" s="39"/>
      <c r="H605" s="45"/>
    </row>
    <row r="606" s="2" customFormat="1">
      <c r="A606" s="39"/>
      <c r="B606" s="45"/>
      <c r="C606" s="315" t="s">
        <v>463</v>
      </c>
      <c r="D606" s="315" t="s">
        <v>464</v>
      </c>
      <c r="E606" s="18" t="s">
        <v>201</v>
      </c>
      <c r="F606" s="316">
        <v>2.8799999999999999</v>
      </c>
      <c r="G606" s="39"/>
      <c r="H606" s="45"/>
    </row>
    <row r="607" s="2" customFormat="1" ht="16.8" customHeight="1">
      <c r="A607" s="39"/>
      <c r="B607" s="45"/>
      <c r="C607" s="315" t="s">
        <v>475</v>
      </c>
      <c r="D607" s="315" t="s">
        <v>476</v>
      </c>
      <c r="E607" s="18" t="s">
        <v>201</v>
      </c>
      <c r="F607" s="316">
        <v>5.7599999999999998</v>
      </c>
      <c r="G607" s="39"/>
      <c r="H607" s="45"/>
    </row>
    <row r="608" s="2" customFormat="1" ht="16.8" customHeight="1">
      <c r="A608" s="39"/>
      <c r="B608" s="45"/>
      <c r="C608" s="311" t="s">
        <v>143</v>
      </c>
      <c r="D608" s="312" t="s">
        <v>1</v>
      </c>
      <c r="E608" s="313" t="s">
        <v>1</v>
      </c>
      <c r="F608" s="314">
        <v>133.83600000000001</v>
      </c>
      <c r="G608" s="39"/>
      <c r="H608" s="45"/>
    </row>
    <row r="609" s="2" customFormat="1" ht="16.8" customHeight="1">
      <c r="A609" s="39"/>
      <c r="B609" s="45"/>
      <c r="C609" s="315" t="s">
        <v>1</v>
      </c>
      <c r="D609" s="315" t="s">
        <v>311</v>
      </c>
      <c r="E609" s="18" t="s">
        <v>1</v>
      </c>
      <c r="F609" s="316">
        <v>0</v>
      </c>
      <c r="G609" s="39"/>
      <c r="H609" s="45"/>
    </row>
    <row r="610" s="2" customFormat="1" ht="16.8" customHeight="1">
      <c r="A610" s="39"/>
      <c r="B610" s="45"/>
      <c r="C610" s="315" t="s">
        <v>1</v>
      </c>
      <c r="D610" s="315" t="s">
        <v>1544</v>
      </c>
      <c r="E610" s="18" t="s">
        <v>1</v>
      </c>
      <c r="F610" s="316">
        <v>133.83600000000001</v>
      </c>
      <c r="G610" s="39"/>
      <c r="H610" s="45"/>
    </row>
    <row r="611" s="2" customFormat="1" ht="16.8" customHeight="1">
      <c r="A611" s="39"/>
      <c r="B611" s="45"/>
      <c r="C611" s="315" t="s">
        <v>143</v>
      </c>
      <c r="D611" s="315" t="s">
        <v>276</v>
      </c>
      <c r="E611" s="18" t="s">
        <v>1</v>
      </c>
      <c r="F611" s="316">
        <v>133.83600000000001</v>
      </c>
      <c r="G611" s="39"/>
      <c r="H611" s="45"/>
    </row>
    <row r="612" s="2" customFormat="1" ht="16.8" customHeight="1">
      <c r="A612" s="39"/>
      <c r="B612" s="45"/>
      <c r="C612" s="317" t="s">
        <v>1915</v>
      </c>
      <c r="D612" s="39"/>
      <c r="E612" s="39"/>
      <c r="F612" s="39"/>
      <c r="G612" s="39"/>
      <c r="H612" s="45"/>
    </row>
    <row r="613" s="2" customFormat="1">
      <c r="A613" s="39"/>
      <c r="B613" s="45"/>
      <c r="C613" s="315" t="s">
        <v>308</v>
      </c>
      <c r="D613" s="315" t="s">
        <v>309</v>
      </c>
      <c r="E613" s="18" t="s">
        <v>261</v>
      </c>
      <c r="F613" s="316">
        <v>133.83600000000001</v>
      </c>
      <c r="G613" s="39"/>
      <c r="H613" s="45"/>
    </row>
    <row r="614" s="2" customFormat="1">
      <c r="A614" s="39"/>
      <c r="B614" s="45"/>
      <c r="C614" s="315" t="s">
        <v>320</v>
      </c>
      <c r="D614" s="315" t="s">
        <v>321</v>
      </c>
      <c r="E614" s="18" t="s">
        <v>261</v>
      </c>
      <c r="F614" s="316">
        <v>1338.3599999999999</v>
      </c>
      <c r="G614" s="39"/>
      <c r="H614" s="45"/>
    </row>
    <row r="615" s="2" customFormat="1">
      <c r="A615" s="39"/>
      <c r="B615" s="45"/>
      <c r="C615" s="315" t="s">
        <v>345</v>
      </c>
      <c r="D615" s="315" t="s">
        <v>346</v>
      </c>
      <c r="E615" s="18" t="s">
        <v>341</v>
      </c>
      <c r="F615" s="316">
        <v>133.83600000000001</v>
      </c>
      <c r="G615" s="39"/>
      <c r="H615" s="45"/>
    </row>
    <row r="616" s="2" customFormat="1">
      <c r="A616" s="39"/>
      <c r="B616" s="45"/>
      <c r="C616" s="315" t="s">
        <v>339</v>
      </c>
      <c r="D616" s="315" t="s">
        <v>340</v>
      </c>
      <c r="E616" s="18" t="s">
        <v>341</v>
      </c>
      <c r="F616" s="316">
        <v>133.83600000000001</v>
      </c>
      <c r="G616" s="39"/>
      <c r="H616" s="45"/>
    </row>
    <row r="617" s="2" customFormat="1" ht="16.8" customHeight="1">
      <c r="A617" s="39"/>
      <c r="B617" s="45"/>
      <c r="C617" s="315" t="s">
        <v>350</v>
      </c>
      <c r="D617" s="315" t="s">
        <v>351</v>
      </c>
      <c r="E617" s="18" t="s">
        <v>261</v>
      </c>
      <c r="F617" s="316">
        <v>133.83600000000001</v>
      </c>
      <c r="G617" s="39"/>
      <c r="H617" s="45"/>
    </row>
    <row r="618" s="2" customFormat="1" ht="16.8" customHeight="1">
      <c r="A618" s="39"/>
      <c r="B618" s="45"/>
      <c r="C618" s="311" t="s">
        <v>1919</v>
      </c>
      <c r="D618" s="312" t="s">
        <v>1</v>
      </c>
      <c r="E618" s="313" t="s">
        <v>1</v>
      </c>
      <c r="F618" s="314">
        <v>335.113</v>
      </c>
      <c r="G618" s="39"/>
      <c r="H618" s="45"/>
    </row>
    <row r="619" s="2" customFormat="1" ht="16.8" customHeight="1">
      <c r="A619" s="39"/>
      <c r="B619" s="45"/>
      <c r="C619" s="311" t="s">
        <v>149</v>
      </c>
      <c r="D619" s="312" t="s">
        <v>1</v>
      </c>
      <c r="E619" s="313" t="s">
        <v>1</v>
      </c>
      <c r="F619" s="314">
        <v>10</v>
      </c>
      <c r="G619" s="39"/>
      <c r="H619" s="45"/>
    </row>
    <row r="620" s="2" customFormat="1" ht="16.8" customHeight="1">
      <c r="A620" s="39"/>
      <c r="B620" s="45"/>
      <c r="C620" s="315" t="s">
        <v>1</v>
      </c>
      <c r="D620" s="315" t="s">
        <v>1555</v>
      </c>
      <c r="E620" s="18" t="s">
        <v>1</v>
      </c>
      <c r="F620" s="316">
        <v>0</v>
      </c>
      <c r="G620" s="39"/>
      <c r="H620" s="45"/>
    </row>
    <row r="621" s="2" customFormat="1" ht="16.8" customHeight="1">
      <c r="A621" s="39"/>
      <c r="B621" s="45"/>
      <c r="C621" s="315" t="s">
        <v>149</v>
      </c>
      <c r="D621" s="315" t="s">
        <v>1556</v>
      </c>
      <c r="E621" s="18" t="s">
        <v>1</v>
      </c>
      <c r="F621" s="316">
        <v>10</v>
      </c>
      <c r="G621" s="39"/>
      <c r="H621" s="45"/>
    </row>
    <row r="622" s="2" customFormat="1" ht="16.8" customHeight="1">
      <c r="A622" s="39"/>
      <c r="B622" s="45"/>
      <c r="C622" s="317" t="s">
        <v>1915</v>
      </c>
      <c r="D622" s="39"/>
      <c r="E622" s="39"/>
      <c r="F622" s="39"/>
      <c r="G622" s="39"/>
      <c r="H622" s="45"/>
    </row>
    <row r="623" s="2" customFormat="1" ht="16.8" customHeight="1">
      <c r="A623" s="39"/>
      <c r="B623" s="45"/>
      <c r="C623" s="315" t="s">
        <v>378</v>
      </c>
      <c r="D623" s="315" t="s">
        <v>379</v>
      </c>
      <c r="E623" s="18" t="s">
        <v>201</v>
      </c>
      <c r="F623" s="316">
        <v>10</v>
      </c>
      <c r="G623" s="39"/>
      <c r="H623" s="45"/>
    </row>
    <row r="624" s="2" customFormat="1">
      <c r="A624" s="39"/>
      <c r="B624" s="45"/>
      <c r="C624" s="315" t="s">
        <v>297</v>
      </c>
      <c r="D624" s="315" t="s">
        <v>298</v>
      </c>
      <c r="E624" s="18" t="s">
        <v>261</v>
      </c>
      <c r="F624" s="316">
        <v>1</v>
      </c>
      <c r="G624" s="39"/>
      <c r="H624" s="45"/>
    </row>
    <row r="625" s="2" customFormat="1" ht="16.8" customHeight="1">
      <c r="A625" s="39"/>
      <c r="B625" s="45"/>
      <c r="C625" s="315" t="s">
        <v>325</v>
      </c>
      <c r="D625" s="315" t="s">
        <v>326</v>
      </c>
      <c r="E625" s="18" t="s">
        <v>261</v>
      </c>
      <c r="F625" s="316">
        <v>1</v>
      </c>
      <c r="G625" s="39"/>
      <c r="H625" s="45"/>
    </row>
    <row r="626" s="2" customFormat="1" ht="16.8" customHeight="1">
      <c r="A626" s="39"/>
      <c r="B626" s="45"/>
      <c r="C626" s="315" t="s">
        <v>384</v>
      </c>
      <c r="D626" s="315" t="s">
        <v>385</v>
      </c>
      <c r="E626" s="18" t="s">
        <v>201</v>
      </c>
      <c r="F626" s="316">
        <v>10</v>
      </c>
      <c r="G626" s="39"/>
      <c r="H626" s="45"/>
    </row>
    <row r="627" s="2" customFormat="1" ht="16.8" customHeight="1">
      <c r="A627" s="39"/>
      <c r="B627" s="45"/>
      <c r="C627" s="315" t="s">
        <v>403</v>
      </c>
      <c r="D627" s="315" t="s">
        <v>404</v>
      </c>
      <c r="E627" s="18" t="s">
        <v>201</v>
      </c>
      <c r="F627" s="316">
        <v>10</v>
      </c>
      <c r="G627" s="39"/>
      <c r="H627" s="45"/>
    </row>
    <row r="628" s="2" customFormat="1" ht="16.8" customHeight="1">
      <c r="A628" s="39"/>
      <c r="B628" s="45"/>
      <c r="C628" s="315" t="s">
        <v>388</v>
      </c>
      <c r="D628" s="315" t="s">
        <v>389</v>
      </c>
      <c r="E628" s="18" t="s">
        <v>390</v>
      </c>
      <c r="F628" s="316">
        <v>0.30399999999999999</v>
      </c>
      <c r="G628" s="39"/>
      <c r="H628" s="45"/>
    </row>
    <row r="629" s="2" customFormat="1" ht="16.8" customHeight="1">
      <c r="A629" s="39"/>
      <c r="B629" s="45"/>
      <c r="C629" s="311" t="s">
        <v>1177</v>
      </c>
      <c r="D629" s="312" t="s">
        <v>1</v>
      </c>
      <c r="E629" s="313" t="s">
        <v>1</v>
      </c>
      <c r="F629" s="314">
        <v>38.814999999999998</v>
      </c>
      <c r="G629" s="39"/>
      <c r="H629" s="45"/>
    </row>
    <row r="630" s="2" customFormat="1" ht="16.8" customHeight="1">
      <c r="A630" s="39"/>
      <c r="B630" s="45"/>
      <c r="C630" s="315" t="s">
        <v>1</v>
      </c>
      <c r="D630" s="315" t="s">
        <v>1821</v>
      </c>
      <c r="E630" s="18" t="s">
        <v>1</v>
      </c>
      <c r="F630" s="316">
        <v>33.280000000000001</v>
      </c>
      <c r="G630" s="39"/>
      <c r="H630" s="45"/>
    </row>
    <row r="631" s="2" customFormat="1" ht="16.8" customHeight="1">
      <c r="A631" s="39"/>
      <c r="B631" s="45"/>
      <c r="C631" s="315" t="s">
        <v>1</v>
      </c>
      <c r="D631" s="315" t="s">
        <v>1822</v>
      </c>
      <c r="E631" s="18" t="s">
        <v>1</v>
      </c>
      <c r="F631" s="316">
        <v>5.5350000000000001</v>
      </c>
      <c r="G631" s="39"/>
      <c r="H631" s="45"/>
    </row>
    <row r="632" s="2" customFormat="1" ht="16.8" customHeight="1">
      <c r="A632" s="39"/>
      <c r="B632" s="45"/>
      <c r="C632" s="315" t="s">
        <v>1177</v>
      </c>
      <c r="D632" s="315" t="s">
        <v>276</v>
      </c>
      <c r="E632" s="18" t="s">
        <v>1</v>
      </c>
      <c r="F632" s="316">
        <v>38.814999999999998</v>
      </c>
      <c r="G632" s="39"/>
      <c r="H632" s="45"/>
    </row>
    <row r="633" s="2" customFormat="1" ht="16.8" customHeight="1">
      <c r="A633" s="39"/>
      <c r="B633" s="45"/>
      <c r="C633" s="317" t="s">
        <v>1915</v>
      </c>
      <c r="D633" s="39"/>
      <c r="E633" s="39"/>
      <c r="F633" s="39"/>
      <c r="G633" s="39"/>
      <c r="H633" s="45"/>
    </row>
    <row r="634" s="2" customFormat="1" ht="16.8" customHeight="1">
      <c r="A634" s="39"/>
      <c r="B634" s="45"/>
      <c r="C634" s="315" t="s">
        <v>361</v>
      </c>
      <c r="D634" s="315" t="s">
        <v>362</v>
      </c>
      <c r="E634" s="18" t="s">
        <v>261</v>
      </c>
      <c r="F634" s="316">
        <v>38.814999999999998</v>
      </c>
      <c r="G634" s="39"/>
      <c r="H634" s="45"/>
    </row>
    <row r="635" s="2" customFormat="1" ht="16.8" customHeight="1">
      <c r="A635" s="39"/>
      <c r="B635" s="45"/>
      <c r="C635" s="315" t="s">
        <v>356</v>
      </c>
      <c r="D635" s="315" t="s">
        <v>357</v>
      </c>
      <c r="E635" s="18" t="s">
        <v>261</v>
      </c>
      <c r="F635" s="316">
        <v>65.647999999999996</v>
      </c>
      <c r="G635" s="39"/>
      <c r="H635" s="45"/>
    </row>
    <row r="636" s="2" customFormat="1" ht="16.8" customHeight="1">
      <c r="A636" s="39"/>
      <c r="B636" s="45"/>
      <c r="C636" s="311" t="s">
        <v>1179</v>
      </c>
      <c r="D636" s="312" t="s">
        <v>1</v>
      </c>
      <c r="E636" s="313" t="s">
        <v>1</v>
      </c>
      <c r="F636" s="314">
        <v>5.5279999999999996</v>
      </c>
      <c r="G636" s="39"/>
      <c r="H636" s="45"/>
    </row>
    <row r="637" s="2" customFormat="1" ht="16.8" customHeight="1">
      <c r="A637" s="39"/>
      <c r="B637" s="45"/>
      <c r="C637" s="315" t="s">
        <v>1</v>
      </c>
      <c r="D637" s="315" t="s">
        <v>1834</v>
      </c>
      <c r="E637" s="18" t="s">
        <v>1</v>
      </c>
      <c r="F637" s="316">
        <v>4.1600000000000001</v>
      </c>
      <c r="G637" s="39"/>
      <c r="H637" s="45"/>
    </row>
    <row r="638" s="2" customFormat="1" ht="16.8" customHeight="1">
      <c r="A638" s="39"/>
      <c r="B638" s="45"/>
      <c r="C638" s="315" t="s">
        <v>1</v>
      </c>
      <c r="D638" s="315" t="s">
        <v>1835</v>
      </c>
      <c r="E638" s="18" t="s">
        <v>1</v>
      </c>
      <c r="F638" s="316">
        <v>0.063</v>
      </c>
      <c r="G638" s="39"/>
      <c r="H638" s="45"/>
    </row>
    <row r="639" s="2" customFormat="1" ht="16.8" customHeight="1">
      <c r="A639" s="39"/>
      <c r="B639" s="45"/>
      <c r="C639" s="315" t="s">
        <v>1</v>
      </c>
      <c r="D639" s="315" t="s">
        <v>1836</v>
      </c>
      <c r="E639" s="18" t="s">
        <v>1</v>
      </c>
      <c r="F639" s="316">
        <v>1.23</v>
      </c>
      <c r="G639" s="39"/>
      <c r="H639" s="45"/>
    </row>
    <row r="640" s="2" customFormat="1" ht="16.8" customHeight="1">
      <c r="A640" s="39"/>
      <c r="B640" s="45"/>
      <c r="C640" s="315" t="s">
        <v>1</v>
      </c>
      <c r="D640" s="315" t="s">
        <v>1837</v>
      </c>
      <c r="E640" s="18" t="s">
        <v>1</v>
      </c>
      <c r="F640" s="316">
        <v>0.074999999999999997</v>
      </c>
      <c r="G640" s="39"/>
      <c r="H640" s="45"/>
    </row>
    <row r="641" s="2" customFormat="1" ht="16.8" customHeight="1">
      <c r="A641" s="39"/>
      <c r="B641" s="45"/>
      <c r="C641" s="315" t="s">
        <v>1179</v>
      </c>
      <c r="D641" s="315" t="s">
        <v>243</v>
      </c>
      <c r="E641" s="18" t="s">
        <v>1</v>
      </c>
      <c r="F641" s="316">
        <v>5.5279999999999996</v>
      </c>
      <c r="G641" s="39"/>
      <c r="H641" s="45"/>
    </row>
    <row r="642" s="2" customFormat="1" ht="16.8" customHeight="1">
      <c r="A642" s="39"/>
      <c r="B642" s="45"/>
      <c r="C642" s="317" t="s">
        <v>1915</v>
      </c>
      <c r="D642" s="39"/>
      <c r="E642" s="39"/>
      <c r="F642" s="39"/>
      <c r="G642" s="39"/>
      <c r="H642" s="45"/>
    </row>
    <row r="643" s="2" customFormat="1" ht="16.8" customHeight="1">
      <c r="A643" s="39"/>
      <c r="B643" s="45"/>
      <c r="C643" s="315" t="s">
        <v>1302</v>
      </c>
      <c r="D643" s="315" t="s">
        <v>1303</v>
      </c>
      <c r="E643" s="18" t="s">
        <v>261</v>
      </c>
      <c r="F643" s="316">
        <v>5.5279999999999996</v>
      </c>
      <c r="G643" s="39"/>
      <c r="H643" s="45"/>
    </row>
    <row r="644" s="2" customFormat="1" ht="16.8" customHeight="1">
      <c r="A644" s="39"/>
      <c r="B644" s="45"/>
      <c r="C644" s="315" t="s">
        <v>356</v>
      </c>
      <c r="D644" s="315" t="s">
        <v>357</v>
      </c>
      <c r="E644" s="18" t="s">
        <v>261</v>
      </c>
      <c r="F644" s="316">
        <v>65.647999999999996</v>
      </c>
      <c r="G644" s="39"/>
      <c r="H644" s="45"/>
    </row>
    <row r="645" s="2" customFormat="1" ht="16.8" customHeight="1">
      <c r="A645" s="39"/>
      <c r="B645" s="45"/>
      <c r="C645" s="311" t="s">
        <v>152</v>
      </c>
      <c r="D645" s="312" t="s">
        <v>1</v>
      </c>
      <c r="E645" s="313" t="s">
        <v>1</v>
      </c>
      <c r="F645" s="314">
        <v>76.120000000000005</v>
      </c>
      <c r="G645" s="39"/>
      <c r="H645" s="45"/>
    </row>
    <row r="646" s="2" customFormat="1" ht="16.8" customHeight="1">
      <c r="A646" s="39"/>
      <c r="B646" s="45"/>
      <c r="C646" s="315" t="s">
        <v>1</v>
      </c>
      <c r="D646" s="315" t="s">
        <v>1804</v>
      </c>
      <c r="E646" s="18" t="s">
        <v>1</v>
      </c>
      <c r="F646" s="316">
        <v>0</v>
      </c>
      <c r="G646" s="39"/>
      <c r="H646" s="45"/>
    </row>
    <row r="647" s="2" customFormat="1" ht="16.8" customHeight="1">
      <c r="A647" s="39"/>
      <c r="B647" s="45"/>
      <c r="C647" s="315" t="s">
        <v>1</v>
      </c>
      <c r="D647" s="315" t="s">
        <v>1805</v>
      </c>
      <c r="E647" s="18" t="s">
        <v>1</v>
      </c>
      <c r="F647" s="316">
        <v>25.16</v>
      </c>
      <c r="G647" s="39"/>
      <c r="H647" s="45"/>
    </row>
    <row r="648" s="2" customFormat="1" ht="16.8" customHeight="1">
      <c r="A648" s="39"/>
      <c r="B648" s="45"/>
      <c r="C648" s="315" t="s">
        <v>1</v>
      </c>
      <c r="D648" s="315" t="s">
        <v>1806</v>
      </c>
      <c r="E648" s="18" t="s">
        <v>1</v>
      </c>
      <c r="F648" s="316">
        <v>50.960000000000001</v>
      </c>
      <c r="G648" s="39"/>
      <c r="H648" s="45"/>
    </row>
    <row r="649" s="2" customFormat="1" ht="16.8" customHeight="1">
      <c r="A649" s="39"/>
      <c r="B649" s="45"/>
      <c r="C649" s="315" t="s">
        <v>152</v>
      </c>
      <c r="D649" s="315" t="s">
        <v>276</v>
      </c>
      <c r="E649" s="18" t="s">
        <v>1</v>
      </c>
      <c r="F649" s="316">
        <v>76.120000000000005</v>
      </c>
      <c r="G649" s="39"/>
      <c r="H649" s="45"/>
    </row>
    <row r="650" s="2" customFormat="1" ht="16.8" customHeight="1">
      <c r="A650" s="39"/>
      <c r="B650" s="45"/>
      <c r="C650" s="317" t="s">
        <v>1915</v>
      </c>
      <c r="D650" s="39"/>
      <c r="E650" s="39"/>
      <c r="F650" s="39"/>
      <c r="G650" s="39"/>
      <c r="H650" s="45"/>
    </row>
    <row r="651" s="2" customFormat="1">
      <c r="A651" s="39"/>
      <c r="B651" s="45"/>
      <c r="C651" s="315" t="s">
        <v>1712</v>
      </c>
      <c r="D651" s="315" t="s">
        <v>1713</v>
      </c>
      <c r="E651" s="18" t="s">
        <v>261</v>
      </c>
      <c r="F651" s="316">
        <v>76.120000000000005</v>
      </c>
      <c r="G651" s="39"/>
      <c r="H651" s="45"/>
    </row>
    <row r="652" s="2" customFormat="1" ht="16.8" customHeight="1">
      <c r="A652" s="39"/>
      <c r="B652" s="45"/>
      <c r="C652" s="315" t="s">
        <v>284</v>
      </c>
      <c r="D652" s="315" t="s">
        <v>285</v>
      </c>
      <c r="E652" s="18" t="s">
        <v>201</v>
      </c>
      <c r="F652" s="316">
        <v>243.59999999999999</v>
      </c>
      <c r="G652" s="39"/>
      <c r="H652" s="45"/>
    </row>
    <row r="653" s="2" customFormat="1">
      <c r="A653" s="39"/>
      <c r="B653" s="45"/>
      <c r="C653" s="315" t="s">
        <v>308</v>
      </c>
      <c r="D653" s="315" t="s">
        <v>309</v>
      </c>
      <c r="E653" s="18" t="s">
        <v>261</v>
      </c>
      <c r="F653" s="316">
        <v>133.83600000000001</v>
      </c>
      <c r="G653" s="39"/>
      <c r="H653" s="45"/>
    </row>
    <row r="654" s="2" customFormat="1" ht="16.8" customHeight="1">
      <c r="A654" s="39"/>
      <c r="B654" s="45"/>
      <c r="C654" s="315" t="s">
        <v>356</v>
      </c>
      <c r="D654" s="315" t="s">
        <v>357</v>
      </c>
      <c r="E654" s="18" t="s">
        <v>261</v>
      </c>
      <c r="F654" s="316">
        <v>65.647999999999996</v>
      </c>
      <c r="G654" s="39"/>
      <c r="H654" s="45"/>
    </row>
    <row r="655" s="2" customFormat="1" ht="16.8" customHeight="1">
      <c r="A655" s="39"/>
      <c r="B655" s="45"/>
      <c r="C655" s="311" t="s">
        <v>155</v>
      </c>
      <c r="D655" s="312" t="s">
        <v>1</v>
      </c>
      <c r="E655" s="313" t="s">
        <v>1</v>
      </c>
      <c r="F655" s="314">
        <v>11</v>
      </c>
      <c r="G655" s="39"/>
      <c r="H655" s="45"/>
    </row>
    <row r="656" s="2" customFormat="1" ht="16.8" customHeight="1">
      <c r="A656" s="39"/>
      <c r="B656" s="45"/>
      <c r="C656" s="315" t="s">
        <v>1</v>
      </c>
      <c r="D656" s="315" t="s">
        <v>1223</v>
      </c>
      <c r="E656" s="18" t="s">
        <v>1</v>
      </c>
      <c r="F656" s="316">
        <v>0</v>
      </c>
      <c r="G656" s="39"/>
      <c r="H656" s="45"/>
    </row>
    <row r="657" s="2" customFormat="1" ht="16.8" customHeight="1">
      <c r="A657" s="39"/>
      <c r="B657" s="45"/>
      <c r="C657" s="315" t="s">
        <v>155</v>
      </c>
      <c r="D657" s="315" t="s">
        <v>1801</v>
      </c>
      <c r="E657" s="18" t="s">
        <v>1</v>
      </c>
      <c r="F657" s="316">
        <v>11</v>
      </c>
      <c r="G657" s="39"/>
      <c r="H657" s="45"/>
    </row>
    <row r="658" s="2" customFormat="1" ht="16.8" customHeight="1">
      <c r="A658" s="39"/>
      <c r="B658" s="45"/>
      <c r="C658" s="317" t="s">
        <v>1915</v>
      </c>
      <c r="D658" s="39"/>
      <c r="E658" s="39"/>
      <c r="F658" s="39"/>
      <c r="G658" s="39"/>
      <c r="H658" s="45"/>
    </row>
    <row r="659" s="2" customFormat="1">
      <c r="A659" s="39"/>
      <c r="B659" s="45"/>
      <c r="C659" s="315" t="s">
        <v>1220</v>
      </c>
      <c r="D659" s="315" t="s">
        <v>1221</v>
      </c>
      <c r="E659" s="18" t="s">
        <v>261</v>
      </c>
      <c r="F659" s="316">
        <v>11</v>
      </c>
      <c r="G659" s="39"/>
      <c r="H659" s="45"/>
    </row>
    <row r="660" s="2" customFormat="1">
      <c r="A660" s="39"/>
      <c r="B660" s="45"/>
      <c r="C660" s="315" t="s">
        <v>308</v>
      </c>
      <c r="D660" s="315" t="s">
        <v>309</v>
      </c>
      <c r="E660" s="18" t="s">
        <v>261</v>
      </c>
      <c r="F660" s="316">
        <v>133.83600000000001</v>
      </c>
      <c r="G660" s="39"/>
      <c r="H660" s="45"/>
    </row>
    <row r="661" s="2" customFormat="1" ht="16.8" customHeight="1">
      <c r="A661" s="39"/>
      <c r="B661" s="45"/>
      <c r="C661" s="311" t="s">
        <v>743</v>
      </c>
      <c r="D661" s="312" t="s">
        <v>1</v>
      </c>
      <c r="E661" s="313" t="s">
        <v>1</v>
      </c>
      <c r="F661" s="314">
        <v>3.5750000000000002</v>
      </c>
      <c r="G661" s="39"/>
      <c r="H661" s="45"/>
    </row>
    <row r="662" s="2" customFormat="1" ht="16.8" customHeight="1">
      <c r="A662" s="39"/>
      <c r="B662" s="45"/>
      <c r="C662" s="315" t="s">
        <v>1</v>
      </c>
      <c r="D662" s="315" t="s">
        <v>1522</v>
      </c>
      <c r="E662" s="18" t="s">
        <v>1</v>
      </c>
      <c r="F662" s="316">
        <v>0</v>
      </c>
      <c r="G662" s="39"/>
      <c r="H662" s="45"/>
    </row>
    <row r="663" s="2" customFormat="1" ht="16.8" customHeight="1">
      <c r="A663" s="39"/>
      <c r="B663" s="45"/>
      <c r="C663" s="315" t="s">
        <v>1</v>
      </c>
      <c r="D663" s="315" t="s">
        <v>1800</v>
      </c>
      <c r="E663" s="18" t="s">
        <v>1</v>
      </c>
      <c r="F663" s="316">
        <v>3.5750000000000002</v>
      </c>
      <c r="G663" s="39"/>
      <c r="H663" s="45"/>
    </row>
    <row r="664" s="2" customFormat="1" ht="16.8" customHeight="1">
      <c r="A664" s="39"/>
      <c r="B664" s="45"/>
      <c r="C664" s="315" t="s">
        <v>743</v>
      </c>
      <c r="D664" s="315" t="s">
        <v>276</v>
      </c>
      <c r="E664" s="18" t="s">
        <v>1</v>
      </c>
      <c r="F664" s="316">
        <v>3.5750000000000002</v>
      </c>
      <c r="G664" s="39"/>
      <c r="H664" s="45"/>
    </row>
    <row r="665" s="2" customFormat="1" ht="16.8" customHeight="1">
      <c r="A665" s="39"/>
      <c r="B665" s="45"/>
      <c r="C665" s="317" t="s">
        <v>1915</v>
      </c>
      <c r="D665" s="39"/>
      <c r="E665" s="39"/>
      <c r="F665" s="39"/>
      <c r="G665" s="39"/>
      <c r="H665" s="45"/>
    </row>
    <row r="666" s="2" customFormat="1">
      <c r="A666" s="39"/>
      <c r="B666" s="45"/>
      <c r="C666" s="315" t="s">
        <v>1215</v>
      </c>
      <c r="D666" s="315" t="s">
        <v>1216</v>
      </c>
      <c r="E666" s="18" t="s">
        <v>261</v>
      </c>
      <c r="F666" s="316">
        <v>3.5750000000000002</v>
      </c>
      <c r="G666" s="39"/>
      <c r="H666" s="45"/>
    </row>
    <row r="667" s="2" customFormat="1">
      <c r="A667" s="39"/>
      <c r="B667" s="45"/>
      <c r="C667" s="315" t="s">
        <v>308</v>
      </c>
      <c r="D667" s="315" t="s">
        <v>309</v>
      </c>
      <c r="E667" s="18" t="s">
        <v>261</v>
      </c>
      <c r="F667" s="316">
        <v>133.83600000000001</v>
      </c>
      <c r="G667" s="39"/>
      <c r="H667" s="45"/>
    </row>
    <row r="668" s="2" customFormat="1" ht="16.8" customHeight="1">
      <c r="A668" s="39"/>
      <c r="B668" s="45"/>
      <c r="C668" s="311" t="s">
        <v>1183</v>
      </c>
      <c r="D668" s="312" t="s">
        <v>1</v>
      </c>
      <c r="E668" s="313" t="s">
        <v>1</v>
      </c>
      <c r="F668" s="314">
        <v>15.99</v>
      </c>
      <c r="G668" s="39"/>
      <c r="H668" s="45"/>
    </row>
    <row r="669" s="2" customFormat="1" ht="16.8" customHeight="1">
      <c r="A669" s="39"/>
      <c r="B669" s="45"/>
      <c r="C669" s="315" t="s">
        <v>1</v>
      </c>
      <c r="D669" s="315" t="s">
        <v>1228</v>
      </c>
      <c r="E669" s="18" t="s">
        <v>1</v>
      </c>
      <c r="F669" s="316">
        <v>0</v>
      </c>
      <c r="G669" s="39"/>
      <c r="H669" s="45"/>
    </row>
    <row r="670" s="2" customFormat="1" ht="16.8" customHeight="1">
      <c r="A670" s="39"/>
      <c r="B670" s="45"/>
      <c r="C670" s="315" t="s">
        <v>1</v>
      </c>
      <c r="D670" s="315" t="s">
        <v>1803</v>
      </c>
      <c r="E670" s="18" t="s">
        <v>1</v>
      </c>
      <c r="F670" s="316">
        <v>15.99</v>
      </c>
      <c r="G670" s="39"/>
      <c r="H670" s="45"/>
    </row>
    <row r="671" s="2" customFormat="1" ht="16.8" customHeight="1">
      <c r="A671" s="39"/>
      <c r="B671" s="45"/>
      <c r="C671" s="315" t="s">
        <v>1183</v>
      </c>
      <c r="D671" s="315" t="s">
        <v>276</v>
      </c>
      <c r="E671" s="18" t="s">
        <v>1</v>
      </c>
      <c r="F671" s="316">
        <v>15.99</v>
      </c>
      <c r="G671" s="39"/>
      <c r="H671" s="45"/>
    </row>
    <row r="672" s="2" customFormat="1" ht="16.8" customHeight="1">
      <c r="A672" s="39"/>
      <c r="B672" s="45"/>
      <c r="C672" s="317" t="s">
        <v>1915</v>
      </c>
      <c r="D672" s="39"/>
      <c r="E672" s="39"/>
      <c r="F672" s="39"/>
      <c r="G672" s="39"/>
      <c r="H672" s="45"/>
    </row>
    <row r="673" s="2" customFormat="1">
      <c r="A673" s="39"/>
      <c r="B673" s="45"/>
      <c r="C673" s="315" t="s">
        <v>1225</v>
      </c>
      <c r="D673" s="315" t="s">
        <v>1525</v>
      </c>
      <c r="E673" s="18" t="s">
        <v>261</v>
      </c>
      <c r="F673" s="316">
        <v>15.99</v>
      </c>
      <c r="G673" s="39"/>
      <c r="H673" s="45"/>
    </row>
    <row r="674" s="2" customFormat="1" ht="16.8" customHeight="1">
      <c r="A674" s="39"/>
      <c r="B674" s="45"/>
      <c r="C674" s="315" t="s">
        <v>284</v>
      </c>
      <c r="D674" s="315" t="s">
        <v>285</v>
      </c>
      <c r="E674" s="18" t="s">
        <v>201</v>
      </c>
      <c r="F674" s="316">
        <v>243.59999999999999</v>
      </c>
      <c r="G674" s="39"/>
      <c r="H674" s="45"/>
    </row>
    <row r="675" s="2" customFormat="1">
      <c r="A675" s="39"/>
      <c r="B675" s="45"/>
      <c r="C675" s="315" t="s">
        <v>308</v>
      </c>
      <c r="D675" s="315" t="s">
        <v>309</v>
      </c>
      <c r="E675" s="18" t="s">
        <v>261</v>
      </c>
      <c r="F675" s="316">
        <v>133.83600000000001</v>
      </c>
      <c r="G675" s="39"/>
      <c r="H675" s="45"/>
    </row>
    <row r="676" s="2" customFormat="1" ht="16.8" customHeight="1">
      <c r="A676" s="39"/>
      <c r="B676" s="45"/>
      <c r="C676" s="315" t="s">
        <v>356</v>
      </c>
      <c r="D676" s="315" t="s">
        <v>357</v>
      </c>
      <c r="E676" s="18" t="s">
        <v>261</v>
      </c>
      <c r="F676" s="316">
        <v>65.647999999999996</v>
      </c>
      <c r="G676" s="39"/>
      <c r="H676" s="45"/>
    </row>
    <row r="677" s="2" customFormat="1" ht="16.8" customHeight="1">
      <c r="A677" s="39"/>
      <c r="B677" s="45"/>
      <c r="C677" s="311" t="s">
        <v>1185</v>
      </c>
      <c r="D677" s="312" t="s">
        <v>1</v>
      </c>
      <c r="E677" s="313" t="s">
        <v>1</v>
      </c>
      <c r="F677" s="314">
        <v>22.651</v>
      </c>
      <c r="G677" s="39"/>
      <c r="H677" s="45"/>
    </row>
    <row r="678" s="2" customFormat="1" ht="16.8" customHeight="1">
      <c r="A678" s="39"/>
      <c r="B678" s="45"/>
      <c r="C678" s="315" t="s">
        <v>1</v>
      </c>
      <c r="D678" s="315" t="s">
        <v>1246</v>
      </c>
      <c r="E678" s="18" t="s">
        <v>1</v>
      </c>
      <c r="F678" s="316">
        <v>0</v>
      </c>
      <c r="G678" s="39"/>
      <c r="H678" s="45"/>
    </row>
    <row r="679" s="2" customFormat="1" ht="16.8" customHeight="1">
      <c r="A679" s="39"/>
      <c r="B679" s="45"/>
      <c r="C679" s="315" t="s">
        <v>1247</v>
      </c>
      <c r="D679" s="315" t="s">
        <v>1810</v>
      </c>
      <c r="E679" s="18" t="s">
        <v>1</v>
      </c>
      <c r="F679" s="316">
        <v>2.4910000000000001</v>
      </c>
      <c r="G679" s="39"/>
      <c r="H679" s="45"/>
    </row>
    <row r="680" s="2" customFormat="1" ht="16.8" customHeight="1">
      <c r="A680" s="39"/>
      <c r="B680" s="45"/>
      <c r="C680" s="315" t="s">
        <v>1</v>
      </c>
      <c r="D680" s="315" t="s">
        <v>1811</v>
      </c>
      <c r="E680" s="18" t="s">
        <v>1</v>
      </c>
      <c r="F680" s="316">
        <v>0</v>
      </c>
      <c r="G680" s="39"/>
      <c r="H680" s="45"/>
    </row>
    <row r="681" s="2" customFormat="1" ht="16.8" customHeight="1">
      <c r="A681" s="39"/>
      <c r="B681" s="45"/>
      <c r="C681" s="315" t="s">
        <v>1250</v>
      </c>
      <c r="D681" s="315" t="s">
        <v>1812</v>
      </c>
      <c r="E681" s="18" t="s">
        <v>1</v>
      </c>
      <c r="F681" s="316">
        <v>20.16</v>
      </c>
      <c r="G681" s="39"/>
      <c r="H681" s="45"/>
    </row>
    <row r="682" s="2" customFormat="1" ht="16.8" customHeight="1">
      <c r="A682" s="39"/>
      <c r="B682" s="45"/>
      <c r="C682" s="315" t="s">
        <v>1185</v>
      </c>
      <c r="D682" s="315" t="s">
        <v>276</v>
      </c>
      <c r="E682" s="18" t="s">
        <v>1</v>
      </c>
      <c r="F682" s="316">
        <v>22.651</v>
      </c>
      <c r="G682" s="39"/>
      <c r="H682" s="45"/>
    </row>
    <row r="683" s="2" customFormat="1" ht="16.8" customHeight="1">
      <c r="A683" s="39"/>
      <c r="B683" s="45"/>
      <c r="C683" s="317" t="s">
        <v>1915</v>
      </c>
      <c r="D683" s="39"/>
      <c r="E683" s="39"/>
      <c r="F683" s="39"/>
      <c r="G683" s="39"/>
      <c r="H683" s="45"/>
    </row>
    <row r="684" s="2" customFormat="1" ht="16.8" customHeight="1">
      <c r="A684" s="39"/>
      <c r="B684" s="45"/>
      <c r="C684" s="315" t="s">
        <v>1243</v>
      </c>
      <c r="D684" s="315" t="s">
        <v>1244</v>
      </c>
      <c r="E684" s="18" t="s">
        <v>261</v>
      </c>
      <c r="F684" s="316">
        <v>22.651</v>
      </c>
      <c r="G684" s="39"/>
      <c r="H684" s="45"/>
    </row>
    <row r="685" s="2" customFormat="1">
      <c r="A685" s="39"/>
      <c r="B685" s="45"/>
      <c r="C685" s="315" t="s">
        <v>308</v>
      </c>
      <c r="D685" s="315" t="s">
        <v>309</v>
      </c>
      <c r="E685" s="18" t="s">
        <v>261</v>
      </c>
      <c r="F685" s="316">
        <v>133.83600000000001</v>
      </c>
      <c r="G685" s="39"/>
      <c r="H685" s="45"/>
    </row>
    <row r="686" s="2" customFormat="1" ht="16.8" customHeight="1">
      <c r="A686" s="39"/>
      <c r="B686" s="45"/>
      <c r="C686" s="315" t="s">
        <v>356</v>
      </c>
      <c r="D686" s="315" t="s">
        <v>357</v>
      </c>
      <c r="E686" s="18" t="s">
        <v>261</v>
      </c>
      <c r="F686" s="316">
        <v>65.647999999999996</v>
      </c>
      <c r="G686" s="39"/>
      <c r="H686" s="45"/>
    </row>
    <row r="687" s="2" customFormat="1" ht="16.8" customHeight="1">
      <c r="A687" s="39"/>
      <c r="B687" s="45"/>
      <c r="C687" s="311" t="s">
        <v>1247</v>
      </c>
      <c r="D687" s="312" t="s">
        <v>1</v>
      </c>
      <c r="E687" s="313" t="s">
        <v>1</v>
      </c>
      <c r="F687" s="314">
        <v>2.4910000000000001</v>
      </c>
      <c r="G687" s="39"/>
      <c r="H687" s="45"/>
    </row>
    <row r="688" s="2" customFormat="1" ht="16.8" customHeight="1">
      <c r="A688" s="39"/>
      <c r="B688" s="45"/>
      <c r="C688" s="315" t="s">
        <v>1</v>
      </c>
      <c r="D688" s="315" t="s">
        <v>1246</v>
      </c>
      <c r="E688" s="18" t="s">
        <v>1</v>
      </c>
      <c r="F688" s="316">
        <v>0</v>
      </c>
      <c r="G688" s="39"/>
      <c r="H688" s="45"/>
    </row>
    <row r="689" s="2" customFormat="1" ht="16.8" customHeight="1">
      <c r="A689" s="39"/>
      <c r="B689" s="45"/>
      <c r="C689" s="315" t="s">
        <v>1247</v>
      </c>
      <c r="D689" s="315" t="s">
        <v>1810</v>
      </c>
      <c r="E689" s="18" t="s">
        <v>1</v>
      </c>
      <c r="F689" s="316">
        <v>2.4910000000000001</v>
      </c>
      <c r="G689" s="39"/>
      <c r="H689" s="45"/>
    </row>
    <row r="690" s="2" customFormat="1" ht="16.8" customHeight="1">
      <c r="A690" s="39"/>
      <c r="B690" s="45"/>
      <c r="C690" s="311" t="s">
        <v>1188</v>
      </c>
      <c r="D690" s="312" t="s">
        <v>1</v>
      </c>
      <c r="E690" s="313" t="s">
        <v>1</v>
      </c>
      <c r="F690" s="314">
        <v>4.5</v>
      </c>
      <c r="G690" s="39"/>
      <c r="H690" s="45"/>
    </row>
    <row r="691" s="2" customFormat="1" ht="16.8" customHeight="1">
      <c r="A691" s="39"/>
      <c r="B691" s="45"/>
      <c r="C691" s="315" t="s">
        <v>1</v>
      </c>
      <c r="D691" s="315" t="s">
        <v>1808</v>
      </c>
      <c r="E691" s="18" t="s">
        <v>1</v>
      </c>
      <c r="F691" s="316">
        <v>0</v>
      </c>
      <c r="G691" s="39"/>
      <c r="H691" s="45"/>
    </row>
    <row r="692" s="2" customFormat="1" ht="16.8" customHeight="1">
      <c r="A692" s="39"/>
      <c r="B692" s="45"/>
      <c r="C692" s="315" t="s">
        <v>1</v>
      </c>
      <c r="D692" s="315" t="s">
        <v>1809</v>
      </c>
      <c r="E692" s="18" t="s">
        <v>1</v>
      </c>
      <c r="F692" s="316">
        <v>4.5</v>
      </c>
      <c r="G692" s="39"/>
      <c r="H692" s="45"/>
    </row>
    <row r="693" s="2" customFormat="1" ht="16.8" customHeight="1">
      <c r="A693" s="39"/>
      <c r="B693" s="45"/>
      <c r="C693" s="315" t="s">
        <v>1188</v>
      </c>
      <c r="D693" s="315" t="s">
        <v>276</v>
      </c>
      <c r="E693" s="18" t="s">
        <v>1</v>
      </c>
      <c r="F693" s="316">
        <v>4.5</v>
      </c>
      <c r="G693" s="39"/>
      <c r="H693" s="45"/>
    </row>
    <row r="694" s="2" customFormat="1" ht="16.8" customHeight="1">
      <c r="A694" s="39"/>
      <c r="B694" s="45"/>
      <c r="C694" s="317" t="s">
        <v>1915</v>
      </c>
      <c r="D694" s="39"/>
      <c r="E694" s="39"/>
      <c r="F694" s="39"/>
      <c r="G694" s="39"/>
      <c r="H694" s="45"/>
    </row>
    <row r="695" s="2" customFormat="1" ht="16.8" customHeight="1">
      <c r="A695" s="39"/>
      <c r="B695" s="45"/>
      <c r="C695" s="315" t="s">
        <v>1533</v>
      </c>
      <c r="D695" s="315" t="s">
        <v>1534</v>
      </c>
      <c r="E695" s="18" t="s">
        <v>261</v>
      </c>
      <c r="F695" s="316">
        <v>4.5</v>
      </c>
      <c r="G695" s="39"/>
      <c r="H695" s="45"/>
    </row>
    <row r="696" s="2" customFormat="1">
      <c r="A696" s="39"/>
      <c r="B696" s="45"/>
      <c r="C696" s="315" t="s">
        <v>308</v>
      </c>
      <c r="D696" s="315" t="s">
        <v>309</v>
      </c>
      <c r="E696" s="18" t="s">
        <v>261</v>
      </c>
      <c r="F696" s="316">
        <v>133.83600000000001</v>
      </c>
      <c r="G696" s="39"/>
      <c r="H696" s="45"/>
    </row>
    <row r="697" s="2" customFormat="1" ht="16.8" customHeight="1">
      <c r="A697" s="39"/>
      <c r="B697" s="45"/>
      <c r="C697" s="315" t="s">
        <v>356</v>
      </c>
      <c r="D697" s="315" t="s">
        <v>357</v>
      </c>
      <c r="E697" s="18" t="s">
        <v>261</v>
      </c>
      <c r="F697" s="316">
        <v>65.647999999999996</v>
      </c>
      <c r="G697" s="39"/>
      <c r="H697" s="45"/>
    </row>
    <row r="698" s="2" customFormat="1" ht="16.8" customHeight="1">
      <c r="A698" s="39"/>
      <c r="B698" s="45"/>
      <c r="C698" s="311" t="s">
        <v>1250</v>
      </c>
      <c r="D698" s="312" t="s">
        <v>1</v>
      </c>
      <c r="E698" s="313" t="s">
        <v>1</v>
      </c>
      <c r="F698" s="314">
        <v>20.16</v>
      </c>
      <c r="G698" s="39"/>
      <c r="H698" s="45"/>
    </row>
    <row r="699" s="2" customFormat="1" ht="16.8" customHeight="1">
      <c r="A699" s="39"/>
      <c r="B699" s="45"/>
      <c r="C699" s="315" t="s">
        <v>1</v>
      </c>
      <c r="D699" s="315" t="s">
        <v>1811</v>
      </c>
      <c r="E699" s="18" t="s">
        <v>1</v>
      </c>
      <c r="F699" s="316">
        <v>0</v>
      </c>
      <c r="G699" s="39"/>
      <c r="H699" s="45"/>
    </row>
    <row r="700" s="2" customFormat="1" ht="16.8" customHeight="1">
      <c r="A700" s="39"/>
      <c r="B700" s="45"/>
      <c r="C700" s="315" t="s">
        <v>1250</v>
      </c>
      <c r="D700" s="315" t="s">
        <v>1812</v>
      </c>
      <c r="E700" s="18" t="s">
        <v>1</v>
      </c>
      <c r="F700" s="316">
        <v>20.16</v>
      </c>
      <c r="G700" s="39"/>
      <c r="H700" s="45"/>
    </row>
    <row r="701" s="2" customFormat="1" ht="16.8" customHeight="1">
      <c r="A701" s="39"/>
      <c r="B701" s="45"/>
      <c r="C701" s="311" t="s">
        <v>164</v>
      </c>
      <c r="D701" s="312" t="s">
        <v>1</v>
      </c>
      <c r="E701" s="313" t="s">
        <v>1</v>
      </c>
      <c r="F701" s="314">
        <v>65.647999999999996</v>
      </c>
      <c r="G701" s="39"/>
      <c r="H701" s="45"/>
    </row>
    <row r="702" s="2" customFormat="1" ht="16.8" customHeight="1">
      <c r="A702" s="39"/>
      <c r="B702" s="45"/>
      <c r="C702" s="315" t="s">
        <v>1</v>
      </c>
      <c r="D702" s="315" t="s">
        <v>1271</v>
      </c>
      <c r="E702" s="18" t="s">
        <v>1</v>
      </c>
      <c r="F702" s="316">
        <v>0</v>
      </c>
      <c r="G702" s="39"/>
      <c r="H702" s="45"/>
    </row>
    <row r="703" s="2" customFormat="1" ht="16.8" customHeight="1">
      <c r="A703" s="39"/>
      <c r="B703" s="45"/>
      <c r="C703" s="315" t="s">
        <v>1</v>
      </c>
      <c r="D703" s="315" t="s">
        <v>1272</v>
      </c>
      <c r="E703" s="18" t="s">
        <v>1</v>
      </c>
      <c r="F703" s="316">
        <v>119.261</v>
      </c>
      <c r="G703" s="39"/>
      <c r="H703" s="45"/>
    </row>
    <row r="704" s="2" customFormat="1" ht="16.8" customHeight="1">
      <c r="A704" s="39"/>
      <c r="B704" s="45"/>
      <c r="C704" s="315" t="s">
        <v>1</v>
      </c>
      <c r="D704" s="315" t="s">
        <v>1273</v>
      </c>
      <c r="E704" s="18" t="s">
        <v>1</v>
      </c>
      <c r="F704" s="316">
        <v>-44.343000000000004</v>
      </c>
      <c r="G704" s="39"/>
      <c r="H704" s="45"/>
    </row>
    <row r="705" s="2" customFormat="1" ht="16.8" customHeight="1">
      <c r="A705" s="39"/>
      <c r="B705" s="45"/>
      <c r="C705" s="315" t="s">
        <v>1</v>
      </c>
      <c r="D705" s="315" t="s">
        <v>1817</v>
      </c>
      <c r="E705" s="18" t="s">
        <v>1</v>
      </c>
      <c r="F705" s="316">
        <v>-0.73099999999999998</v>
      </c>
      <c r="G705" s="39"/>
      <c r="H705" s="45"/>
    </row>
    <row r="706" s="2" customFormat="1" ht="16.8" customHeight="1">
      <c r="A706" s="39"/>
      <c r="B706" s="45"/>
      <c r="C706" s="315" t="s">
        <v>1</v>
      </c>
      <c r="D706" s="315" t="s">
        <v>1818</v>
      </c>
      <c r="E706" s="18" t="s">
        <v>1</v>
      </c>
      <c r="F706" s="316">
        <v>-0.76800000000000002</v>
      </c>
      <c r="G706" s="39"/>
      <c r="H706" s="45"/>
    </row>
    <row r="707" s="2" customFormat="1" ht="16.8" customHeight="1">
      <c r="A707" s="39"/>
      <c r="B707" s="45"/>
      <c r="C707" s="315" t="s">
        <v>1</v>
      </c>
      <c r="D707" s="315" t="s">
        <v>1819</v>
      </c>
      <c r="E707" s="18" t="s">
        <v>1</v>
      </c>
      <c r="F707" s="316">
        <v>-6.8600000000000003</v>
      </c>
      <c r="G707" s="39"/>
      <c r="H707" s="45"/>
    </row>
    <row r="708" s="2" customFormat="1" ht="16.8" customHeight="1">
      <c r="A708" s="39"/>
      <c r="B708" s="45"/>
      <c r="C708" s="315" t="s">
        <v>1</v>
      </c>
      <c r="D708" s="315" t="s">
        <v>1820</v>
      </c>
      <c r="E708" s="18" t="s">
        <v>1</v>
      </c>
      <c r="F708" s="316">
        <v>-0.91100000000000003</v>
      </c>
      <c r="G708" s="39"/>
      <c r="H708" s="45"/>
    </row>
    <row r="709" s="2" customFormat="1" ht="16.8" customHeight="1">
      <c r="A709" s="39"/>
      <c r="B709" s="45"/>
      <c r="C709" s="315" t="s">
        <v>164</v>
      </c>
      <c r="D709" s="315" t="s">
        <v>276</v>
      </c>
      <c r="E709" s="18" t="s">
        <v>1</v>
      </c>
      <c r="F709" s="316">
        <v>65.647999999999996</v>
      </c>
      <c r="G709" s="39"/>
      <c r="H709" s="45"/>
    </row>
    <row r="710" s="2" customFormat="1" ht="16.8" customHeight="1">
      <c r="A710" s="39"/>
      <c r="B710" s="45"/>
      <c r="C710" s="317" t="s">
        <v>1915</v>
      </c>
      <c r="D710" s="39"/>
      <c r="E710" s="39"/>
      <c r="F710" s="39"/>
      <c r="G710" s="39"/>
      <c r="H710" s="45"/>
    </row>
    <row r="711" s="2" customFormat="1" ht="16.8" customHeight="1">
      <c r="A711" s="39"/>
      <c r="B711" s="45"/>
      <c r="C711" s="315" t="s">
        <v>356</v>
      </c>
      <c r="D711" s="315" t="s">
        <v>357</v>
      </c>
      <c r="E711" s="18" t="s">
        <v>261</v>
      </c>
      <c r="F711" s="316">
        <v>65.647999999999996</v>
      </c>
      <c r="G711" s="39"/>
      <c r="H711" s="45"/>
    </row>
    <row r="712" s="2" customFormat="1" ht="16.8" customHeight="1">
      <c r="A712" s="39"/>
      <c r="B712" s="45"/>
      <c r="C712" s="315" t="s">
        <v>1277</v>
      </c>
      <c r="D712" s="315" t="s">
        <v>1278</v>
      </c>
      <c r="E712" s="18" t="s">
        <v>341</v>
      </c>
      <c r="F712" s="316">
        <v>131.29599999999999</v>
      </c>
      <c r="G712" s="39"/>
      <c r="H712" s="45"/>
    </row>
    <row r="713" s="2" customFormat="1" ht="7.44" customHeight="1">
      <c r="A713" s="39"/>
      <c r="B713" s="182"/>
      <c r="C713" s="183"/>
      <c r="D713" s="183"/>
      <c r="E713" s="183"/>
      <c r="F713" s="183"/>
      <c r="G713" s="183"/>
      <c r="H713" s="45"/>
    </row>
    <row r="714" s="2" customFormat="1">
      <c r="A714" s="39"/>
      <c r="B714" s="39"/>
      <c r="C714" s="39"/>
      <c r="D714" s="39"/>
      <c r="E714" s="39"/>
      <c r="F714" s="39"/>
      <c r="G714" s="39"/>
      <c r="H714" s="39"/>
    </row>
  </sheetData>
  <sheetProtection sheet="1" formatColumns="0" formatRows="0" objects="1" scenarios="1" spinCount="100000" saltValue="Ia0dLZVS5XJpSj61vsTPA0cb1fnLWCvpUn4oGonyRd70bis1OVkvcetk5MVlSPm2c34iAWT1A51Qli3ngqG34Q==" hashValue="2oXoL5eG+WSdLdOHM9YZfk/M/4WV63KXDHfpx1L7fJnW8+U3AG9CROcGIJqZQRbUpvtx2W9qfdD5HlLh8XuTxQ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  <c r="AZ2" s="148" t="s">
        <v>132</v>
      </c>
      <c r="BA2" s="148" t="s">
        <v>1</v>
      </c>
      <c r="BB2" s="148" t="s">
        <v>1</v>
      </c>
      <c r="BC2" s="148" t="s">
        <v>133</v>
      </c>
      <c r="BD2" s="148" t="s">
        <v>86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86</v>
      </c>
      <c r="AZ3" s="148" t="s">
        <v>134</v>
      </c>
      <c r="BA3" s="148" t="s">
        <v>1</v>
      </c>
      <c r="BB3" s="148" t="s">
        <v>1</v>
      </c>
      <c r="BC3" s="148" t="s">
        <v>135</v>
      </c>
      <c r="BD3" s="148" t="s">
        <v>86</v>
      </c>
    </row>
    <row r="4" s="1" customFormat="1" ht="24.96" customHeight="1">
      <c r="B4" s="21"/>
      <c r="D4" s="151" t="s">
        <v>136</v>
      </c>
      <c r="L4" s="21"/>
      <c r="M4" s="152" t="s">
        <v>10</v>
      </c>
      <c r="AT4" s="18" t="s">
        <v>4</v>
      </c>
      <c r="AZ4" s="148" t="s">
        <v>137</v>
      </c>
      <c r="BA4" s="148" t="s">
        <v>1</v>
      </c>
      <c r="BB4" s="148" t="s">
        <v>1</v>
      </c>
      <c r="BC4" s="148" t="s">
        <v>138</v>
      </c>
      <c r="BD4" s="148" t="s">
        <v>86</v>
      </c>
    </row>
    <row r="5" s="1" customFormat="1" ht="6.96" customHeight="1">
      <c r="B5" s="21"/>
      <c r="L5" s="21"/>
      <c r="AZ5" s="148" t="s">
        <v>139</v>
      </c>
      <c r="BA5" s="148" t="s">
        <v>1</v>
      </c>
      <c r="BB5" s="148" t="s">
        <v>1</v>
      </c>
      <c r="BC5" s="148" t="s">
        <v>140</v>
      </c>
      <c r="BD5" s="148" t="s">
        <v>86</v>
      </c>
    </row>
    <row r="6" s="1" customFormat="1" ht="12" customHeight="1">
      <c r="B6" s="21"/>
      <c r="D6" s="153" t="s">
        <v>16</v>
      </c>
      <c r="L6" s="21"/>
      <c r="AZ6" s="148" t="s">
        <v>141</v>
      </c>
      <c r="BA6" s="148" t="s">
        <v>1</v>
      </c>
      <c r="BB6" s="148" t="s">
        <v>1</v>
      </c>
      <c r="BC6" s="148" t="s">
        <v>142</v>
      </c>
      <c r="BD6" s="148" t="s">
        <v>86</v>
      </c>
    </row>
    <row r="7" s="1" customFormat="1" ht="26.25" customHeight="1">
      <c r="B7" s="21"/>
      <c r="E7" s="154" t="str">
        <f>'Rekapitulace stavby'!K6</f>
        <v>Chodníkové těleso, Žilina u Nového Jičína,úsek Pstruží Potok-Životice u NJ</v>
      </c>
      <c r="F7" s="153"/>
      <c r="G7" s="153"/>
      <c r="H7" s="153"/>
      <c r="L7" s="21"/>
      <c r="AZ7" s="148" t="s">
        <v>143</v>
      </c>
      <c r="BA7" s="148" t="s">
        <v>1</v>
      </c>
      <c r="BB7" s="148" t="s">
        <v>1</v>
      </c>
      <c r="BC7" s="148" t="s">
        <v>144</v>
      </c>
      <c r="BD7" s="148" t="s">
        <v>86</v>
      </c>
    </row>
    <row r="8">
      <c r="B8" s="21"/>
      <c r="D8" s="153" t="s">
        <v>145</v>
      </c>
      <c r="L8" s="21"/>
      <c r="AZ8" s="148" t="s">
        <v>146</v>
      </c>
      <c r="BA8" s="148" t="s">
        <v>1</v>
      </c>
      <c r="BB8" s="148" t="s">
        <v>1</v>
      </c>
      <c r="BC8" s="148" t="s">
        <v>147</v>
      </c>
      <c r="BD8" s="148" t="s">
        <v>86</v>
      </c>
    </row>
    <row r="9" s="1" customFormat="1" ht="16.5" customHeight="1">
      <c r="B9" s="21"/>
      <c r="E9" s="154" t="s">
        <v>148</v>
      </c>
      <c r="F9" s="1"/>
      <c r="G9" s="1"/>
      <c r="H9" s="1"/>
      <c r="L9" s="21"/>
      <c r="AZ9" s="148" t="s">
        <v>149</v>
      </c>
      <c r="BA9" s="148" t="s">
        <v>1</v>
      </c>
      <c r="BB9" s="148" t="s">
        <v>1</v>
      </c>
      <c r="BC9" s="148" t="s">
        <v>150</v>
      </c>
      <c r="BD9" s="148" t="s">
        <v>86</v>
      </c>
    </row>
    <row r="10" s="1" customFormat="1" ht="12" customHeight="1">
      <c r="B10" s="21"/>
      <c r="D10" s="153" t="s">
        <v>151</v>
      </c>
      <c r="L10" s="21"/>
      <c r="AZ10" s="148" t="s">
        <v>152</v>
      </c>
      <c r="BA10" s="148" t="s">
        <v>1</v>
      </c>
      <c r="BB10" s="148" t="s">
        <v>1</v>
      </c>
      <c r="BC10" s="148" t="s">
        <v>153</v>
      </c>
      <c r="BD10" s="148" t="s">
        <v>86</v>
      </c>
    </row>
    <row r="11" s="2" customFormat="1" ht="16.5" customHeight="1">
      <c r="A11" s="39"/>
      <c r="B11" s="45"/>
      <c r="C11" s="39"/>
      <c r="D11" s="39"/>
      <c r="E11" s="155" t="s">
        <v>154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148" t="s">
        <v>155</v>
      </c>
      <c r="BA11" s="148" t="s">
        <v>1</v>
      </c>
      <c r="BB11" s="148" t="s">
        <v>1</v>
      </c>
      <c r="BC11" s="148" t="s">
        <v>156</v>
      </c>
      <c r="BD11" s="148" t="s">
        <v>86</v>
      </c>
    </row>
    <row r="12" s="2" customFormat="1" ht="12" customHeight="1">
      <c r="A12" s="39"/>
      <c r="B12" s="45"/>
      <c r="C12" s="39"/>
      <c r="D12" s="153" t="s">
        <v>157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148" t="s">
        <v>158</v>
      </c>
      <c r="BA12" s="148" t="s">
        <v>1</v>
      </c>
      <c r="BB12" s="148" t="s">
        <v>1</v>
      </c>
      <c r="BC12" s="148" t="s">
        <v>159</v>
      </c>
      <c r="BD12" s="148" t="s">
        <v>86</v>
      </c>
    </row>
    <row r="13" s="2" customFormat="1" ht="16.5" customHeight="1">
      <c r="A13" s="39"/>
      <c r="B13" s="45"/>
      <c r="C13" s="39"/>
      <c r="D13" s="39"/>
      <c r="E13" s="156" t="s">
        <v>160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148" t="s">
        <v>161</v>
      </c>
      <c r="BA13" s="148" t="s">
        <v>1</v>
      </c>
      <c r="BB13" s="148" t="s">
        <v>1</v>
      </c>
      <c r="BC13" s="148" t="s">
        <v>162</v>
      </c>
      <c r="BD13" s="148" t="s">
        <v>86</v>
      </c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148" t="s">
        <v>49</v>
      </c>
      <c r="BA14" s="148" t="s">
        <v>1</v>
      </c>
      <c r="BB14" s="148" t="s">
        <v>1</v>
      </c>
      <c r="BC14" s="148" t="s">
        <v>163</v>
      </c>
      <c r="BD14" s="148" t="s">
        <v>86</v>
      </c>
    </row>
    <row r="15" s="2" customFormat="1" ht="12" customHeight="1">
      <c r="A15" s="39"/>
      <c r="B15" s="45"/>
      <c r="C15" s="39"/>
      <c r="D15" s="153" t="s">
        <v>18</v>
      </c>
      <c r="E15" s="39"/>
      <c r="F15" s="142" t="s">
        <v>1</v>
      </c>
      <c r="G15" s="39"/>
      <c r="H15" s="39"/>
      <c r="I15" s="153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148" t="s">
        <v>164</v>
      </c>
      <c r="BA15" s="148" t="s">
        <v>1</v>
      </c>
      <c r="BB15" s="148" t="s">
        <v>1</v>
      </c>
      <c r="BC15" s="148" t="s">
        <v>165</v>
      </c>
      <c r="BD15" s="148" t="s">
        <v>86</v>
      </c>
    </row>
    <row r="16" s="2" customFormat="1" ht="12" customHeight="1">
      <c r="A16" s="39"/>
      <c r="B16" s="45"/>
      <c r="C16" s="39"/>
      <c r="D16" s="153" t="s">
        <v>20</v>
      </c>
      <c r="E16" s="39"/>
      <c r="F16" s="142" t="s">
        <v>21</v>
      </c>
      <c r="G16" s="39"/>
      <c r="H16" s="39"/>
      <c r="I16" s="153" t="s">
        <v>22</v>
      </c>
      <c r="J16" s="157" t="str">
        <f>'Rekapitulace stavby'!AN8</f>
        <v>13. 3. 2025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3" t="s">
        <v>24</v>
      </c>
      <c r="E18" s="39"/>
      <c r="F18" s="39"/>
      <c r="G18" s="39"/>
      <c r="H18" s="39"/>
      <c r="I18" s="153" t="s">
        <v>25</v>
      </c>
      <c r="J18" s="142" t="s">
        <v>26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27</v>
      </c>
      <c r="F19" s="39"/>
      <c r="G19" s="39"/>
      <c r="H19" s="39"/>
      <c r="I19" s="153" t="s">
        <v>28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3" t="s">
        <v>29</v>
      </c>
      <c r="E21" s="39"/>
      <c r="F21" s="39"/>
      <c r="G21" s="39"/>
      <c r="H21" s="39"/>
      <c r="I21" s="153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3" t="s">
        <v>28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3" t="s">
        <v>31</v>
      </c>
      <c r="E24" s="39"/>
      <c r="F24" s="39"/>
      <c r="G24" s="39"/>
      <c r="H24" s="39"/>
      <c r="I24" s="153" t="s">
        <v>25</v>
      </c>
      <c r="J24" s="142" t="s">
        <v>32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33</v>
      </c>
      <c r="F25" s="39"/>
      <c r="G25" s="39"/>
      <c r="H25" s="39"/>
      <c r="I25" s="153" t="s">
        <v>28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3" t="s">
        <v>35</v>
      </c>
      <c r="E27" s="39"/>
      <c r="F27" s="39"/>
      <c r="G27" s="39"/>
      <c r="H27" s="39"/>
      <c r="I27" s="153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36</v>
      </c>
      <c r="F28" s="39"/>
      <c r="G28" s="39"/>
      <c r="H28" s="39"/>
      <c r="I28" s="153" t="s">
        <v>28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3" t="s">
        <v>37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5" customHeight="1">
      <c r="A31" s="158"/>
      <c r="B31" s="159"/>
      <c r="C31" s="158"/>
      <c r="D31" s="158"/>
      <c r="E31" s="160" t="s">
        <v>1</v>
      </c>
      <c r="F31" s="160"/>
      <c r="G31" s="160"/>
      <c r="H31" s="160"/>
      <c r="I31" s="158"/>
      <c r="J31" s="158"/>
      <c r="K31" s="158"/>
      <c r="L31" s="161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2"/>
      <c r="E33" s="162"/>
      <c r="F33" s="162"/>
      <c r="G33" s="162"/>
      <c r="H33" s="162"/>
      <c r="I33" s="162"/>
      <c r="J33" s="162"/>
      <c r="K33" s="162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3" t="s">
        <v>38</v>
      </c>
      <c r="E34" s="39"/>
      <c r="F34" s="39"/>
      <c r="G34" s="39"/>
      <c r="H34" s="39"/>
      <c r="I34" s="39"/>
      <c r="J34" s="164">
        <f>ROUND(J134,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2"/>
      <c r="E35" s="162"/>
      <c r="F35" s="162"/>
      <c r="G35" s="162"/>
      <c r="H35" s="162"/>
      <c r="I35" s="162"/>
      <c r="J35" s="162"/>
      <c r="K35" s="162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5" t="s">
        <v>40</v>
      </c>
      <c r="G36" s="39"/>
      <c r="H36" s="39"/>
      <c r="I36" s="165" t="s">
        <v>39</v>
      </c>
      <c r="J36" s="165" t="s">
        <v>41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55" t="s">
        <v>42</v>
      </c>
      <c r="E37" s="153" t="s">
        <v>43</v>
      </c>
      <c r="F37" s="166">
        <f>ROUND((SUM(BE134:BE430)),  2)</f>
        <v>0</v>
      </c>
      <c r="G37" s="39"/>
      <c r="H37" s="39"/>
      <c r="I37" s="167">
        <v>0.20999999999999999</v>
      </c>
      <c r="J37" s="166">
        <f>ROUND(((SUM(BE134:BE430))*I37),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3" t="s">
        <v>44</v>
      </c>
      <c r="F38" s="166">
        <f>ROUND((SUM(BF134:BF430)),  2)</f>
        <v>0</v>
      </c>
      <c r="G38" s="39"/>
      <c r="H38" s="39"/>
      <c r="I38" s="167">
        <v>0.12</v>
      </c>
      <c r="J38" s="166">
        <f>ROUND(((SUM(BF134:BF430))*I38),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3" t="s">
        <v>45</v>
      </c>
      <c r="F39" s="166">
        <f>ROUND((SUM(BG134:BG430)),  2)</f>
        <v>0</v>
      </c>
      <c r="G39" s="39"/>
      <c r="H39" s="39"/>
      <c r="I39" s="167">
        <v>0.20999999999999999</v>
      </c>
      <c r="J39" s="166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3" t="s">
        <v>46</v>
      </c>
      <c r="F40" s="166">
        <f>ROUND((SUM(BH134:BH430)),  2)</f>
        <v>0</v>
      </c>
      <c r="G40" s="39"/>
      <c r="H40" s="39"/>
      <c r="I40" s="167">
        <v>0.12</v>
      </c>
      <c r="J40" s="166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3" t="s">
        <v>47</v>
      </c>
      <c r="F41" s="166">
        <f>ROUND((SUM(BI134:BI430)),  2)</f>
        <v>0</v>
      </c>
      <c r="G41" s="39"/>
      <c r="H41" s="39"/>
      <c r="I41" s="167">
        <v>0</v>
      </c>
      <c r="J41" s="166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8"/>
      <c r="D43" s="169" t="s">
        <v>48</v>
      </c>
      <c r="E43" s="170"/>
      <c r="F43" s="170"/>
      <c r="G43" s="171" t="s">
        <v>49</v>
      </c>
      <c r="H43" s="172" t="s">
        <v>50</v>
      </c>
      <c r="I43" s="170"/>
      <c r="J43" s="173">
        <f>SUM(J34:J41)</f>
        <v>0</v>
      </c>
      <c r="K43" s="174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5" t="s">
        <v>51</v>
      </c>
      <c r="E50" s="176"/>
      <c r="F50" s="176"/>
      <c r="G50" s="175" t="s">
        <v>52</v>
      </c>
      <c r="H50" s="176"/>
      <c r="I50" s="176"/>
      <c r="J50" s="176"/>
      <c r="K50" s="17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7" t="s">
        <v>53</v>
      </c>
      <c r="E61" s="178"/>
      <c r="F61" s="179" t="s">
        <v>54</v>
      </c>
      <c r="G61" s="177" t="s">
        <v>53</v>
      </c>
      <c r="H61" s="178"/>
      <c r="I61" s="178"/>
      <c r="J61" s="180" t="s">
        <v>54</v>
      </c>
      <c r="K61" s="17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5" t="s">
        <v>55</v>
      </c>
      <c r="E65" s="181"/>
      <c r="F65" s="181"/>
      <c r="G65" s="175" t="s">
        <v>56</v>
      </c>
      <c r="H65" s="181"/>
      <c r="I65" s="181"/>
      <c r="J65" s="181"/>
      <c r="K65" s="18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7" t="s">
        <v>53</v>
      </c>
      <c r="E76" s="178"/>
      <c r="F76" s="179" t="s">
        <v>54</v>
      </c>
      <c r="G76" s="177" t="s">
        <v>53</v>
      </c>
      <c r="H76" s="178"/>
      <c r="I76" s="178"/>
      <c r="J76" s="180" t="s">
        <v>54</v>
      </c>
      <c r="K76" s="17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6" t="str">
        <f>E7</f>
        <v>Chodníkové těleso, Žilina u Nového Jičína,úsek Pstruží Potok-Životice u NJ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145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6" t="s">
        <v>148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151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187" t="s">
        <v>154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157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 xml:space="preserve">101 - SO 01 Chodníkové těleso 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Žilina u Nového Jičína</v>
      </c>
      <c r="G93" s="41"/>
      <c r="H93" s="41"/>
      <c r="I93" s="33" t="s">
        <v>22</v>
      </c>
      <c r="J93" s="80" t="str">
        <f>IF(J16="","",J16)</f>
        <v>13. 3. 2025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40.05" customHeight="1">
      <c r="A95" s="39"/>
      <c r="B95" s="40"/>
      <c r="C95" s="33" t="s">
        <v>24</v>
      </c>
      <c r="D95" s="41"/>
      <c r="E95" s="41"/>
      <c r="F95" s="28" t="str">
        <f>E19</f>
        <v>Městský úřad Nový Jičín</v>
      </c>
      <c r="G95" s="41"/>
      <c r="H95" s="41"/>
      <c r="I95" s="33" t="s">
        <v>31</v>
      </c>
      <c r="J95" s="37" t="str">
        <f>E25</f>
        <v>Projekční a inženýrská činnost Groman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29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>Fajfrová Irena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8" t="s">
        <v>167</v>
      </c>
      <c r="D98" s="189"/>
      <c r="E98" s="189"/>
      <c r="F98" s="189"/>
      <c r="G98" s="189"/>
      <c r="H98" s="189"/>
      <c r="I98" s="189"/>
      <c r="J98" s="190" t="s">
        <v>168</v>
      </c>
      <c r="K98" s="189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1" t="s">
        <v>169</v>
      </c>
      <c r="D100" s="41"/>
      <c r="E100" s="41"/>
      <c r="F100" s="41"/>
      <c r="G100" s="41"/>
      <c r="H100" s="41"/>
      <c r="I100" s="41"/>
      <c r="J100" s="111">
        <f>J134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170</v>
      </c>
    </row>
    <row r="101" s="9" customFormat="1" ht="24.96" customHeight="1">
      <c r="A101" s="9"/>
      <c r="B101" s="192"/>
      <c r="C101" s="193"/>
      <c r="D101" s="194" t="s">
        <v>171</v>
      </c>
      <c r="E101" s="195"/>
      <c r="F101" s="195"/>
      <c r="G101" s="195"/>
      <c r="H101" s="195"/>
      <c r="I101" s="195"/>
      <c r="J101" s="196">
        <f>J135</f>
        <v>0</v>
      </c>
      <c r="K101" s="193"/>
      <c r="L101" s="19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8"/>
      <c r="C102" s="133"/>
      <c r="D102" s="199" t="s">
        <v>172</v>
      </c>
      <c r="E102" s="200"/>
      <c r="F102" s="200"/>
      <c r="G102" s="200"/>
      <c r="H102" s="200"/>
      <c r="I102" s="200"/>
      <c r="J102" s="201">
        <f>J136</f>
        <v>0</v>
      </c>
      <c r="K102" s="133"/>
      <c r="L102" s="20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8"/>
      <c r="C103" s="133"/>
      <c r="D103" s="199" t="s">
        <v>173</v>
      </c>
      <c r="E103" s="200"/>
      <c r="F103" s="200"/>
      <c r="G103" s="200"/>
      <c r="H103" s="200"/>
      <c r="I103" s="200"/>
      <c r="J103" s="201">
        <f>J251</f>
        <v>0</v>
      </c>
      <c r="K103" s="133"/>
      <c r="L103" s="20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8"/>
      <c r="C104" s="133"/>
      <c r="D104" s="199" t="s">
        <v>174</v>
      </c>
      <c r="E104" s="200"/>
      <c r="F104" s="200"/>
      <c r="G104" s="200"/>
      <c r="H104" s="200"/>
      <c r="I104" s="200"/>
      <c r="J104" s="201">
        <f>J255</f>
        <v>0</v>
      </c>
      <c r="K104" s="133"/>
      <c r="L104" s="20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8"/>
      <c r="C105" s="133"/>
      <c r="D105" s="199" t="s">
        <v>175</v>
      </c>
      <c r="E105" s="200"/>
      <c r="F105" s="200"/>
      <c r="G105" s="200"/>
      <c r="H105" s="200"/>
      <c r="I105" s="200"/>
      <c r="J105" s="201">
        <f>J262</f>
        <v>0</v>
      </c>
      <c r="K105" s="133"/>
      <c r="L105" s="20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8"/>
      <c r="C106" s="133"/>
      <c r="D106" s="199" t="s">
        <v>176</v>
      </c>
      <c r="E106" s="200"/>
      <c r="F106" s="200"/>
      <c r="G106" s="200"/>
      <c r="H106" s="200"/>
      <c r="I106" s="200"/>
      <c r="J106" s="201">
        <f>J335</f>
        <v>0</v>
      </c>
      <c r="K106" s="133"/>
      <c r="L106" s="20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8"/>
      <c r="C107" s="133"/>
      <c r="D107" s="199" t="s">
        <v>177</v>
      </c>
      <c r="E107" s="200"/>
      <c r="F107" s="200"/>
      <c r="G107" s="200"/>
      <c r="H107" s="200"/>
      <c r="I107" s="200"/>
      <c r="J107" s="201">
        <f>J407</f>
        <v>0</v>
      </c>
      <c r="K107" s="133"/>
      <c r="L107" s="20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8"/>
      <c r="C108" s="133"/>
      <c r="D108" s="199" t="s">
        <v>178</v>
      </c>
      <c r="E108" s="200"/>
      <c r="F108" s="200"/>
      <c r="G108" s="200"/>
      <c r="H108" s="200"/>
      <c r="I108" s="200"/>
      <c r="J108" s="201">
        <f>J422</f>
        <v>0</v>
      </c>
      <c r="K108" s="133"/>
      <c r="L108" s="20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92"/>
      <c r="C109" s="193"/>
      <c r="D109" s="194" t="s">
        <v>179</v>
      </c>
      <c r="E109" s="195"/>
      <c r="F109" s="195"/>
      <c r="G109" s="195"/>
      <c r="H109" s="195"/>
      <c r="I109" s="195"/>
      <c r="J109" s="196">
        <f>J424</f>
        <v>0</v>
      </c>
      <c r="K109" s="193"/>
      <c r="L109" s="197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98"/>
      <c r="C110" s="133"/>
      <c r="D110" s="199" t="s">
        <v>180</v>
      </c>
      <c r="E110" s="200"/>
      <c r="F110" s="200"/>
      <c r="G110" s="200"/>
      <c r="H110" s="200"/>
      <c r="I110" s="200"/>
      <c r="J110" s="201">
        <f>J425</f>
        <v>0</v>
      </c>
      <c r="K110" s="133"/>
      <c r="L110" s="20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181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6.25" customHeight="1">
      <c r="A120" s="39"/>
      <c r="B120" s="40"/>
      <c r="C120" s="41"/>
      <c r="D120" s="41"/>
      <c r="E120" s="186" t="str">
        <f>E7</f>
        <v>Chodníkové těleso, Žilina u Nového Jičína,úsek Pstruží Potok-Životice u NJ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" customFormat="1" ht="12" customHeight="1">
      <c r="B121" s="22"/>
      <c r="C121" s="33" t="s">
        <v>145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="1" customFormat="1" ht="16.5" customHeight="1">
      <c r="B122" s="22"/>
      <c r="C122" s="23"/>
      <c r="D122" s="23"/>
      <c r="E122" s="186" t="s">
        <v>148</v>
      </c>
      <c r="F122" s="23"/>
      <c r="G122" s="23"/>
      <c r="H122" s="23"/>
      <c r="I122" s="23"/>
      <c r="J122" s="23"/>
      <c r="K122" s="23"/>
      <c r="L122" s="21"/>
    </row>
    <row r="123" s="1" customFormat="1" ht="12" customHeight="1">
      <c r="B123" s="22"/>
      <c r="C123" s="33" t="s">
        <v>151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="2" customFormat="1" ht="16.5" customHeight="1">
      <c r="A124" s="39"/>
      <c r="B124" s="40"/>
      <c r="C124" s="41"/>
      <c r="D124" s="41"/>
      <c r="E124" s="187" t="s">
        <v>154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157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6.5" customHeight="1">
      <c r="A126" s="39"/>
      <c r="B126" s="40"/>
      <c r="C126" s="41"/>
      <c r="D126" s="41"/>
      <c r="E126" s="77" t="str">
        <f>E13</f>
        <v xml:space="preserve">101 - SO 01 Chodníkové těleso 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20</v>
      </c>
      <c r="D128" s="41"/>
      <c r="E128" s="41"/>
      <c r="F128" s="28" t="str">
        <f>F16</f>
        <v>Žilina u Nového Jičína</v>
      </c>
      <c r="G128" s="41"/>
      <c r="H128" s="41"/>
      <c r="I128" s="33" t="s">
        <v>22</v>
      </c>
      <c r="J128" s="80" t="str">
        <f>IF(J16="","",J16)</f>
        <v>13. 3. 2025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40.05" customHeight="1">
      <c r="A130" s="39"/>
      <c r="B130" s="40"/>
      <c r="C130" s="33" t="s">
        <v>24</v>
      </c>
      <c r="D130" s="41"/>
      <c r="E130" s="41"/>
      <c r="F130" s="28" t="str">
        <f>E19</f>
        <v>Městský úřad Nový Jičín</v>
      </c>
      <c r="G130" s="41"/>
      <c r="H130" s="41"/>
      <c r="I130" s="33" t="s">
        <v>31</v>
      </c>
      <c r="J130" s="37" t="str">
        <f>E25</f>
        <v>Projekční a inženýrská činnost Groman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29</v>
      </c>
      <c r="D131" s="41"/>
      <c r="E131" s="41"/>
      <c r="F131" s="28" t="str">
        <f>IF(E22="","",E22)</f>
        <v>Vyplň údaj</v>
      </c>
      <c r="G131" s="41"/>
      <c r="H131" s="41"/>
      <c r="I131" s="33" t="s">
        <v>35</v>
      </c>
      <c r="J131" s="37" t="str">
        <f>E28</f>
        <v>Fajfrová Irena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0.32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1" customFormat="1" ht="29.28" customHeight="1">
      <c r="A133" s="203"/>
      <c r="B133" s="204"/>
      <c r="C133" s="205" t="s">
        <v>182</v>
      </c>
      <c r="D133" s="206" t="s">
        <v>63</v>
      </c>
      <c r="E133" s="206" t="s">
        <v>59</v>
      </c>
      <c r="F133" s="206" t="s">
        <v>60</v>
      </c>
      <c r="G133" s="206" t="s">
        <v>183</v>
      </c>
      <c r="H133" s="206" t="s">
        <v>184</v>
      </c>
      <c r="I133" s="206" t="s">
        <v>185</v>
      </c>
      <c r="J133" s="206" t="s">
        <v>168</v>
      </c>
      <c r="K133" s="207" t="s">
        <v>186</v>
      </c>
      <c r="L133" s="208"/>
      <c r="M133" s="101" t="s">
        <v>1</v>
      </c>
      <c r="N133" s="102" t="s">
        <v>42</v>
      </c>
      <c r="O133" s="102" t="s">
        <v>187</v>
      </c>
      <c r="P133" s="102" t="s">
        <v>188</v>
      </c>
      <c r="Q133" s="102" t="s">
        <v>189</v>
      </c>
      <c r="R133" s="102" t="s">
        <v>190</v>
      </c>
      <c r="S133" s="102" t="s">
        <v>191</v>
      </c>
      <c r="T133" s="103" t="s">
        <v>192</v>
      </c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</row>
    <row r="134" s="2" customFormat="1" ht="22.8" customHeight="1">
      <c r="A134" s="39"/>
      <c r="B134" s="40"/>
      <c r="C134" s="108" t="s">
        <v>193</v>
      </c>
      <c r="D134" s="41"/>
      <c r="E134" s="41"/>
      <c r="F134" s="41"/>
      <c r="G134" s="41"/>
      <c r="H134" s="41"/>
      <c r="I134" s="41"/>
      <c r="J134" s="209">
        <f>BK134</f>
        <v>0</v>
      </c>
      <c r="K134" s="41"/>
      <c r="L134" s="45"/>
      <c r="M134" s="104"/>
      <c r="N134" s="210"/>
      <c r="O134" s="105"/>
      <c r="P134" s="211">
        <f>P135+P424</f>
        <v>0</v>
      </c>
      <c r="Q134" s="105"/>
      <c r="R134" s="211">
        <f>R135+R424</f>
        <v>1506.7970529200002</v>
      </c>
      <c r="S134" s="105"/>
      <c r="T134" s="212">
        <f>T135+T424</f>
        <v>620.04050000000007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77</v>
      </c>
      <c r="AU134" s="18" t="s">
        <v>170</v>
      </c>
      <c r="BK134" s="213">
        <f>BK135+BK424</f>
        <v>0</v>
      </c>
    </row>
    <row r="135" s="12" customFormat="1" ht="25.92" customHeight="1">
      <c r="A135" s="12"/>
      <c r="B135" s="214"/>
      <c r="C135" s="215"/>
      <c r="D135" s="216" t="s">
        <v>77</v>
      </c>
      <c r="E135" s="217" t="s">
        <v>194</v>
      </c>
      <c r="F135" s="217" t="s">
        <v>195</v>
      </c>
      <c r="G135" s="215"/>
      <c r="H135" s="215"/>
      <c r="I135" s="218"/>
      <c r="J135" s="219">
        <f>BK135</f>
        <v>0</v>
      </c>
      <c r="K135" s="215"/>
      <c r="L135" s="220"/>
      <c r="M135" s="221"/>
      <c r="N135" s="222"/>
      <c r="O135" s="222"/>
      <c r="P135" s="223">
        <f>P136+P251+P255+P262+P335+P407+P422</f>
        <v>0</v>
      </c>
      <c r="Q135" s="222"/>
      <c r="R135" s="223">
        <f>R136+R251+R255+R262+R335+R407+R422</f>
        <v>1506.7970529200002</v>
      </c>
      <c r="S135" s="222"/>
      <c r="T135" s="224">
        <f>T136+T251+T255+T262+T335+T407+T422</f>
        <v>620.04050000000007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5" t="s">
        <v>82</v>
      </c>
      <c r="AT135" s="226" t="s">
        <v>77</v>
      </c>
      <c r="AU135" s="226" t="s">
        <v>78</v>
      </c>
      <c r="AY135" s="225" t="s">
        <v>196</v>
      </c>
      <c r="BK135" s="227">
        <f>BK136+BK251+BK255+BK262+BK335+BK407+BK422</f>
        <v>0</v>
      </c>
    </row>
    <row r="136" s="12" customFormat="1" ht="22.8" customHeight="1">
      <c r="A136" s="12"/>
      <c r="B136" s="214"/>
      <c r="C136" s="215"/>
      <c r="D136" s="216" t="s">
        <v>77</v>
      </c>
      <c r="E136" s="228" t="s">
        <v>82</v>
      </c>
      <c r="F136" s="228" t="s">
        <v>197</v>
      </c>
      <c r="G136" s="215"/>
      <c r="H136" s="215"/>
      <c r="I136" s="218"/>
      <c r="J136" s="229">
        <f>BK136</f>
        <v>0</v>
      </c>
      <c r="K136" s="215"/>
      <c r="L136" s="220"/>
      <c r="M136" s="221"/>
      <c r="N136" s="222"/>
      <c r="O136" s="222"/>
      <c r="P136" s="223">
        <f>SUM(P137:P250)</f>
        <v>0</v>
      </c>
      <c r="Q136" s="222"/>
      <c r="R136" s="223">
        <f>SUM(R137:R250)</f>
        <v>59.276684000000003</v>
      </c>
      <c r="S136" s="222"/>
      <c r="T136" s="224">
        <f>SUM(T137:T250)</f>
        <v>246.56400000000002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5" t="s">
        <v>82</v>
      </c>
      <c r="AT136" s="226" t="s">
        <v>77</v>
      </c>
      <c r="AU136" s="226" t="s">
        <v>82</v>
      </c>
      <c r="AY136" s="225" t="s">
        <v>196</v>
      </c>
      <c r="BK136" s="227">
        <f>SUM(BK137:BK250)</f>
        <v>0</v>
      </c>
    </row>
    <row r="137" s="2" customFormat="1" ht="16.5" customHeight="1">
      <c r="A137" s="39"/>
      <c r="B137" s="40"/>
      <c r="C137" s="230" t="s">
        <v>82</v>
      </c>
      <c r="D137" s="230" t="s">
        <v>198</v>
      </c>
      <c r="E137" s="231" t="s">
        <v>199</v>
      </c>
      <c r="F137" s="232" t="s">
        <v>200</v>
      </c>
      <c r="G137" s="233" t="s">
        <v>201</v>
      </c>
      <c r="H137" s="234">
        <v>425</v>
      </c>
      <c r="I137" s="235"/>
      <c r="J137" s="236">
        <f>ROUND(I137*H137,2)</f>
        <v>0</v>
      </c>
      <c r="K137" s="232" t="s">
        <v>202</v>
      </c>
      <c r="L137" s="45"/>
      <c r="M137" s="237" t="s">
        <v>1</v>
      </c>
      <c r="N137" s="238" t="s">
        <v>43</v>
      </c>
      <c r="O137" s="92"/>
      <c r="P137" s="239">
        <f>O137*H137</f>
        <v>0</v>
      </c>
      <c r="Q137" s="239">
        <v>3.0000000000000001E-05</v>
      </c>
      <c r="R137" s="239">
        <f>Q137*H137</f>
        <v>0.012750000000000001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101</v>
      </c>
      <c r="AT137" s="241" t="s">
        <v>198</v>
      </c>
      <c r="AU137" s="241" t="s">
        <v>86</v>
      </c>
      <c r="AY137" s="18" t="s">
        <v>196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82</v>
      </c>
      <c r="BK137" s="242">
        <f>ROUND(I137*H137,2)</f>
        <v>0</v>
      </c>
      <c r="BL137" s="18" t="s">
        <v>101</v>
      </c>
      <c r="BM137" s="241" t="s">
        <v>203</v>
      </c>
    </row>
    <row r="138" s="2" customFormat="1" ht="37.8" customHeight="1">
      <c r="A138" s="39"/>
      <c r="B138" s="40"/>
      <c r="C138" s="230" t="s">
        <v>86</v>
      </c>
      <c r="D138" s="230" t="s">
        <v>198</v>
      </c>
      <c r="E138" s="231" t="s">
        <v>204</v>
      </c>
      <c r="F138" s="232" t="s">
        <v>205</v>
      </c>
      <c r="G138" s="233" t="s">
        <v>201</v>
      </c>
      <c r="H138" s="234">
        <v>425</v>
      </c>
      <c r="I138" s="235"/>
      <c r="J138" s="236">
        <f>ROUND(I138*H138,2)</f>
        <v>0</v>
      </c>
      <c r="K138" s="232" t="s">
        <v>202</v>
      </c>
      <c r="L138" s="45"/>
      <c r="M138" s="237" t="s">
        <v>1</v>
      </c>
      <c r="N138" s="238" t="s">
        <v>43</v>
      </c>
      <c r="O138" s="92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1" t="s">
        <v>101</v>
      </c>
      <c r="AT138" s="241" t="s">
        <v>198</v>
      </c>
      <c r="AU138" s="241" t="s">
        <v>86</v>
      </c>
      <c r="AY138" s="18" t="s">
        <v>196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8" t="s">
        <v>82</v>
      </c>
      <c r="BK138" s="242">
        <f>ROUND(I138*H138,2)</f>
        <v>0</v>
      </c>
      <c r="BL138" s="18" t="s">
        <v>101</v>
      </c>
      <c r="BM138" s="241" t="s">
        <v>206</v>
      </c>
    </row>
    <row r="139" s="2" customFormat="1" ht="24.15" customHeight="1">
      <c r="A139" s="39"/>
      <c r="B139" s="40"/>
      <c r="C139" s="230" t="s">
        <v>94</v>
      </c>
      <c r="D139" s="230" t="s">
        <v>198</v>
      </c>
      <c r="E139" s="231" t="s">
        <v>207</v>
      </c>
      <c r="F139" s="232" t="s">
        <v>208</v>
      </c>
      <c r="G139" s="233" t="s">
        <v>201</v>
      </c>
      <c r="H139" s="234">
        <v>296.19999999999999</v>
      </c>
      <c r="I139" s="235"/>
      <c r="J139" s="236">
        <f>ROUND(I139*H139,2)</f>
        <v>0</v>
      </c>
      <c r="K139" s="232" t="s">
        <v>202</v>
      </c>
      <c r="L139" s="45"/>
      <c r="M139" s="237" t="s">
        <v>1</v>
      </c>
      <c r="N139" s="238" t="s">
        <v>43</v>
      </c>
      <c r="O139" s="92"/>
      <c r="P139" s="239">
        <f>O139*H139</f>
        <v>0</v>
      </c>
      <c r="Q139" s="239">
        <v>0</v>
      </c>
      <c r="R139" s="239">
        <f>Q139*H139</f>
        <v>0</v>
      </c>
      <c r="S139" s="239">
        <v>0.17000000000000001</v>
      </c>
      <c r="T139" s="240">
        <f>S139*H139</f>
        <v>50.353999999999999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1" t="s">
        <v>101</v>
      </c>
      <c r="AT139" s="241" t="s">
        <v>198</v>
      </c>
      <c r="AU139" s="241" t="s">
        <v>86</v>
      </c>
      <c r="AY139" s="18" t="s">
        <v>196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8" t="s">
        <v>82</v>
      </c>
      <c r="BK139" s="242">
        <f>ROUND(I139*H139,2)</f>
        <v>0</v>
      </c>
      <c r="BL139" s="18" t="s">
        <v>101</v>
      </c>
      <c r="BM139" s="241" t="s">
        <v>209</v>
      </c>
    </row>
    <row r="140" s="13" customFormat="1">
      <c r="A140" s="13"/>
      <c r="B140" s="243"/>
      <c r="C140" s="244"/>
      <c r="D140" s="245" t="s">
        <v>210</v>
      </c>
      <c r="E140" s="246" t="s">
        <v>1</v>
      </c>
      <c r="F140" s="247" t="s">
        <v>211</v>
      </c>
      <c r="G140" s="244"/>
      <c r="H140" s="248">
        <v>296.19999999999999</v>
      </c>
      <c r="I140" s="249"/>
      <c r="J140" s="244"/>
      <c r="K140" s="244"/>
      <c r="L140" s="250"/>
      <c r="M140" s="251"/>
      <c r="N140" s="252"/>
      <c r="O140" s="252"/>
      <c r="P140" s="252"/>
      <c r="Q140" s="252"/>
      <c r="R140" s="252"/>
      <c r="S140" s="252"/>
      <c r="T140" s="25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4" t="s">
        <v>210</v>
      </c>
      <c r="AU140" s="254" t="s">
        <v>86</v>
      </c>
      <c r="AV140" s="13" t="s">
        <v>86</v>
      </c>
      <c r="AW140" s="13" t="s">
        <v>34</v>
      </c>
      <c r="AX140" s="13" t="s">
        <v>82</v>
      </c>
      <c r="AY140" s="254" t="s">
        <v>196</v>
      </c>
    </row>
    <row r="141" s="2" customFormat="1" ht="24.15" customHeight="1">
      <c r="A141" s="39"/>
      <c r="B141" s="40"/>
      <c r="C141" s="230" t="s">
        <v>101</v>
      </c>
      <c r="D141" s="230" t="s">
        <v>198</v>
      </c>
      <c r="E141" s="231" t="s">
        <v>212</v>
      </c>
      <c r="F141" s="232" t="s">
        <v>213</v>
      </c>
      <c r="G141" s="233" t="s">
        <v>201</v>
      </c>
      <c r="H141" s="234">
        <v>296.19999999999999</v>
      </c>
      <c r="I141" s="235"/>
      <c r="J141" s="236">
        <f>ROUND(I141*H141,2)</f>
        <v>0</v>
      </c>
      <c r="K141" s="232" t="s">
        <v>202</v>
      </c>
      <c r="L141" s="45"/>
      <c r="M141" s="237" t="s">
        <v>1</v>
      </c>
      <c r="N141" s="238" t="s">
        <v>43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0.22</v>
      </c>
      <c r="T141" s="240">
        <f>S141*H141</f>
        <v>65.164000000000001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101</v>
      </c>
      <c r="AT141" s="241" t="s">
        <v>198</v>
      </c>
      <c r="AU141" s="241" t="s">
        <v>86</v>
      </c>
      <c r="AY141" s="18" t="s">
        <v>196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82</v>
      </c>
      <c r="BK141" s="242">
        <f>ROUND(I141*H141,2)</f>
        <v>0</v>
      </c>
      <c r="BL141" s="18" t="s">
        <v>101</v>
      </c>
      <c r="BM141" s="241" t="s">
        <v>214</v>
      </c>
    </row>
    <row r="142" s="13" customFormat="1">
      <c r="A142" s="13"/>
      <c r="B142" s="243"/>
      <c r="C142" s="244"/>
      <c r="D142" s="245" t="s">
        <v>210</v>
      </c>
      <c r="E142" s="246" t="s">
        <v>1</v>
      </c>
      <c r="F142" s="247" t="s">
        <v>211</v>
      </c>
      <c r="G142" s="244"/>
      <c r="H142" s="248">
        <v>296.19999999999999</v>
      </c>
      <c r="I142" s="249"/>
      <c r="J142" s="244"/>
      <c r="K142" s="244"/>
      <c r="L142" s="250"/>
      <c r="M142" s="251"/>
      <c r="N142" s="252"/>
      <c r="O142" s="252"/>
      <c r="P142" s="252"/>
      <c r="Q142" s="252"/>
      <c r="R142" s="252"/>
      <c r="S142" s="252"/>
      <c r="T142" s="25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4" t="s">
        <v>210</v>
      </c>
      <c r="AU142" s="254" t="s">
        <v>86</v>
      </c>
      <c r="AV142" s="13" t="s">
        <v>86</v>
      </c>
      <c r="AW142" s="13" t="s">
        <v>34</v>
      </c>
      <c r="AX142" s="13" t="s">
        <v>82</v>
      </c>
      <c r="AY142" s="254" t="s">
        <v>196</v>
      </c>
    </row>
    <row r="143" s="2" customFormat="1" ht="24.15" customHeight="1">
      <c r="A143" s="39"/>
      <c r="B143" s="40"/>
      <c r="C143" s="230" t="s">
        <v>215</v>
      </c>
      <c r="D143" s="230" t="s">
        <v>198</v>
      </c>
      <c r="E143" s="231" t="s">
        <v>216</v>
      </c>
      <c r="F143" s="232" t="s">
        <v>217</v>
      </c>
      <c r="G143" s="233" t="s">
        <v>201</v>
      </c>
      <c r="H143" s="234">
        <v>106</v>
      </c>
      <c r="I143" s="235"/>
      <c r="J143" s="236">
        <f>ROUND(I143*H143,2)</f>
        <v>0</v>
      </c>
      <c r="K143" s="232" t="s">
        <v>202</v>
      </c>
      <c r="L143" s="45"/>
      <c r="M143" s="237" t="s">
        <v>1</v>
      </c>
      <c r="N143" s="238" t="s">
        <v>43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0.17000000000000001</v>
      </c>
      <c r="T143" s="240">
        <f>S143*H143</f>
        <v>18.02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101</v>
      </c>
      <c r="AT143" s="241" t="s">
        <v>198</v>
      </c>
      <c r="AU143" s="241" t="s">
        <v>86</v>
      </c>
      <c r="AY143" s="18" t="s">
        <v>196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82</v>
      </c>
      <c r="BK143" s="242">
        <f>ROUND(I143*H143,2)</f>
        <v>0</v>
      </c>
      <c r="BL143" s="18" t="s">
        <v>101</v>
      </c>
      <c r="BM143" s="241" t="s">
        <v>218</v>
      </c>
    </row>
    <row r="144" s="14" customFormat="1">
      <c r="A144" s="14"/>
      <c r="B144" s="255"/>
      <c r="C144" s="256"/>
      <c r="D144" s="245" t="s">
        <v>210</v>
      </c>
      <c r="E144" s="257" t="s">
        <v>1</v>
      </c>
      <c r="F144" s="258" t="s">
        <v>219</v>
      </c>
      <c r="G144" s="256"/>
      <c r="H144" s="257" t="s">
        <v>1</v>
      </c>
      <c r="I144" s="259"/>
      <c r="J144" s="256"/>
      <c r="K144" s="256"/>
      <c r="L144" s="260"/>
      <c r="M144" s="261"/>
      <c r="N144" s="262"/>
      <c r="O144" s="262"/>
      <c r="P144" s="262"/>
      <c r="Q144" s="262"/>
      <c r="R144" s="262"/>
      <c r="S144" s="262"/>
      <c r="T144" s="26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4" t="s">
        <v>210</v>
      </c>
      <c r="AU144" s="264" t="s">
        <v>86</v>
      </c>
      <c r="AV144" s="14" t="s">
        <v>82</v>
      </c>
      <c r="AW144" s="14" t="s">
        <v>34</v>
      </c>
      <c r="AX144" s="14" t="s">
        <v>78</v>
      </c>
      <c r="AY144" s="264" t="s">
        <v>196</v>
      </c>
    </row>
    <row r="145" s="13" customFormat="1">
      <c r="A145" s="13"/>
      <c r="B145" s="243"/>
      <c r="C145" s="244"/>
      <c r="D145" s="245" t="s">
        <v>210</v>
      </c>
      <c r="E145" s="246" t="s">
        <v>1</v>
      </c>
      <c r="F145" s="247" t="s">
        <v>220</v>
      </c>
      <c r="G145" s="244"/>
      <c r="H145" s="248">
        <v>106</v>
      </c>
      <c r="I145" s="249"/>
      <c r="J145" s="244"/>
      <c r="K145" s="244"/>
      <c r="L145" s="250"/>
      <c r="M145" s="251"/>
      <c r="N145" s="252"/>
      <c r="O145" s="252"/>
      <c r="P145" s="252"/>
      <c r="Q145" s="252"/>
      <c r="R145" s="252"/>
      <c r="S145" s="252"/>
      <c r="T145" s="25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4" t="s">
        <v>210</v>
      </c>
      <c r="AU145" s="254" t="s">
        <v>86</v>
      </c>
      <c r="AV145" s="13" t="s">
        <v>86</v>
      </c>
      <c r="AW145" s="13" t="s">
        <v>34</v>
      </c>
      <c r="AX145" s="13" t="s">
        <v>82</v>
      </c>
      <c r="AY145" s="254" t="s">
        <v>196</v>
      </c>
    </row>
    <row r="146" s="2" customFormat="1" ht="24.15" customHeight="1">
      <c r="A146" s="39"/>
      <c r="B146" s="40"/>
      <c r="C146" s="230" t="s">
        <v>221</v>
      </c>
      <c r="D146" s="230" t="s">
        <v>198</v>
      </c>
      <c r="E146" s="231" t="s">
        <v>222</v>
      </c>
      <c r="F146" s="232" t="s">
        <v>223</v>
      </c>
      <c r="G146" s="233" t="s">
        <v>201</v>
      </c>
      <c r="H146" s="234">
        <v>48</v>
      </c>
      <c r="I146" s="235"/>
      <c r="J146" s="236">
        <f>ROUND(I146*H146,2)</f>
        <v>0</v>
      </c>
      <c r="K146" s="232" t="s">
        <v>202</v>
      </c>
      <c r="L146" s="45"/>
      <c r="M146" s="237" t="s">
        <v>1</v>
      </c>
      <c r="N146" s="238" t="s">
        <v>43</v>
      </c>
      <c r="O146" s="92"/>
      <c r="P146" s="239">
        <f>O146*H146</f>
        <v>0</v>
      </c>
      <c r="Q146" s="239">
        <v>0</v>
      </c>
      <c r="R146" s="239">
        <f>Q146*H146</f>
        <v>0</v>
      </c>
      <c r="S146" s="239">
        <v>0.44</v>
      </c>
      <c r="T146" s="240">
        <f>S146*H146</f>
        <v>21.120000000000001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1" t="s">
        <v>101</v>
      </c>
      <c r="AT146" s="241" t="s">
        <v>198</v>
      </c>
      <c r="AU146" s="241" t="s">
        <v>86</v>
      </c>
      <c r="AY146" s="18" t="s">
        <v>196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8" t="s">
        <v>82</v>
      </c>
      <c r="BK146" s="242">
        <f>ROUND(I146*H146,2)</f>
        <v>0</v>
      </c>
      <c r="BL146" s="18" t="s">
        <v>101</v>
      </c>
      <c r="BM146" s="241" t="s">
        <v>224</v>
      </c>
    </row>
    <row r="147" s="14" customFormat="1">
      <c r="A147" s="14"/>
      <c r="B147" s="255"/>
      <c r="C147" s="256"/>
      <c r="D147" s="245" t="s">
        <v>210</v>
      </c>
      <c r="E147" s="257" t="s">
        <v>1</v>
      </c>
      <c r="F147" s="258" t="s">
        <v>219</v>
      </c>
      <c r="G147" s="256"/>
      <c r="H147" s="257" t="s">
        <v>1</v>
      </c>
      <c r="I147" s="259"/>
      <c r="J147" s="256"/>
      <c r="K147" s="256"/>
      <c r="L147" s="260"/>
      <c r="M147" s="261"/>
      <c r="N147" s="262"/>
      <c r="O147" s="262"/>
      <c r="P147" s="262"/>
      <c r="Q147" s="262"/>
      <c r="R147" s="262"/>
      <c r="S147" s="262"/>
      <c r="T147" s="26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4" t="s">
        <v>210</v>
      </c>
      <c r="AU147" s="264" t="s">
        <v>86</v>
      </c>
      <c r="AV147" s="14" t="s">
        <v>82</v>
      </c>
      <c r="AW147" s="14" t="s">
        <v>34</v>
      </c>
      <c r="AX147" s="14" t="s">
        <v>78</v>
      </c>
      <c r="AY147" s="264" t="s">
        <v>196</v>
      </c>
    </row>
    <row r="148" s="14" customFormat="1">
      <c r="A148" s="14"/>
      <c r="B148" s="255"/>
      <c r="C148" s="256"/>
      <c r="D148" s="245" t="s">
        <v>210</v>
      </c>
      <c r="E148" s="257" t="s">
        <v>1</v>
      </c>
      <c r="F148" s="258" t="s">
        <v>225</v>
      </c>
      <c r="G148" s="256"/>
      <c r="H148" s="257" t="s">
        <v>1</v>
      </c>
      <c r="I148" s="259"/>
      <c r="J148" s="256"/>
      <c r="K148" s="256"/>
      <c r="L148" s="260"/>
      <c r="M148" s="261"/>
      <c r="N148" s="262"/>
      <c r="O148" s="262"/>
      <c r="P148" s="262"/>
      <c r="Q148" s="262"/>
      <c r="R148" s="262"/>
      <c r="S148" s="262"/>
      <c r="T148" s="26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4" t="s">
        <v>210</v>
      </c>
      <c r="AU148" s="264" t="s">
        <v>86</v>
      </c>
      <c r="AV148" s="14" t="s">
        <v>82</v>
      </c>
      <c r="AW148" s="14" t="s">
        <v>34</v>
      </c>
      <c r="AX148" s="14" t="s">
        <v>78</v>
      </c>
      <c r="AY148" s="264" t="s">
        <v>196</v>
      </c>
    </row>
    <row r="149" s="13" customFormat="1">
      <c r="A149" s="13"/>
      <c r="B149" s="243"/>
      <c r="C149" s="244"/>
      <c r="D149" s="245" t="s">
        <v>210</v>
      </c>
      <c r="E149" s="246" t="s">
        <v>1</v>
      </c>
      <c r="F149" s="247" t="s">
        <v>226</v>
      </c>
      <c r="G149" s="244"/>
      <c r="H149" s="248">
        <v>48</v>
      </c>
      <c r="I149" s="249"/>
      <c r="J149" s="244"/>
      <c r="K149" s="244"/>
      <c r="L149" s="250"/>
      <c r="M149" s="251"/>
      <c r="N149" s="252"/>
      <c r="O149" s="252"/>
      <c r="P149" s="252"/>
      <c r="Q149" s="252"/>
      <c r="R149" s="252"/>
      <c r="S149" s="252"/>
      <c r="T149" s="25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4" t="s">
        <v>210</v>
      </c>
      <c r="AU149" s="254" t="s">
        <v>86</v>
      </c>
      <c r="AV149" s="13" t="s">
        <v>86</v>
      </c>
      <c r="AW149" s="13" t="s">
        <v>34</v>
      </c>
      <c r="AX149" s="13" t="s">
        <v>82</v>
      </c>
      <c r="AY149" s="254" t="s">
        <v>196</v>
      </c>
    </row>
    <row r="150" s="2" customFormat="1" ht="24.15" customHeight="1">
      <c r="A150" s="39"/>
      <c r="B150" s="40"/>
      <c r="C150" s="230" t="s">
        <v>227</v>
      </c>
      <c r="D150" s="230" t="s">
        <v>198</v>
      </c>
      <c r="E150" s="231" t="s">
        <v>228</v>
      </c>
      <c r="F150" s="232" t="s">
        <v>229</v>
      </c>
      <c r="G150" s="233" t="s">
        <v>201</v>
      </c>
      <c r="H150" s="234">
        <v>20</v>
      </c>
      <c r="I150" s="235"/>
      <c r="J150" s="236">
        <f>ROUND(I150*H150,2)</f>
        <v>0</v>
      </c>
      <c r="K150" s="232" t="s">
        <v>202</v>
      </c>
      <c r="L150" s="45"/>
      <c r="M150" s="237" t="s">
        <v>1</v>
      </c>
      <c r="N150" s="238" t="s">
        <v>43</v>
      </c>
      <c r="O150" s="92"/>
      <c r="P150" s="239">
        <f>O150*H150</f>
        <v>0</v>
      </c>
      <c r="Q150" s="239">
        <v>0</v>
      </c>
      <c r="R150" s="239">
        <f>Q150*H150</f>
        <v>0</v>
      </c>
      <c r="S150" s="239">
        <v>0.24299999999999999</v>
      </c>
      <c r="T150" s="240">
        <f>S150*H150</f>
        <v>4.8599999999999994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101</v>
      </c>
      <c r="AT150" s="241" t="s">
        <v>198</v>
      </c>
      <c r="AU150" s="241" t="s">
        <v>86</v>
      </c>
      <c r="AY150" s="18" t="s">
        <v>196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82</v>
      </c>
      <c r="BK150" s="242">
        <f>ROUND(I150*H150,2)</f>
        <v>0</v>
      </c>
      <c r="BL150" s="18" t="s">
        <v>101</v>
      </c>
      <c r="BM150" s="241" t="s">
        <v>230</v>
      </c>
    </row>
    <row r="151" s="14" customFormat="1">
      <c r="A151" s="14"/>
      <c r="B151" s="255"/>
      <c r="C151" s="256"/>
      <c r="D151" s="245" t="s">
        <v>210</v>
      </c>
      <c r="E151" s="257" t="s">
        <v>1</v>
      </c>
      <c r="F151" s="258" t="s">
        <v>219</v>
      </c>
      <c r="G151" s="256"/>
      <c r="H151" s="257" t="s">
        <v>1</v>
      </c>
      <c r="I151" s="259"/>
      <c r="J151" s="256"/>
      <c r="K151" s="256"/>
      <c r="L151" s="260"/>
      <c r="M151" s="261"/>
      <c r="N151" s="262"/>
      <c r="O151" s="262"/>
      <c r="P151" s="262"/>
      <c r="Q151" s="262"/>
      <c r="R151" s="262"/>
      <c r="S151" s="262"/>
      <c r="T151" s="26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4" t="s">
        <v>210</v>
      </c>
      <c r="AU151" s="264" t="s">
        <v>86</v>
      </c>
      <c r="AV151" s="14" t="s">
        <v>82</v>
      </c>
      <c r="AW151" s="14" t="s">
        <v>34</v>
      </c>
      <c r="AX151" s="14" t="s">
        <v>78</v>
      </c>
      <c r="AY151" s="264" t="s">
        <v>196</v>
      </c>
    </row>
    <row r="152" s="13" customFormat="1">
      <c r="A152" s="13"/>
      <c r="B152" s="243"/>
      <c r="C152" s="244"/>
      <c r="D152" s="245" t="s">
        <v>210</v>
      </c>
      <c r="E152" s="246" t="s">
        <v>1</v>
      </c>
      <c r="F152" s="247" t="s">
        <v>231</v>
      </c>
      <c r="G152" s="244"/>
      <c r="H152" s="248">
        <v>20</v>
      </c>
      <c r="I152" s="249"/>
      <c r="J152" s="244"/>
      <c r="K152" s="244"/>
      <c r="L152" s="250"/>
      <c r="M152" s="251"/>
      <c r="N152" s="252"/>
      <c r="O152" s="252"/>
      <c r="P152" s="252"/>
      <c r="Q152" s="252"/>
      <c r="R152" s="252"/>
      <c r="S152" s="252"/>
      <c r="T152" s="25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4" t="s">
        <v>210</v>
      </c>
      <c r="AU152" s="254" t="s">
        <v>86</v>
      </c>
      <c r="AV152" s="13" t="s">
        <v>86</v>
      </c>
      <c r="AW152" s="13" t="s">
        <v>34</v>
      </c>
      <c r="AX152" s="13" t="s">
        <v>82</v>
      </c>
      <c r="AY152" s="254" t="s">
        <v>196</v>
      </c>
    </row>
    <row r="153" s="2" customFormat="1" ht="24.15" customHeight="1">
      <c r="A153" s="39"/>
      <c r="B153" s="40"/>
      <c r="C153" s="230" t="s">
        <v>232</v>
      </c>
      <c r="D153" s="230" t="s">
        <v>198</v>
      </c>
      <c r="E153" s="231" t="s">
        <v>233</v>
      </c>
      <c r="F153" s="232" t="s">
        <v>234</v>
      </c>
      <c r="G153" s="233" t="s">
        <v>201</v>
      </c>
      <c r="H153" s="234">
        <v>86</v>
      </c>
      <c r="I153" s="235"/>
      <c r="J153" s="236">
        <f>ROUND(I153*H153,2)</f>
        <v>0</v>
      </c>
      <c r="K153" s="232" t="s">
        <v>202</v>
      </c>
      <c r="L153" s="45"/>
      <c r="M153" s="237" t="s">
        <v>1</v>
      </c>
      <c r="N153" s="238" t="s">
        <v>43</v>
      </c>
      <c r="O153" s="92"/>
      <c r="P153" s="239">
        <f>O153*H153</f>
        <v>0</v>
      </c>
      <c r="Q153" s="239">
        <v>0</v>
      </c>
      <c r="R153" s="239">
        <f>Q153*H153</f>
        <v>0</v>
      </c>
      <c r="S153" s="239">
        <v>0.22</v>
      </c>
      <c r="T153" s="240">
        <f>S153*H153</f>
        <v>18.920000000000002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1" t="s">
        <v>101</v>
      </c>
      <c r="AT153" s="241" t="s">
        <v>198</v>
      </c>
      <c r="AU153" s="241" t="s">
        <v>86</v>
      </c>
      <c r="AY153" s="18" t="s">
        <v>196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8" t="s">
        <v>82</v>
      </c>
      <c r="BK153" s="242">
        <f>ROUND(I153*H153,2)</f>
        <v>0</v>
      </c>
      <c r="BL153" s="18" t="s">
        <v>101</v>
      </c>
      <c r="BM153" s="241" t="s">
        <v>235</v>
      </c>
    </row>
    <row r="154" s="14" customFormat="1">
      <c r="A154" s="14"/>
      <c r="B154" s="255"/>
      <c r="C154" s="256"/>
      <c r="D154" s="245" t="s">
        <v>210</v>
      </c>
      <c r="E154" s="257" t="s">
        <v>1</v>
      </c>
      <c r="F154" s="258" t="s">
        <v>219</v>
      </c>
      <c r="G154" s="256"/>
      <c r="H154" s="257" t="s">
        <v>1</v>
      </c>
      <c r="I154" s="259"/>
      <c r="J154" s="256"/>
      <c r="K154" s="256"/>
      <c r="L154" s="260"/>
      <c r="M154" s="261"/>
      <c r="N154" s="262"/>
      <c r="O154" s="262"/>
      <c r="P154" s="262"/>
      <c r="Q154" s="262"/>
      <c r="R154" s="262"/>
      <c r="S154" s="262"/>
      <c r="T154" s="26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4" t="s">
        <v>210</v>
      </c>
      <c r="AU154" s="264" t="s">
        <v>86</v>
      </c>
      <c r="AV154" s="14" t="s">
        <v>82</v>
      </c>
      <c r="AW154" s="14" t="s">
        <v>34</v>
      </c>
      <c r="AX154" s="14" t="s">
        <v>78</v>
      </c>
      <c r="AY154" s="264" t="s">
        <v>196</v>
      </c>
    </row>
    <row r="155" s="13" customFormat="1">
      <c r="A155" s="13"/>
      <c r="B155" s="243"/>
      <c r="C155" s="244"/>
      <c r="D155" s="245" t="s">
        <v>210</v>
      </c>
      <c r="E155" s="246" t="s">
        <v>1</v>
      </c>
      <c r="F155" s="247" t="s">
        <v>236</v>
      </c>
      <c r="G155" s="244"/>
      <c r="H155" s="248">
        <v>86</v>
      </c>
      <c r="I155" s="249"/>
      <c r="J155" s="244"/>
      <c r="K155" s="244"/>
      <c r="L155" s="250"/>
      <c r="M155" s="251"/>
      <c r="N155" s="252"/>
      <c r="O155" s="252"/>
      <c r="P155" s="252"/>
      <c r="Q155" s="252"/>
      <c r="R155" s="252"/>
      <c r="S155" s="252"/>
      <c r="T155" s="25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4" t="s">
        <v>210</v>
      </c>
      <c r="AU155" s="254" t="s">
        <v>86</v>
      </c>
      <c r="AV155" s="13" t="s">
        <v>86</v>
      </c>
      <c r="AW155" s="13" t="s">
        <v>34</v>
      </c>
      <c r="AX155" s="13" t="s">
        <v>82</v>
      </c>
      <c r="AY155" s="254" t="s">
        <v>196</v>
      </c>
    </row>
    <row r="156" s="2" customFormat="1" ht="24.15" customHeight="1">
      <c r="A156" s="39"/>
      <c r="B156" s="40"/>
      <c r="C156" s="230" t="s">
        <v>237</v>
      </c>
      <c r="D156" s="230" t="s">
        <v>198</v>
      </c>
      <c r="E156" s="231" t="s">
        <v>238</v>
      </c>
      <c r="F156" s="232" t="s">
        <v>239</v>
      </c>
      <c r="G156" s="233" t="s">
        <v>201</v>
      </c>
      <c r="H156" s="234">
        <v>592.39999999999998</v>
      </c>
      <c r="I156" s="235"/>
      <c r="J156" s="236">
        <f>ROUND(I156*H156,2)</f>
        <v>0</v>
      </c>
      <c r="K156" s="232" t="s">
        <v>202</v>
      </c>
      <c r="L156" s="45"/>
      <c r="M156" s="237" t="s">
        <v>1</v>
      </c>
      <c r="N156" s="238" t="s">
        <v>43</v>
      </c>
      <c r="O156" s="92"/>
      <c r="P156" s="239">
        <f>O156*H156</f>
        <v>0</v>
      </c>
      <c r="Q156" s="239">
        <v>1.0000000000000001E-05</v>
      </c>
      <c r="R156" s="239">
        <f>Q156*H156</f>
        <v>0.0059240000000000004</v>
      </c>
      <c r="S156" s="239">
        <v>0.11500000000000001</v>
      </c>
      <c r="T156" s="240">
        <f>S156*H156</f>
        <v>68.126000000000005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1" t="s">
        <v>101</v>
      </c>
      <c r="AT156" s="241" t="s">
        <v>198</v>
      </c>
      <c r="AU156" s="241" t="s">
        <v>86</v>
      </c>
      <c r="AY156" s="18" t="s">
        <v>196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8" t="s">
        <v>82</v>
      </c>
      <c r="BK156" s="242">
        <f>ROUND(I156*H156,2)</f>
        <v>0</v>
      </c>
      <c r="BL156" s="18" t="s">
        <v>101</v>
      </c>
      <c r="BM156" s="241" t="s">
        <v>240</v>
      </c>
    </row>
    <row r="157" s="14" customFormat="1">
      <c r="A157" s="14"/>
      <c r="B157" s="255"/>
      <c r="C157" s="256"/>
      <c r="D157" s="245" t="s">
        <v>210</v>
      </c>
      <c r="E157" s="257" t="s">
        <v>1</v>
      </c>
      <c r="F157" s="258" t="s">
        <v>241</v>
      </c>
      <c r="G157" s="256"/>
      <c r="H157" s="257" t="s">
        <v>1</v>
      </c>
      <c r="I157" s="259"/>
      <c r="J157" s="256"/>
      <c r="K157" s="256"/>
      <c r="L157" s="260"/>
      <c r="M157" s="261"/>
      <c r="N157" s="262"/>
      <c r="O157" s="262"/>
      <c r="P157" s="262"/>
      <c r="Q157" s="262"/>
      <c r="R157" s="262"/>
      <c r="S157" s="262"/>
      <c r="T157" s="26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4" t="s">
        <v>210</v>
      </c>
      <c r="AU157" s="264" t="s">
        <v>86</v>
      </c>
      <c r="AV157" s="14" t="s">
        <v>82</v>
      </c>
      <c r="AW157" s="14" t="s">
        <v>34</v>
      </c>
      <c r="AX157" s="14" t="s">
        <v>78</v>
      </c>
      <c r="AY157" s="264" t="s">
        <v>196</v>
      </c>
    </row>
    <row r="158" s="13" customFormat="1">
      <c r="A158" s="13"/>
      <c r="B158" s="243"/>
      <c r="C158" s="244"/>
      <c r="D158" s="245" t="s">
        <v>210</v>
      </c>
      <c r="E158" s="246" t="s">
        <v>1</v>
      </c>
      <c r="F158" s="247" t="s">
        <v>242</v>
      </c>
      <c r="G158" s="244"/>
      <c r="H158" s="248">
        <v>592.39999999999998</v>
      </c>
      <c r="I158" s="249"/>
      <c r="J158" s="244"/>
      <c r="K158" s="244"/>
      <c r="L158" s="250"/>
      <c r="M158" s="251"/>
      <c r="N158" s="252"/>
      <c r="O158" s="252"/>
      <c r="P158" s="252"/>
      <c r="Q158" s="252"/>
      <c r="R158" s="252"/>
      <c r="S158" s="252"/>
      <c r="T158" s="25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4" t="s">
        <v>210</v>
      </c>
      <c r="AU158" s="254" t="s">
        <v>86</v>
      </c>
      <c r="AV158" s="13" t="s">
        <v>86</v>
      </c>
      <c r="AW158" s="13" t="s">
        <v>34</v>
      </c>
      <c r="AX158" s="13" t="s">
        <v>78</v>
      </c>
      <c r="AY158" s="254" t="s">
        <v>196</v>
      </c>
    </row>
    <row r="159" s="15" customFormat="1">
      <c r="A159" s="15"/>
      <c r="B159" s="265"/>
      <c r="C159" s="266"/>
      <c r="D159" s="245" t="s">
        <v>210</v>
      </c>
      <c r="E159" s="267" t="s">
        <v>137</v>
      </c>
      <c r="F159" s="268" t="s">
        <v>243</v>
      </c>
      <c r="G159" s="266"/>
      <c r="H159" s="269">
        <v>592.39999999999998</v>
      </c>
      <c r="I159" s="270"/>
      <c r="J159" s="266"/>
      <c r="K159" s="266"/>
      <c r="L159" s="271"/>
      <c r="M159" s="272"/>
      <c r="N159" s="273"/>
      <c r="O159" s="273"/>
      <c r="P159" s="273"/>
      <c r="Q159" s="273"/>
      <c r="R159" s="273"/>
      <c r="S159" s="273"/>
      <c r="T159" s="274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75" t="s">
        <v>210</v>
      </c>
      <c r="AU159" s="275" t="s">
        <v>86</v>
      </c>
      <c r="AV159" s="15" t="s">
        <v>94</v>
      </c>
      <c r="AW159" s="15" t="s">
        <v>34</v>
      </c>
      <c r="AX159" s="15" t="s">
        <v>82</v>
      </c>
      <c r="AY159" s="275" t="s">
        <v>196</v>
      </c>
    </row>
    <row r="160" s="2" customFormat="1" ht="24.15" customHeight="1">
      <c r="A160" s="39"/>
      <c r="B160" s="40"/>
      <c r="C160" s="230" t="s">
        <v>244</v>
      </c>
      <c r="D160" s="230" t="s">
        <v>198</v>
      </c>
      <c r="E160" s="231" t="s">
        <v>245</v>
      </c>
      <c r="F160" s="232" t="s">
        <v>246</v>
      </c>
      <c r="G160" s="233" t="s">
        <v>247</v>
      </c>
      <c r="H160" s="234">
        <v>600</v>
      </c>
      <c r="I160" s="235"/>
      <c r="J160" s="236">
        <f>ROUND(I160*H160,2)</f>
        <v>0</v>
      </c>
      <c r="K160" s="232" t="s">
        <v>202</v>
      </c>
      <c r="L160" s="45"/>
      <c r="M160" s="237" t="s">
        <v>1</v>
      </c>
      <c r="N160" s="238" t="s">
        <v>43</v>
      </c>
      <c r="O160" s="92"/>
      <c r="P160" s="239">
        <f>O160*H160</f>
        <v>0</v>
      </c>
      <c r="Q160" s="239">
        <v>0.00042000000000000002</v>
      </c>
      <c r="R160" s="239">
        <f>Q160*H160</f>
        <v>0.252</v>
      </c>
      <c r="S160" s="239">
        <v>0</v>
      </c>
      <c r="T160" s="24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1" t="s">
        <v>101</v>
      </c>
      <c r="AT160" s="241" t="s">
        <v>198</v>
      </c>
      <c r="AU160" s="241" t="s">
        <v>86</v>
      </c>
      <c r="AY160" s="18" t="s">
        <v>196</v>
      </c>
      <c r="BE160" s="242">
        <f>IF(N160="základní",J160,0)</f>
        <v>0</v>
      </c>
      <c r="BF160" s="242">
        <f>IF(N160="snížená",J160,0)</f>
        <v>0</v>
      </c>
      <c r="BG160" s="242">
        <f>IF(N160="zákl. přenesená",J160,0)</f>
        <v>0</v>
      </c>
      <c r="BH160" s="242">
        <f>IF(N160="sníž. přenesená",J160,0)</f>
        <v>0</v>
      </c>
      <c r="BI160" s="242">
        <f>IF(N160="nulová",J160,0)</f>
        <v>0</v>
      </c>
      <c r="BJ160" s="18" t="s">
        <v>82</v>
      </c>
      <c r="BK160" s="242">
        <f>ROUND(I160*H160,2)</f>
        <v>0</v>
      </c>
      <c r="BL160" s="18" t="s">
        <v>101</v>
      </c>
      <c r="BM160" s="241" t="s">
        <v>248</v>
      </c>
    </row>
    <row r="161" s="2" customFormat="1" ht="24.15" customHeight="1">
      <c r="A161" s="39"/>
      <c r="B161" s="40"/>
      <c r="C161" s="230" t="s">
        <v>249</v>
      </c>
      <c r="D161" s="230" t="s">
        <v>198</v>
      </c>
      <c r="E161" s="231" t="s">
        <v>250</v>
      </c>
      <c r="F161" s="232" t="s">
        <v>251</v>
      </c>
      <c r="G161" s="233" t="s">
        <v>247</v>
      </c>
      <c r="H161" s="234">
        <v>600</v>
      </c>
      <c r="I161" s="235"/>
      <c r="J161" s="236">
        <f>ROUND(I161*H161,2)</f>
        <v>0</v>
      </c>
      <c r="K161" s="232" t="s">
        <v>202</v>
      </c>
      <c r="L161" s="45"/>
      <c r="M161" s="237" t="s">
        <v>1</v>
      </c>
      <c r="N161" s="238" t="s">
        <v>43</v>
      </c>
      <c r="O161" s="92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1" t="s">
        <v>101</v>
      </c>
      <c r="AT161" s="241" t="s">
        <v>198</v>
      </c>
      <c r="AU161" s="241" t="s">
        <v>86</v>
      </c>
      <c r="AY161" s="18" t="s">
        <v>196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8" t="s">
        <v>82</v>
      </c>
      <c r="BK161" s="242">
        <f>ROUND(I161*H161,2)</f>
        <v>0</v>
      </c>
      <c r="BL161" s="18" t="s">
        <v>101</v>
      </c>
      <c r="BM161" s="241" t="s">
        <v>252</v>
      </c>
    </row>
    <row r="162" s="2" customFormat="1" ht="24.15" customHeight="1">
      <c r="A162" s="39"/>
      <c r="B162" s="40"/>
      <c r="C162" s="230" t="s">
        <v>8</v>
      </c>
      <c r="D162" s="230" t="s">
        <v>198</v>
      </c>
      <c r="E162" s="231" t="s">
        <v>253</v>
      </c>
      <c r="F162" s="232" t="s">
        <v>254</v>
      </c>
      <c r="G162" s="233" t="s">
        <v>201</v>
      </c>
      <c r="H162" s="234">
        <v>928</v>
      </c>
      <c r="I162" s="235"/>
      <c r="J162" s="236">
        <f>ROUND(I162*H162,2)</f>
        <v>0</v>
      </c>
      <c r="K162" s="232" t="s">
        <v>202</v>
      </c>
      <c r="L162" s="45"/>
      <c r="M162" s="237" t="s">
        <v>1</v>
      </c>
      <c r="N162" s="238" t="s">
        <v>43</v>
      </c>
      <c r="O162" s="92"/>
      <c r="P162" s="239">
        <f>O162*H162</f>
        <v>0</v>
      </c>
      <c r="Q162" s="239">
        <v>0</v>
      </c>
      <c r="R162" s="239">
        <f>Q162*H162</f>
        <v>0</v>
      </c>
      <c r="S162" s="239">
        <v>0</v>
      </c>
      <c r="T162" s="24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1" t="s">
        <v>101</v>
      </c>
      <c r="AT162" s="241" t="s">
        <v>198</v>
      </c>
      <c r="AU162" s="241" t="s">
        <v>86</v>
      </c>
      <c r="AY162" s="18" t="s">
        <v>196</v>
      </c>
      <c r="BE162" s="242">
        <f>IF(N162="základní",J162,0)</f>
        <v>0</v>
      </c>
      <c r="BF162" s="242">
        <f>IF(N162="snížená",J162,0)</f>
        <v>0</v>
      </c>
      <c r="BG162" s="242">
        <f>IF(N162="zákl. přenesená",J162,0)</f>
        <v>0</v>
      </c>
      <c r="BH162" s="242">
        <f>IF(N162="sníž. přenesená",J162,0)</f>
        <v>0</v>
      </c>
      <c r="BI162" s="242">
        <f>IF(N162="nulová",J162,0)</f>
        <v>0</v>
      </c>
      <c r="BJ162" s="18" t="s">
        <v>82</v>
      </c>
      <c r="BK162" s="242">
        <f>ROUND(I162*H162,2)</f>
        <v>0</v>
      </c>
      <c r="BL162" s="18" t="s">
        <v>101</v>
      </c>
      <c r="BM162" s="241" t="s">
        <v>255</v>
      </c>
    </row>
    <row r="163" s="14" customFormat="1">
      <c r="A163" s="14"/>
      <c r="B163" s="255"/>
      <c r="C163" s="256"/>
      <c r="D163" s="245" t="s">
        <v>210</v>
      </c>
      <c r="E163" s="257" t="s">
        <v>1</v>
      </c>
      <c r="F163" s="258" t="s">
        <v>256</v>
      </c>
      <c r="G163" s="256"/>
      <c r="H163" s="257" t="s">
        <v>1</v>
      </c>
      <c r="I163" s="259"/>
      <c r="J163" s="256"/>
      <c r="K163" s="256"/>
      <c r="L163" s="260"/>
      <c r="M163" s="261"/>
      <c r="N163" s="262"/>
      <c r="O163" s="262"/>
      <c r="P163" s="262"/>
      <c r="Q163" s="262"/>
      <c r="R163" s="262"/>
      <c r="S163" s="262"/>
      <c r="T163" s="26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4" t="s">
        <v>210</v>
      </c>
      <c r="AU163" s="264" t="s">
        <v>86</v>
      </c>
      <c r="AV163" s="14" t="s">
        <v>82</v>
      </c>
      <c r="AW163" s="14" t="s">
        <v>34</v>
      </c>
      <c r="AX163" s="14" t="s">
        <v>78</v>
      </c>
      <c r="AY163" s="264" t="s">
        <v>196</v>
      </c>
    </row>
    <row r="164" s="13" customFormat="1">
      <c r="A164" s="13"/>
      <c r="B164" s="243"/>
      <c r="C164" s="244"/>
      <c r="D164" s="245" t="s">
        <v>210</v>
      </c>
      <c r="E164" s="246" t="s">
        <v>1</v>
      </c>
      <c r="F164" s="247" t="s">
        <v>257</v>
      </c>
      <c r="G164" s="244"/>
      <c r="H164" s="248">
        <v>928</v>
      </c>
      <c r="I164" s="249"/>
      <c r="J164" s="244"/>
      <c r="K164" s="244"/>
      <c r="L164" s="250"/>
      <c r="M164" s="251"/>
      <c r="N164" s="252"/>
      <c r="O164" s="252"/>
      <c r="P164" s="252"/>
      <c r="Q164" s="252"/>
      <c r="R164" s="252"/>
      <c r="S164" s="252"/>
      <c r="T164" s="25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4" t="s">
        <v>210</v>
      </c>
      <c r="AU164" s="254" t="s">
        <v>86</v>
      </c>
      <c r="AV164" s="13" t="s">
        <v>86</v>
      </c>
      <c r="AW164" s="13" t="s">
        <v>34</v>
      </c>
      <c r="AX164" s="13" t="s">
        <v>78</v>
      </c>
      <c r="AY164" s="254" t="s">
        <v>196</v>
      </c>
    </row>
    <row r="165" s="15" customFormat="1">
      <c r="A165" s="15"/>
      <c r="B165" s="265"/>
      <c r="C165" s="266"/>
      <c r="D165" s="245" t="s">
        <v>210</v>
      </c>
      <c r="E165" s="267" t="s">
        <v>1</v>
      </c>
      <c r="F165" s="268" t="s">
        <v>243</v>
      </c>
      <c r="G165" s="266"/>
      <c r="H165" s="269">
        <v>928</v>
      </c>
      <c r="I165" s="270"/>
      <c r="J165" s="266"/>
      <c r="K165" s="266"/>
      <c r="L165" s="271"/>
      <c r="M165" s="272"/>
      <c r="N165" s="273"/>
      <c r="O165" s="273"/>
      <c r="P165" s="273"/>
      <c r="Q165" s="273"/>
      <c r="R165" s="273"/>
      <c r="S165" s="273"/>
      <c r="T165" s="274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5" t="s">
        <v>210</v>
      </c>
      <c r="AU165" s="275" t="s">
        <v>86</v>
      </c>
      <c r="AV165" s="15" t="s">
        <v>94</v>
      </c>
      <c r="AW165" s="15" t="s">
        <v>34</v>
      </c>
      <c r="AX165" s="15" t="s">
        <v>78</v>
      </c>
      <c r="AY165" s="275" t="s">
        <v>196</v>
      </c>
    </row>
    <row r="166" s="13" customFormat="1">
      <c r="A166" s="13"/>
      <c r="B166" s="243"/>
      <c r="C166" s="244"/>
      <c r="D166" s="245" t="s">
        <v>210</v>
      </c>
      <c r="E166" s="246" t="s">
        <v>146</v>
      </c>
      <c r="F166" s="247" t="s">
        <v>147</v>
      </c>
      <c r="G166" s="244"/>
      <c r="H166" s="248">
        <v>928</v>
      </c>
      <c r="I166" s="249"/>
      <c r="J166" s="244"/>
      <c r="K166" s="244"/>
      <c r="L166" s="250"/>
      <c r="M166" s="251"/>
      <c r="N166" s="252"/>
      <c r="O166" s="252"/>
      <c r="P166" s="252"/>
      <c r="Q166" s="252"/>
      <c r="R166" s="252"/>
      <c r="S166" s="252"/>
      <c r="T166" s="25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4" t="s">
        <v>210</v>
      </c>
      <c r="AU166" s="254" t="s">
        <v>86</v>
      </c>
      <c r="AV166" s="13" t="s">
        <v>86</v>
      </c>
      <c r="AW166" s="13" t="s">
        <v>34</v>
      </c>
      <c r="AX166" s="13" t="s">
        <v>82</v>
      </c>
      <c r="AY166" s="254" t="s">
        <v>196</v>
      </c>
    </row>
    <row r="167" s="2" customFormat="1" ht="37.8" customHeight="1">
      <c r="A167" s="39"/>
      <c r="B167" s="40"/>
      <c r="C167" s="230" t="s">
        <v>258</v>
      </c>
      <c r="D167" s="230" t="s">
        <v>198</v>
      </c>
      <c r="E167" s="231" t="s">
        <v>259</v>
      </c>
      <c r="F167" s="232" t="s">
        <v>260</v>
      </c>
      <c r="G167" s="233" t="s">
        <v>261</v>
      </c>
      <c r="H167" s="234">
        <v>1177.1199999999999</v>
      </c>
      <c r="I167" s="235"/>
      <c r="J167" s="236">
        <f>ROUND(I167*H167,2)</f>
        <v>0</v>
      </c>
      <c r="K167" s="232" t="s">
        <v>202</v>
      </c>
      <c r="L167" s="45"/>
      <c r="M167" s="237" t="s">
        <v>1</v>
      </c>
      <c r="N167" s="238" t="s">
        <v>43</v>
      </c>
      <c r="O167" s="92"/>
      <c r="P167" s="239">
        <f>O167*H167</f>
        <v>0</v>
      </c>
      <c r="Q167" s="239">
        <v>0</v>
      </c>
      <c r="R167" s="239">
        <f>Q167*H167</f>
        <v>0</v>
      </c>
      <c r="S167" s="239">
        <v>0</v>
      </c>
      <c r="T167" s="24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1" t="s">
        <v>101</v>
      </c>
      <c r="AT167" s="241" t="s">
        <v>198</v>
      </c>
      <c r="AU167" s="241" t="s">
        <v>86</v>
      </c>
      <c r="AY167" s="18" t="s">
        <v>196</v>
      </c>
      <c r="BE167" s="242">
        <f>IF(N167="základní",J167,0)</f>
        <v>0</v>
      </c>
      <c r="BF167" s="242">
        <f>IF(N167="snížená",J167,0)</f>
        <v>0</v>
      </c>
      <c r="BG167" s="242">
        <f>IF(N167="zákl. přenesená",J167,0)</f>
        <v>0</v>
      </c>
      <c r="BH167" s="242">
        <f>IF(N167="sníž. přenesená",J167,0)</f>
        <v>0</v>
      </c>
      <c r="BI167" s="242">
        <f>IF(N167="nulová",J167,0)</f>
        <v>0</v>
      </c>
      <c r="BJ167" s="18" t="s">
        <v>82</v>
      </c>
      <c r="BK167" s="242">
        <f>ROUND(I167*H167,2)</f>
        <v>0</v>
      </c>
      <c r="BL167" s="18" t="s">
        <v>101</v>
      </c>
      <c r="BM167" s="241" t="s">
        <v>262</v>
      </c>
    </row>
    <row r="168" s="13" customFormat="1">
      <c r="A168" s="13"/>
      <c r="B168" s="243"/>
      <c r="C168" s="244"/>
      <c r="D168" s="245" t="s">
        <v>210</v>
      </c>
      <c r="E168" s="246" t="s">
        <v>263</v>
      </c>
      <c r="F168" s="247" t="s">
        <v>264</v>
      </c>
      <c r="G168" s="244"/>
      <c r="H168" s="248">
        <v>773.61000000000001</v>
      </c>
      <c r="I168" s="249"/>
      <c r="J168" s="244"/>
      <c r="K168" s="244"/>
      <c r="L168" s="250"/>
      <c r="M168" s="251"/>
      <c r="N168" s="252"/>
      <c r="O168" s="252"/>
      <c r="P168" s="252"/>
      <c r="Q168" s="252"/>
      <c r="R168" s="252"/>
      <c r="S168" s="252"/>
      <c r="T168" s="25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4" t="s">
        <v>210</v>
      </c>
      <c r="AU168" s="254" t="s">
        <v>86</v>
      </c>
      <c r="AV168" s="13" t="s">
        <v>86</v>
      </c>
      <c r="AW168" s="13" t="s">
        <v>34</v>
      </c>
      <c r="AX168" s="13" t="s">
        <v>78</v>
      </c>
      <c r="AY168" s="254" t="s">
        <v>196</v>
      </c>
    </row>
    <row r="169" s="13" customFormat="1">
      <c r="A169" s="13"/>
      <c r="B169" s="243"/>
      <c r="C169" s="244"/>
      <c r="D169" s="245" t="s">
        <v>210</v>
      </c>
      <c r="E169" s="246" t="s">
        <v>265</v>
      </c>
      <c r="F169" s="247" t="s">
        <v>266</v>
      </c>
      <c r="G169" s="244"/>
      <c r="H169" s="248">
        <v>403.50999999999999</v>
      </c>
      <c r="I169" s="249"/>
      <c r="J169" s="244"/>
      <c r="K169" s="244"/>
      <c r="L169" s="250"/>
      <c r="M169" s="251"/>
      <c r="N169" s="252"/>
      <c r="O169" s="252"/>
      <c r="P169" s="252"/>
      <c r="Q169" s="252"/>
      <c r="R169" s="252"/>
      <c r="S169" s="252"/>
      <c r="T169" s="25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4" t="s">
        <v>210</v>
      </c>
      <c r="AU169" s="254" t="s">
        <v>86</v>
      </c>
      <c r="AV169" s="13" t="s">
        <v>86</v>
      </c>
      <c r="AW169" s="13" t="s">
        <v>34</v>
      </c>
      <c r="AX169" s="13" t="s">
        <v>78</v>
      </c>
      <c r="AY169" s="254" t="s">
        <v>196</v>
      </c>
    </row>
    <row r="170" s="15" customFormat="1">
      <c r="A170" s="15"/>
      <c r="B170" s="265"/>
      <c r="C170" s="266"/>
      <c r="D170" s="245" t="s">
        <v>210</v>
      </c>
      <c r="E170" s="267" t="s">
        <v>49</v>
      </c>
      <c r="F170" s="268" t="s">
        <v>243</v>
      </c>
      <c r="G170" s="266"/>
      <c r="H170" s="269">
        <v>1177.1199999999999</v>
      </c>
      <c r="I170" s="270"/>
      <c r="J170" s="266"/>
      <c r="K170" s="266"/>
      <c r="L170" s="271"/>
      <c r="M170" s="272"/>
      <c r="N170" s="273"/>
      <c r="O170" s="273"/>
      <c r="P170" s="273"/>
      <c r="Q170" s="273"/>
      <c r="R170" s="273"/>
      <c r="S170" s="273"/>
      <c r="T170" s="274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5" t="s">
        <v>210</v>
      </c>
      <c r="AU170" s="275" t="s">
        <v>86</v>
      </c>
      <c r="AV170" s="15" t="s">
        <v>94</v>
      </c>
      <c r="AW170" s="15" t="s">
        <v>34</v>
      </c>
      <c r="AX170" s="15" t="s">
        <v>82</v>
      </c>
      <c r="AY170" s="275" t="s">
        <v>196</v>
      </c>
    </row>
    <row r="171" s="2" customFormat="1" ht="33" customHeight="1">
      <c r="A171" s="39"/>
      <c r="B171" s="40"/>
      <c r="C171" s="230" t="s">
        <v>267</v>
      </c>
      <c r="D171" s="230" t="s">
        <v>198</v>
      </c>
      <c r="E171" s="231" t="s">
        <v>268</v>
      </c>
      <c r="F171" s="232" t="s">
        <v>269</v>
      </c>
      <c r="G171" s="233" t="s">
        <v>261</v>
      </c>
      <c r="H171" s="234">
        <v>59.107999999999997</v>
      </c>
      <c r="I171" s="235"/>
      <c r="J171" s="236">
        <f>ROUND(I171*H171,2)</f>
        <v>0</v>
      </c>
      <c r="K171" s="232" t="s">
        <v>202</v>
      </c>
      <c r="L171" s="45"/>
      <c r="M171" s="237" t="s">
        <v>1</v>
      </c>
      <c r="N171" s="238" t="s">
        <v>43</v>
      </c>
      <c r="O171" s="92"/>
      <c r="P171" s="239">
        <f>O171*H171</f>
        <v>0</v>
      </c>
      <c r="Q171" s="239">
        <v>0</v>
      </c>
      <c r="R171" s="239">
        <f>Q171*H171</f>
        <v>0</v>
      </c>
      <c r="S171" s="239">
        <v>0</v>
      </c>
      <c r="T171" s="24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1" t="s">
        <v>101</v>
      </c>
      <c r="AT171" s="241" t="s">
        <v>198</v>
      </c>
      <c r="AU171" s="241" t="s">
        <v>86</v>
      </c>
      <c r="AY171" s="18" t="s">
        <v>196</v>
      </c>
      <c r="BE171" s="242">
        <f>IF(N171="základní",J171,0)</f>
        <v>0</v>
      </c>
      <c r="BF171" s="242">
        <f>IF(N171="snížená",J171,0)</f>
        <v>0</v>
      </c>
      <c r="BG171" s="242">
        <f>IF(N171="zákl. přenesená",J171,0)</f>
        <v>0</v>
      </c>
      <c r="BH171" s="242">
        <f>IF(N171="sníž. přenesená",J171,0)</f>
        <v>0</v>
      </c>
      <c r="BI171" s="242">
        <f>IF(N171="nulová",J171,0)</f>
        <v>0</v>
      </c>
      <c r="BJ171" s="18" t="s">
        <v>82</v>
      </c>
      <c r="BK171" s="242">
        <f>ROUND(I171*H171,2)</f>
        <v>0</v>
      </c>
      <c r="BL171" s="18" t="s">
        <v>101</v>
      </c>
      <c r="BM171" s="241" t="s">
        <v>270</v>
      </c>
    </row>
    <row r="172" s="14" customFormat="1">
      <c r="A172" s="14"/>
      <c r="B172" s="255"/>
      <c r="C172" s="256"/>
      <c r="D172" s="245" t="s">
        <v>210</v>
      </c>
      <c r="E172" s="257" t="s">
        <v>1</v>
      </c>
      <c r="F172" s="258" t="s">
        <v>271</v>
      </c>
      <c r="G172" s="256"/>
      <c r="H172" s="257" t="s">
        <v>1</v>
      </c>
      <c r="I172" s="259"/>
      <c r="J172" s="256"/>
      <c r="K172" s="256"/>
      <c r="L172" s="260"/>
      <c r="M172" s="261"/>
      <c r="N172" s="262"/>
      <c r="O172" s="262"/>
      <c r="P172" s="262"/>
      <c r="Q172" s="262"/>
      <c r="R172" s="262"/>
      <c r="S172" s="262"/>
      <c r="T172" s="26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4" t="s">
        <v>210</v>
      </c>
      <c r="AU172" s="264" t="s">
        <v>86</v>
      </c>
      <c r="AV172" s="14" t="s">
        <v>82</v>
      </c>
      <c r="AW172" s="14" t="s">
        <v>34</v>
      </c>
      <c r="AX172" s="14" t="s">
        <v>78</v>
      </c>
      <c r="AY172" s="264" t="s">
        <v>196</v>
      </c>
    </row>
    <row r="173" s="13" customFormat="1">
      <c r="A173" s="13"/>
      <c r="B173" s="243"/>
      <c r="C173" s="244"/>
      <c r="D173" s="245" t="s">
        <v>210</v>
      </c>
      <c r="E173" s="246" t="s">
        <v>1</v>
      </c>
      <c r="F173" s="247" t="s">
        <v>272</v>
      </c>
      <c r="G173" s="244"/>
      <c r="H173" s="248">
        <v>39.758000000000003</v>
      </c>
      <c r="I173" s="249"/>
      <c r="J173" s="244"/>
      <c r="K173" s="244"/>
      <c r="L173" s="250"/>
      <c r="M173" s="251"/>
      <c r="N173" s="252"/>
      <c r="O173" s="252"/>
      <c r="P173" s="252"/>
      <c r="Q173" s="252"/>
      <c r="R173" s="252"/>
      <c r="S173" s="252"/>
      <c r="T173" s="25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4" t="s">
        <v>210</v>
      </c>
      <c r="AU173" s="254" t="s">
        <v>86</v>
      </c>
      <c r="AV173" s="13" t="s">
        <v>86</v>
      </c>
      <c r="AW173" s="13" t="s">
        <v>34</v>
      </c>
      <c r="AX173" s="13" t="s">
        <v>78</v>
      </c>
      <c r="AY173" s="254" t="s">
        <v>196</v>
      </c>
    </row>
    <row r="174" s="13" customFormat="1">
      <c r="A174" s="13"/>
      <c r="B174" s="243"/>
      <c r="C174" s="244"/>
      <c r="D174" s="245" t="s">
        <v>210</v>
      </c>
      <c r="E174" s="246" t="s">
        <v>1</v>
      </c>
      <c r="F174" s="247" t="s">
        <v>273</v>
      </c>
      <c r="G174" s="244"/>
      <c r="H174" s="248">
        <v>4.9500000000000002</v>
      </c>
      <c r="I174" s="249"/>
      <c r="J174" s="244"/>
      <c r="K174" s="244"/>
      <c r="L174" s="250"/>
      <c r="M174" s="251"/>
      <c r="N174" s="252"/>
      <c r="O174" s="252"/>
      <c r="P174" s="252"/>
      <c r="Q174" s="252"/>
      <c r="R174" s="252"/>
      <c r="S174" s="252"/>
      <c r="T174" s="25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4" t="s">
        <v>210</v>
      </c>
      <c r="AU174" s="254" t="s">
        <v>86</v>
      </c>
      <c r="AV174" s="13" t="s">
        <v>86</v>
      </c>
      <c r="AW174" s="13" t="s">
        <v>34</v>
      </c>
      <c r="AX174" s="13" t="s">
        <v>78</v>
      </c>
      <c r="AY174" s="254" t="s">
        <v>196</v>
      </c>
    </row>
    <row r="175" s="14" customFormat="1">
      <c r="A175" s="14"/>
      <c r="B175" s="255"/>
      <c r="C175" s="256"/>
      <c r="D175" s="245" t="s">
        <v>210</v>
      </c>
      <c r="E175" s="257" t="s">
        <v>1</v>
      </c>
      <c r="F175" s="258" t="s">
        <v>274</v>
      </c>
      <c r="G175" s="256"/>
      <c r="H175" s="257" t="s">
        <v>1</v>
      </c>
      <c r="I175" s="259"/>
      <c r="J175" s="256"/>
      <c r="K175" s="256"/>
      <c r="L175" s="260"/>
      <c r="M175" s="261"/>
      <c r="N175" s="262"/>
      <c r="O175" s="262"/>
      <c r="P175" s="262"/>
      <c r="Q175" s="262"/>
      <c r="R175" s="262"/>
      <c r="S175" s="262"/>
      <c r="T175" s="26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4" t="s">
        <v>210</v>
      </c>
      <c r="AU175" s="264" t="s">
        <v>86</v>
      </c>
      <c r="AV175" s="14" t="s">
        <v>82</v>
      </c>
      <c r="AW175" s="14" t="s">
        <v>34</v>
      </c>
      <c r="AX175" s="14" t="s">
        <v>78</v>
      </c>
      <c r="AY175" s="264" t="s">
        <v>196</v>
      </c>
    </row>
    <row r="176" s="13" customFormat="1">
      <c r="A176" s="13"/>
      <c r="B176" s="243"/>
      <c r="C176" s="244"/>
      <c r="D176" s="245" t="s">
        <v>210</v>
      </c>
      <c r="E176" s="246" t="s">
        <v>1</v>
      </c>
      <c r="F176" s="247" t="s">
        <v>275</v>
      </c>
      <c r="G176" s="244"/>
      <c r="H176" s="248">
        <v>14.4</v>
      </c>
      <c r="I176" s="249"/>
      <c r="J176" s="244"/>
      <c r="K176" s="244"/>
      <c r="L176" s="250"/>
      <c r="M176" s="251"/>
      <c r="N176" s="252"/>
      <c r="O176" s="252"/>
      <c r="P176" s="252"/>
      <c r="Q176" s="252"/>
      <c r="R176" s="252"/>
      <c r="S176" s="252"/>
      <c r="T176" s="25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4" t="s">
        <v>210</v>
      </c>
      <c r="AU176" s="254" t="s">
        <v>86</v>
      </c>
      <c r="AV176" s="13" t="s">
        <v>86</v>
      </c>
      <c r="AW176" s="13" t="s">
        <v>34</v>
      </c>
      <c r="AX176" s="13" t="s">
        <v>78</v>
      </c>
      <c r="AY176" s="254" t="s">
        <v>196</v>
      </c>
    </row>
    <row r="177" s="16" customFormat="1">
      <c r="A177" s="16"/>
      <c r="B177" s="276"/>
      <c r="C177" s="277"/>
      <c r="D177" s="245" t="s">
        <v>210</v>
      </c>
      <c r="E177" s="278" t="s">
        <v>152</v>
      </c>
      <c r="F177" s="279" t="s">
        <v>276</v>
      </c>
      <c r="G177" s="277"/>
      <c r="H177" s="280">
        <v>59.107999999999997</v>
      </c>
      <c r="I177" s="281"/>
      <c r="J177" s="277"/>
      <c r="K177" s="277"/>
      <c r="L177" s="282"/>
      <c r="M177" s="283"/>
      <c r="N177" s="284"/>
      <c r="O177" s="284"/>
      <c r="P177" s="284"/>
      <c r="Q177" s="284"/>
      <c r="R177" s="284"/>
      <c r="S177" s="284"/>
      <c r="T177" s="285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T177" s="286" t="s">
        <v>210</v>
      </c>
      <c r="AU177" s="286" t="s">
        <v>86</v>
      </c>
      <c r="AV177" s="16" t="s">
        <v>101</v>
      </c>
      <c r="AW177" s="16" t="s">
        <v>34</v>
      </c>
      <c r="AX177" s="16" t="s">
        <v>82</v>
      </c>
      <c r="AY177" s="286" t="s">
        <v>196</v>
      </c>
    </row>
    <row r="178" s="2" customFormat="1" ht="33" customHeight="1">
      <c r="A178" s="39"/>
      <c r="B178" s="40"/>
      <c r="C178" s="230" t="s">
        <v>277</v>
      </c>
      <c r="D178" s="230" t="s">
        <v>198</v>
      </c>
      <c r="E178" s="231" t="s">
        <v>278</v>
      </c>
      <c r="F178" s="232" t="s">
        <v>279</v>
      </c>
      <c r="G178" s="233" t="s">
        <v>261</v>
      </c>
      <c r="H178" s="234">
        <v>73.620000000000005</v>
      </c>
      <c r="I178" s="235"/>
      <c r="J178" s="236">
        <f>ROUND(I178*H178,2)</f>
        <v>0</v>
      </c>
      <c r="K178" s="232" t="s">
        <v>202</v>
      </c>
      <c r="L178" s="45"/>
      <c r="M178" s="237" t="s">
        <v>1</v>
      </c>
      <c r="N178" s="238" t="s">
        <v>43</v>
      </c>
      <c r="O178" s="92"/>
      <c r="P178" s="239">
        <f>O178*H178</f>
        <v>0</v>
      </c>
      <c r="Q178" s="239">
        <v>0</v>
      </c>
      <c r="R178" s="239">
        <f>Q178*H178</f>
        <v>0</v>
      </c>
      <c r="S178" s="239">
        <v>0</v>
      </c>
      <c r="T178" s="24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1" t="s">
        <v>101</v>
      </c>
      <c r="AT178" s="241" t="s">
        <v>198</v>
      </c>
      <c r="AU178" s="241" t="s">
        <v>86</v>
      </c>
      <c r="AY178" s="18" t="s">
        <v>196</v>
      </c>
      <c r="BE178" s="242">
        <f>IF(N178="základní",J178,0)</f>
        <v>0</v>
      </c>
      <c r="BF178" s="242">
        <f>IF(N178="snížená",J178,0)</f>
        <v>0</v>
      </c>
      <c r="BG178" s="242">
        <f>IF(N178="zákl. přenesená",J178,0)</f>
        <v>0</v>
      </c>
      <c r="BH178" s="242">
        <f>IF(N178="sníž. přenesená",J178,0)</f>
        <v>0</v>
      </c>
      <c r="BI178" s="242">
        <f>IF(N178="nulová",J178,0)</f>
        <v>0</v>
      </c>
      <c r="BJ178" s="18" t="s">
        <v>82</v>
      </c>
      <c r="BK178" s="242">
        <f>ROUND(I178*H178,2)</f>
        <v>0</v>
      </c>
      <c r="BL178" s="18" t="s">
        <v>101</v>
      </c>
      <c r="BM178" s="241" t="s">
        <v>280</v>
      </c>
    </row>
    <row r="179" s="14" customFormat="1">
      <c r="A179" s="14"/>
      <c r="B179" s="255"/>
      <c r="C179" s="256"/>
      <c r="D179" s="245" t="s">
        <v>210</v>
      </c>
      <c r="E179" s="257" t="s">
        <v>1</v>
      </c>
      <c r="F179" s="258" t="s">
        <v>281</v>
      </c>
      <c r="G179" s="256"/>
      <c r="H179" s="257" t="s">
        <v>1</v>
      </c>
      <c r="I179" s="259"/>
      <c r="J179" s="256"/>
      <c r="K179" s="256"/>
      <c r="L179" s="260"/>
      <c r="M179" s="261"/>
      <c r="N179" s="262"/>
      <c r="O179" s="262"/>
      <c r="P179" s="262"/>
      <c r="Q179" s="262"/>
      <c r="R179" s="262"/>
      <c r="S179" s="262"/>
      <c r="T179" s="26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4" t="s">
        <v>210</v>
      </c>
      <c r="AU179" s="264" t="s">
        <v>86</v>
      </c>
      <c r="AV179" s="14" t="s">
        <v>82</v>
      </c>
      <c r="AW179" s="14" t="s">
        <v>34</v>
      </c>
      <c r="AX179" s="14" t="s">
        <v>78</v>
      </c>
      <c r="AY179" s="264" t="s">
        <v>196</v>
      </c>
    </row>
    <row r="180" s="13" customFormat="1">
      <c r="A180" s="13"/>
      <c r="B180" s="243"/>
      <c r="C180" s="244"/>
      <c r="D180" s="245" t="s">
        <v>210</v>
      </c>
      <c r="E180" s="246" t="s">
        <v>155</v>
      </c>
      <c r="F180" s="247" t="s">
        <v>282</v>
      </c>
      <c r="G180" s="244"/>
      <c r="H180" s="248">
        <v>73.620000000000005</v>
      </c>
      <c r="I180" s="249"/>
      <c r="J180" s="244"/>
      <c r="K180" s="244"/>
      <c r="L180" s="250"/>
      <c r="M180" s="251"/>
      <c r="N180" s="252"/>
      <c r="O180" s="252"/>
      <c r="P180" s="252"/>
      <c r="Q180" s="252"/>
      <c r="R180" s="252"/>
      <c r="S180" s="252"/>
      <c r="T180" s="25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4" t="s">
        <v>210</v>
      </c>
      <c r="AU180" s="254" t="s">
        <v>86</v>
      </c>
      <c r="AV180" s="13" t="s">
        <v>86</v>
      </c>
      <c r="AW180" s="13" t="s">
        <v>34</v>
      </c>
      <c r="AX180" s="13" t="s">
        <v>82</v>
      </c>
      <c r="AY180" s="254" t="s">
        <v>196</v>
      </c>
    </row>
    <row r="181" s="2" customFormat="1" ht="21.75" customHeight="1">
      <c r="A181" s="39"/>
      <c r="B181" s="40"/>
      <c r="C181" s="230" t="s">
        <v>283</v>
      </c>
      <c r="D181" s="230" t="s">
        <v>198</v>
      </c>
      <c r="E181" s="231" t="s">
        <v>284</v>
      </c>
      <c r="F181" s="232" t="s">
        <v>285</v>
      </c>
      <c r="G181" s="233" t="s">
        <v>201</v>
      </c>
      <c r="H181" s="234">
        <v>122.7</v>
      </c>
      <c r="I181" s="235"/>
      <c r="J181" s="236">
        <f>ROUND(I181*H181,2)</f>
        <v>0</v>
      </c>
      <c r="K181" s="232" t="s">
        <v>202</v>
      </c>
      <c r="L181" s="45"/>
      <c r="M181" s="237" t="s">
        <v>1</v>
      </c>
      <c r="N181" s="238" t="s">
        <v>43</v>
      </c>
      <c r="O181" s="92"/>
      <c r="P181" s="239">
        <f>O181*H181</f>
        <v>0</v>
      </c>
      <c r="Q181" s="239">
        <v>0.00084000000000000003</v>
      </c>
      <c r="R181" s="239">
        <f>Q181*H181</f>
        <v>0.10306800000000001</v>
      </c>
      <c r="S181" s="239">
        <v>0</v>
      </c>
      <c r="T181" s="24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1" t="s">
        <v>101</v>
      </c>
      <c r="AT181" s="241" t="s">
        <v>198</v>
      </c>
      <c r="AU181" s="241" t="s">
        <v>86</v>
      </c>
      <c r="AY181" s="18" t="s">
        <v>196</v>
      </c>
      <c r="BE181" s="242">
        <f>IF(N181="základní",J181,0)</f>
        <v>0</v>
      </c>
      <c r="BF181" s="242">
        <f>IF(N181="snížená",J181,0)</f>
        <v>0</v>
      </c>
      <c r="BG181" s="242">
        <f>IF(N181="zákl. přenesená",J181,0)</f>
        <v>0</v>
      </c>
      <c r="BH181" s="242">
        <f>IF(N181="sníž. přenesená",J181,0)</f>
        <v>0</v>
      </c>
      <c r="BI181" s="242">
        <f>IF(N181="nulová",J181,0)</f>
        <v>0</v>
      </c>
      <c r="BJ181" s="18" t="s">
        <v>82</v>
      </c>
      <c r="BK181" s="242">
        <f>ROUND(I181*H181,2)</f>
        <v>0</v>
      </c>
      <c r="BL181" s="18" t="s">
        <v>101</v>
      </c>
      <c r="BM181" s="241" t="s">
        <v>286</v>
      </c>
    </row>
    <row r="182" s="13" customFormat="1">
      <c r="A182" s="13"/>
      <c r="B182" s="243"/>
      <c r="C182" s="244"/>
      <c r="D182" s="245" t="s">
        <v>210</v>
      </c>
      <c r="E182" s="246" t="s">
        <v>1</v>
      </c>
      <c r="F182" s="247" t="s">
        <v>287</v>
      </c>
      <c r="G182" s="244"/>
      <c r="H182" s="248">
        <v>122.7</v>
      </c>
      <c r="I182" s="249"/>
      <c r="J182" s="244"/>
      <c r="K182" s="244"/>
      <c r="L182" s="250"/>
      <c r="M182" s="251"/>
      <c r="N182" s="252"/>
      <c r="O182" s="252"/>
      <c r="P182" s="252"/>
      <c r="Q182" s="252"/>
      <c r="R182" s="252"/>
      <c r="S182" s="252"/>
      <c r="T182" s="25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4" t="s">
        <v>210</v>
      </c>
      <c r="AU182" s="254" t="s">
        <v>86</v>
      </c>
      <c r="AV182" s="13" t="s">
        <v>86</v>
      </c>
      <c r="AW182" s="13" t="s">
        <v>34</v>
      </c>
      <c r="AX182" s="13" t="s">
        <v>82</v>
      </c>
      <c r="AY182" s="254" t="s">
        <v>196</v>
      </c>
    </row>
    <row r="183" s="2" customFormat="1" ht="24.15" customHeight="1">
      <c r="A183" s="39"/>
      <c r="B183" s="40"/>
      <c r="C183" s="230" t="s">
        <v>288</v>
      </c>
      <c r="D183" s="230" t="s">
        <v>198</v>
      </c>
      <c r="E183" s="231" t="s">
        <v>289</v>
      </c>
      <c r="F183" s="232" t="s">
        <v>290</v>
      </c>
      <c r="G183" s="233" t="s">
        <v>201</v>
      </c>
      <c r="H183" s="234">
        <v>122.7</v>
      </c>
      <c r="I183" s="235"/>
      <c r="J183" s="236">
        <f>ROUND(I183*H183,2)</f>
        <v>0</v>
      </c>
      <c r="K183" s="232" t="s">
        <v>202</v>
      </c>
      <c r="L183" s="45"/>
      <c r="M183" s="237" t="s">
        <v>1</v>
      </c>
      <c r="N183" s="238" t="s">
        <v>43</v>
      </c>
      <c r="O183" s="92"/>
      <c r="P183" s="239">
        <f>O183*H183</f>
        <v>0</v>
      </c>
      <c r="Q183" s="239">
        <v>0</v>
      </c>
      <c r="R183" s="239">
        <f>Q183*H183</f>
        <v>0</v>
      </c>
      <c r="S183" s="239">
        <v>0</v>
      </c>
      <c r="T183" s="24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1" t="s">
        <v>101</v>
      </c>
      <c r="AT183" s="241" t="s">
        <v>198</v>
      </c>
      <c r="AU183" s="241" t="s">
        <v>86</v>
      </c>
      <c r="AY183" s="18" t="s">
        <v>196</v>
      </c>
      <c r="BE183" s="242">
        <f>IF(N183="základní",J183,0)</f>
        <v>0</v>
      </c>
      <c r="BF183" s="242">
        <f>IF(N183="snížená",J183,0)</f>
        <v>0</v>
      </c>
      <c r="BG183" s="242">
        <f>IF(N183="zákl. přenesená",J183,0)</f>
        <v>0</v>
      </c>
      <c r="BH183" s="242">
        <f>IF(N183="sníž. přenesená",J183,0)</f>
        <v>0</v>
      </c>
      <c r="BI183" s="242">
        <f>IF(N183="nulová",J183,0)</f>
        <v>0</v>
      </c>
      <c r="BJ183" s="18" t="s">
        <v>82</v>
      </c>
      <c r="BK183" s="242">
        <f>ROUND(I183*H183,2)</f>
        <v>0</v>
      </c>
      <c r="BL183" s="18" t="s">
        <v>101</v>
      </c>
      <c r="BM183" s="241" t="s">
        <v>291</v>
      </c>
    </row>
    <row r="184" s="2" customFormat="1" ht="24.15" customHeight="1">
      <c r="A184" s="39"/>
      <c r="B184" s="40"/>
      <c r="C184" s="230" t="s">
        <v>292</v>
      </c>
      <c r="D184" s="230" t="s">
        <v>198</v>
      </c>
      <c r="E184" s="231" t="s">
        <v>293</v>
      </c>
      <c r="F184" s="232" t="s">
        <v>294</v>
      </c>
      <c r="G184" s="233" t="s">
        <v>201</v>
      </c>
      <c r="H184" s="234">
        <v>425</v>
      </c>
      <c r="I184" s="235"/>
      <c r="J184" s="236">
        <f>ROUND(I184*H184,2)</f>
        <v>0</v>
      </c>
      <c r="K184" s="232" t="s">
        <v>202</v>
      </c>
      <c r="L184" s="45"/>
      <c r="M184" s="237" t="s">
        <v>1</v>
      </c>
      <c r="N184" s="238" t="s">
        <v>43</v>
      </c>
      <c r="O184" s="92"/>
      <c r="P184" s="239">
        <f>O184*H184</f>
        <v>0</v>
      </c>
      <c r="Q184" s="239">
        <v>0</v>
      </c>
      <c r="R184" s="239">
        <f>Q184*H184</f>
        <v>0</v>
      </c>
      <c r="S184" s="239">
        <v>0</v>
      </c>
      <c r="T184" s="24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1" t="s">
        <v>101</v>
      </c>
      <c r="AT184" s="241" t="s">
        <v>198</v>
      </c>
      <c r="AU184" s="241" t="s">
        <v>86</v>
      </c>
      <c r="AY184" s="18" t="s">
        <v>196</v>
      </c>
      <c r="BE184" s="242">
        <f>IF(N184="základní",J184,0)</f>
        <v>0</v>
      </c>
      <c r="BF184" s="242">
        <f>IF(N184="snížená",J184,0)</f>
        <v>0</v>
      </c>
      <c r="BG184" s="242">
        <f>IF(N184="zákl. přenesená",J184,0)</f>
        <v>0</v>
      </c>
      <c r="BH184" s="242">
        <f>IF(N184="sníž. přenesená",J184,0)</f>
        <v>0</v>
      </c>
      <c r="BI184" s="242">
        <f>IF(N184="nulová",J184,0)</f>
        <v>0</v>
      </c>
      <c r="BJ184" s="18" t="s">
        <v>82</v>
      </c>
      <c r="BK184" s="242">
        <f>ROUND(I184*H184,2)</f>
        <v>0</v>
      </c>
      <c r="BL184" s="18" t="s">
        <v>101</v>
      </c>
      <c r="BM184" s="241" t="s">
        <v>295</v>
      </c>
    </row>
    <row r="185" s="2" customFormat="1" ht="37.8" customHeight="1">
      <c r="A185" s="39"/>
      <c r="B185" s="40"/>
      <c r="C185" s="230" t="s">
        <v>296</v>
      </c>
      <c r="D185" s="230" t="s">
        <v>198</v>
      </c>
      <c r="E185" s="231" t="s">
        <v>297</v>
      </c>
      <c r="F185" s="232" t="s">
        <v>298</v>
      </c>
      <c r="G185" s="233" t="s">
        <v>261</v>
      </c>
      <c r="H185" s="234">
        <v>1453.5799999999999</v>
      </c>
      <c r="I185" s="235"/>
      <c r="J185" s="236">
        <f>ROUND(I185*H185,2)</f>
        <v>0</v>
      </c>
      <c r="K185" s="232" t="s">
        <v>202</v>
      </c>
      <c r="L185" s="45"/>
      <c r="M185" s="237" t="s">
        <v>1</v>
      </c>
      <c r="N185" s="238" t="s">
        <v>43</v>
      </c>
      <c r="O185" s="92"/>
      <c r="P185" s="239">
        <f>O185*H185</f>
        <v>0</v>
      </c>
      <c r="Q185" s="239">
        <v>0</v>
      </c>
      <c r="R185" s="239">
        <f>Q185*H185</f>
        <v>0</v>
      </c>
      <c r="S185" s="239">
        <v>0</v>
      </c>
      <c r="T185" s="24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1" t="s">
        <v>101</v>
      </c>
      <c r="AT185" s="241" t="s">
        <v>198</v>
      </c>
      <c r="AU185" s="241" t="s">
        <v>86</v>
      </c>
      <c r="AY185" s="18" t="s">
        <v>196</v>
      </c>
      <c r="BE185" s="242">
        <f>IF(N185="základní",J185,0)</f>
        <v>0</v>
      </c>
      <c r="BF185" s="242">
        <f>IF(N185="snížená",J185,0)</f>
        <v>0</v>
      </c>
      <c r="BG185" s="242">
        <f>IF(N185="zákl. přenesená",J185,0)</f>
        <v>0</v>
      </c>
      <c r="BH185" s="242">
        <f>IF(N185="sníž. přenesená",J185,0)</f>
        <v>0</v>
      </c>
      <c r="BI185" s="242">
        <f>IF(N185="nulová",J185,0)</f>
        <v>0</v>
      </c>
      <c r="BJ185" s="18" t="s">
        <v>82</v>
      </c>
      <c r="BK185" s="242">
        <f>ROUND(I185*H185,2)</f>
        <v>0</v>
      </c>
      <c r="BL185" s="18" t="s">
        <v>101</v>
      </c>
      <c r="BM185" s="241" t="s">
        <v>299</v>
      </c>
    </row>
    <row r="186" s="14" customFormat="1">
      <c r="A186" s="14"/>
      <c r="B186" s="255"/>
      <c r="C186" s="256"/>
      <c r="D186" s="245" t="s">
        <v>210</v>
      </c>
      <c r="E186" s="257" t="s">
        <v>1</v>
      </c>
      <c r="F186" s="258" t="s">
        <v>300</v>
      </c>
      <c r="G186" s="256"/>
      <c r="H186" s="257" t="s">
        <v>1</v>
      </c>
      <c r="I186" s="259"/>
      <c r="J186" s="256"/>
      <c r="K186" s="256"/>
      <c r="L186" s="260"/>
      <c r="M186" s="261"/>
      <c r="N186" s="262"/>
      <c r="O186" s="262"/>
      <c r="P186" s="262"/>
      <c r="Q186" s="262"/>
      <c r="R186" s="262"/>
      <c r="S186" s="262"/>
      <c r="T186" s="26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4" t="s">
        <v>210</v>
      </c>
      <c r="AU186" s="264" t="s">
        <v>86</v>
      </c>
      <c r="AV186" s="14" t="s">
        <v>82</v>
      </c>
      <c r="AW186" s="14" t="s">
        <v>34</v>
      </c>
      <c r="AX186" s="14" t="s">
        <v>78</v>
      </c>
      <c r="AY186" s="264" t="s">
        <v>196</v>
      </c>
    </row>
    <row r="187" s="13" customFormat="1">
      <c r="A187" s="13"/>
      <c r="B187" s="243"/>
      <c r="C187" s="244"/>
      <c r="D187" s="245" t="s">
        <v>210</v>
      </c>
      <c r="E187" s="246" t="s">
        <v>1</v>
      </c>
      <c r="F187" s="247" t="s">
        <v>301</v>
      </c>
      <c r="G187" s="244"/>
      <c r="H187" s="248">
        <v>726.78999999999996</v>
      </c>
      <c r="I187" s="249"/>
      <c r="J187" s="244"/>
      <c r="K187" s="244"/>
      <c r="L187" s="250"/>
      <c r="M187" s="251"/>
      <c r="N187" s="252"/>
      <c r="O187" s="252"/>
      <c r="P187" s="252"/>
      <c r="Q187" s="252"/>
      <c r="R187" s="252"/>
      <c r="S187" s="252"/>
      <c r="T187" s="25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4" t="s">
        <v>210</v>
      </c>
      <c r="AU187" s="254" t="s">
        <v>86</v>
      </c>
      <c r="AV187" s="13" t="s">
        <v>86</v>
      </c>
      <c r="AW187" s="13" t="s">
        <v>34</v>
      </c>
      <c r="AX187" s="13" t="s">
        <v>78</v>
      </c>
      <c r="AY187" s="254" t="s">
        <v>196</v>
      </c>
    </row>
    <row r="188" s="14" customFormat="1">
      <c r="A188" s="14"/>
      <c r="B188" s="255"/>
      <c r="C188" s="256"/>
      <c r="D188" s="245" t="s">
        <v>210</v>
      </c>
      <c r="E188" s="257" t="s">
        <v>1</v>
      </c>
      <c r="F188" s="258" t="s">
        <v>302</v>
      </c>
      <c r="G188" s="256"/>
      <c r="H188" s="257" t="s">
        <v>1</v>
      </c>
      <c r="I188" s="259"/>
      <c r="J188" s="256"/>
      <c r="K188" s="256"/>
      <c r="L188" s="260"/>
      <c r="M188" s="261"/>
      <c r="N188" s="262"/>
      <c r="O188" s="262"/>
      <c r="P188" s="262"/>
      <c r="Q188" s="262"/>
      <c r="R188" s="262"/>
      <c r="S188" s="262"/>
      <c r="T188" s="26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4" t="s">
        <v>210</v>
      </c>
      <c r="AU188" s="264" t="s">
        <v>86</v>
      </c>
      <c r="AV188" s="14" t="s">
        <v>82</v>
      </c>
      <c r="AW188" s="14" t="s">
        <v>34</v>
      </c>
      <c r="AX188" s="14" t="s">
        <v>78</v>
      </c>
      <c r="AY188" s="264" t="s">
        <v>196</v>
      </c>
    </row>
    <row r="189" s="13" customFormat="1">
      <c r="A189" s="13"/>
      <c r="B189" s="243"/>
      <c r="C189" s="244"/>
      <c r="D189" s="245" t="s">
        <v>210</v>
      </c>
      <c r="E189" s="246" t="s">
        <v>1</v>
      </c>
      <c r="F189" s="247" t="s">
        <v>301</v>
      </c>
      <c r="G189" s="244"/>
      <c r="H189" s="248">
        <v>726.78999999999996</v>
      </c>
      <c r="I189" s="249"/>
      <c r="J189" s="244"/>
      <c r="K189" s="244"/>
      <c r="L189" s="250"/>
      <c r="M189" s="251"/>
      <c r="N189" s="252"/>
      <c r="O189" s="252"/>
      <c r="P189" s="252"/>
      <c r="Q189" s="252"/>
      <c r="R189" s="252"/>
      <c r="S189" s="252"/>
      <c r="T189" s="25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4" t="s">
        <v>210</v>
      </c>
      <c r="AU189" s="254" t="s">
        <v>86</v>
      </c>
      <c r="AV189" s="13" t="s">
        <v>86</v>
      </c>
      <c r="AW189" s="13" t="s">
        <v>34</v>
      </c>
      <c r="AX189" s="13" t="s">
        <v>78</v>
      </c>
      <c r="AY189" s="254" t="s">
        <v>196</v>
      </c>
    </row>
    <row r="190" s="16" customFormat="1">
      <c r="A190" s="16"/>
      <c r="B190" s="276"/>
      <c r="C190" s="277"/>
      <c r="D190" s="245" t="s">
        <v>210</v>
      </c>
      <c r="E190" s="278" t="s">
        <v>1</v>
      </c>
      <c r="F190" s="279" t="s">
        <v>276</v>
      </c>
      <c r="G190" s="277"/>
      <c r="H190" s="280">
        <v>1453.5799999999999</v>
      </c>
      <c r="I190" s="281"/>
      <c r="J190" s="277"/>
      <c r="K190" s="277"/>
      <c r="L190" s="282"/>
      <c r="M190" s="283"/>
      <c r="N190" s="284"/>
      <c r="O190" s="284"/>
      <c r="P190" s="284"/>
      <c r="Q190" s="284"/>
      <c r="R190" s="284"/>
      <c r="S190" s="284"/>
      <c r="T190" s="285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T190" s="286" t="s">
        <v>210</v>
      </c>
      <c r="AU190" s="286" t="s">
        <v>86</v>
      </c>
      <c r="AV190" s="16" t="s">
        <v>101</v>
      </c>
      <c r="AW190" s="16" t="s">
        <v>34</v>
      </c>
      <c r="AX190" s="16" t="s">
        <v>82</v>
      </c>
      <c r="AY190" s="286" t="s">
        <v>196</v>
      </c>
    </row>
    <row r="191" s="2" customFormat="1" ht="37.8" customHeight="1">
      <c r="A191" s="39"/>
      <c r="B191" s="40"/>
      <c r="C191" s="230" t="s">
        <v>303</v>
      </c>
      <c r="D191" s="230" t="s">
        <v>198</v>
      </c>
      <c r="E191" s="231" t="s">
        <v>297</v>
      </c>
      <c r="F191" s="232" t="s">
        <v>298</v>
      </c>
      <c r="G191" s="233" t="s">
        <v>261</v>
      </c>
      <c r="H191" s="234">
        <v>45.600000000000001</v>
      </c>
      <c r="I191" s="235"/>
      <c r="J191" s="236">
        <f>ROUND(I191*H191,2)</f>
        <v>0</v>
      </c>
      <c r="K191" s="232" t="s">
        <v>202</v>
      </c>
      <c r="L191" s="45"/>
      <c r="M191" s="237" t="s">
        <v>1</v>
      </c>
      <c r="N191" s="238" t="s">
        <v>43</v>
      </c>
      <c r="O191" s="92"/>
      <c r="P191" s="239">
        <f>O191*H191</f>
        <v>0</v>
      </c>
      <c r="Q191" s="239">
        <v>0</v>
      </c>
      <c r="R191" s="239">
        <f>Q191*H191</f>
        <v>0</v>
      </c>
      <c r="S191" s="239">
        <v>0</v>
      </c>
      <c r="T191" s="24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1" t="s">
        <v>101</v>
      </c>
      <c r="AT191" s="241" t="s">
        <v>198</v>
      </c>
      <c r="AU191" s="241" t="s">
        <v>86</v>
      </c>
      <c r="AY191" s="18" t="s">
        <v>196</v>
      </c>
      <c r="BE191" s="242">
        <f>IF(N191="základní",J191,0)</f>
        <v>0</v>
      </c>
      <c r="BF191" s="242">
        <f>IF(N191="snížená",J191,0)</f>
        <v>0</v>
      </c>
      <c r="BG191" s="242">
        <f>IF(N191="zákl. přenesená",J191,0)</f>
        <v>0</v>
      </c>
      <c r="BH191" s="242">
        <f>IF(N191="sníž. přenesená",J191,0)</f>
        <v>0</v>
      </c>
      <c r="BI191" s="242">
        <f>IF(N191="nulová",J191,0)</f>
        <v>0</v>
      </c>
      <c r="BJ191" s="18" t="s">
        <v>82</v>
      </c>
      <c r="BK191" s="242">
        <f>ROUND(I191*H191,2)</f>
        <v>0</v>
      </c>
      <c r="BL191" s="18" t="s">
        <v>101</v>
      </c>
      <c r="BM191" s="241" t="s">
        <v>304</v>
      </c>
    </row>
    <row r="192" s="14" customFormat="1">
      <c r="A192" s="14"/>
      <c r="B192" s="255"/>
      <c r="C192" s="256"/>
      <c r="D192" s="245" t="s">
        <v>210</v>
      </c>
      <c r="E192" s="257" t="s">
        <v>1</v>
      </c>
      <c r="F192" s="258" t="s">
        <v>305</v>
      </c>
      <c r="G192" s="256"/>
      <c r="H192" s="257" t="s">
        <v>1</v>
      </c>
      <c r="I192" s="259"/>
      <c r="J192" s="256"/>
      <c r="K192" s="256"/>
      <c r="L192" s="260"/>
      <c r="M192" s="261"/>
      <c r="N192" s="262"/>
      <c r="O192" s="262"/>
      <c r="P192" s="262"/>
      <c r="Q192" s="262"/>
      <c r="R192" s="262"/>
      <c r="S192" s="262"/>
      <c r="T192" s="26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4" t="s">
        <v>210</v>
      </c>
      <c r="AU192" s="264" t="s">
        <v>86</v>
      </c>
      <c r="AV192" s="14" t="s">
        <v>82</v>
      </c>
      <c r="AW192" s="14" t="s">
        <v>34</v>
      </c>
      <c r="AX192" s="14" t="s">
        <v>78</v>
      </c>
      <c r="AY192" s="264" t="s">
        <v>196</v>
      </c>
    </row>
    <row r="193" s="13" customFormat="1">
      <c r="A193" s="13"/>
      <c r="B193" s="243"/>
      <c r="C193" s="244"/>
      <c r="D193" s="245" t="s">
        <v>210</v>
      </c>
      <c r="E193" s="246" t="s">
        <v>1</v>
      </c>
      <c r="F193" s="247" t="s">
        <v>306</v>
      </c>
      <c r="G193" s="244"/>
      <c r="H193" s="248">
        <v>22.800000000000001</v>
      </c>
      <c r="I193" s="249"/>
      <c r="J193" s="244"/>
      <c r="K193" s="244"/>
      <c r="L193" s="250"/>
      <c r="M193" s="251"/>
      <c r="N193" s="252"/>
      <c r="O193" s="252"/>
      <c r="P193" s="252"/>
      <c r="Q193" s="252"/>
      <c r="R193" s="252"/>
      <c r="S193" s="252"/>
      <c r="T193" s="25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4" t="s">
        <v>210</v>
      </c>
      <c r="AU193" s="254" t="s">
        <v>86</v>
      </c>
      <c r="AV193" s="13" t="s">
        <v>86</v>
      </c>
      <c r="AW193" s="13" t="s">
        <v>34</v>
      </c>
      <c r="AX193" s="13" t="s">
        <v>78</v>
      </c>
      <c r="AY193" s="254" t="s">
        <v>196</v>
      </c>
    </row>
    <row r="194" s="14" customFormat="1">
      <c r="A194" s="14"/>
      <c r="B194" s="255"/>
      <c r="C194" s="256"/>
      <c r="D194" s="245" t="s">
        <v>210</v>
      </c>
      <c r="E194" s="257" t="s">
        <v>1</v>
      </c>
      <c r="F194" s="258" t="s">
        <v>307</v>
      </c>
      <c r="G194" s="256"/>
      <c r="H194" s="257" t="s">
        <v>1</v>
      </c>
      <c r="I194" s="259"/>
      <c r="J194" s="256"/>
      <c r="K194" s="256"/>
      <c r="L194" s="260"/>
      <c r="M194" s="261"/>
      <c r="N194" s="262"/>
      <c r="O194" s="262"/>
      <c r="P194" s="262"/>
      <c r="Q194" s="262"/>
      <c r="R194" s="262"/>
      <c r="S194" s="262"/>
      <c r="T194" s="26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4" t="s">
        <v>210</v>
      </c>
      <c r="AU194" s="264" t="s">
        <v>86</v>
      </c>
      <c r="AV194" s="14" t="s">
        <v>82</v>
      </c>
      <c r="AW194" s="14" t="s">
        <v>34</v>
      </c>
      <c r="AX194" s="14" t="s">
        <v>78</v>
      </c>
      <c r="AY194" s="264" t="s">
        <v>196</v>
      </c>
    </row>
    <row r="195" s="13" customFormat="1">
      <c r="A195" s="13"/>
      <c r="B195" s="243"/>
      <c r="C195" s="244"/>
      <c r="D195" s="245" t="s">
        <v>210</v>
      </c>
      <c r="E195" s="246" t="s">
        <v>1</v>
      </c>
      <c r="F195" s="247" t="s">
        <v>306</v>
      </c>
      <c r="G195" s="244"/>
      <c r="H195" s="248">
        <v>22.800000000000001</v>
      </c>
      <c r="I195" s="249"/>
      <c r="J195" s="244"/>
      <c r="K195" s="244"/>
      <c r="L195" s="250"/>
      <c r="M195" s="251"/>
      <c r="N195" s="252"/>
      <c r="O195" s="252"/>
      <c r="P195" s="252"/>
      <c r="Q195" s="252"/>
      <c r="R195" s="252"/>
      <c r="S195" s="252"/>
      <c r="T195" s="25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4" t="s">
        <v>210</v>
      </c>
      <c r="AU195" s="254" t="s">
        <v>86</v>
      </c>
      <c r="AV195" s="13" t="s">
        <v>86</v>
      </c>
      <c r="AW195" s="13" t="s">
        <v>34</v>
      </c>
      <c r="AX195" s="13" t="s">
        <v>78</v>
      </c>
      <c r="AY195" s="254" t="s">
        <v>196</v>
      </c>
    </row>
    <row r="196" s="16" customFormat="1">
      <c r="A196" s="16"/>
      <c r="B196" s="276"/>
      <c r="C196" s="277"/>
      <c r="D196" s="245" t="s">
        <v>210</v>
      </c>
      <c r="E196" s="278" t="s">
        <v>1</v>
      </c>
      <c r="F196" s="279" t="s">
        <v>276</v>
      </c>
      <c r="G196" s="277"/>
      <c r="H196" s="280">
        <v>45.600000000000001</v>
      </c>
      <c r="I196" s="281"/>
      <c r="J196" s="277"/>
      <c r="K196" s="277"/>
      <c r="L196" s="282"/>
      <c r="M196" s="283"/>
      <c r="N196" s="284"/>
      <c r="O196" s="284"/>
      <c r="P196" s="284"/>
      <c r="Q196" s="284"/>
      <c r="R196" s="284"/>
      <c r="S196" s="284"/>
      <c r="T196" s="285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T196" s="286" t="s">
        <v>210</v>
      </c>
      <c r="AU196" s="286" t="s">
        <v>86</v>
      </c>
      <c r="AV196" s="16" t="s">
        <v>101</v>
      </c>
      <c r="AW196" s="16" t="s">
        <v>34</v>
      </c>
      <c r="AX196" s="16" t="s">
        <v>82</v>
      </c>
      <c r="AY196" s="286" t="s">
        <v>196</v>
      </c>
    </row>
    <row r="197" s="2" customFormat="1" ht="33" customHeight="1">
      <c r="A197" s="39"/>
      <c r="B197" s="40"/>
      <c r="C197" s="230" t="s">
        <v>7</v>
      </c>
      <c r="D197" s="230" t="s">
        <v>198</v>
      </c>
      <c r="E197" s="231" t="s">
        <v>308</v>
      </c>
      <c r="F197" s="232" t="s">
        <v>309</v>
      </c>
      <c r="G197" s="233" t="s">
        <v>261</v>
      </c>
      <c r="H197" s="234">
        <v>533.97799999999995</v>
      </c>
      <c r="I197" s="235"/>
      <c r="J197" s="236">
        <f>ROUND(I197*H197,2)</f>
        <v>0</v>
      </c>
      <c r="K197" s="232" t="s">
        <v>202</v>
      </c>
      <c r="L197" s="45"/>
      <c r="M197" s="237" t="s">
        <v>1</v>
      </c>
      <c r="N197" s="238" t="s">
        <v>43</v>
      </c>
      <c r="O197" s="92"/>
      <c r="P197" s="239">
        <f>O197*H197</f>
        <v>0</v>
      </c>
      <c r="Q197" s="239">
        <v>0</v>
      </c>
      <c r="R197" s="239">
        <f>Q197*H197</f>
        <v>0</v>
      </c>
      <c r="S197" s="239">
        <v>0</v>
      </c>
      <c r="T197" s="24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1" t="s">
        <v>101</v>
      </c>
      <c r="AT197" s="241" t="s">
        <v>198</v>
      </c>
      <c r="AU197" s="241" t="s">
        <v>86</v>
      </c>
      <c r="AY197" s="18" t="s">
        <v>196</v>
      </c>
      <c r="BE197" s="242">
        <f>IF(N197="základní",J197,0)</f>
        <v>0</v>
      </c>
      <c r="BF197" s="242">
        <f>IF(N197="snížená",J197,0)</f>
        <v>0</v>
      </c>
      <c r="BG197" s="242">
        <f>IF(N197="zákl. přenesená",J197,0)</f>
        <v>0</v>
      </c>
      <c r="BH197" s="242">
        <f>IF(N197="sníž. přenesená",J197,0)</f>
        <v>0</v>
      </c>
      <c r="BI197" s="242">
        <f>IF(N197="nulová",J197,0)</f>
        <v>0</v>
      </c>
      <c r="BJ197" s="18" t="s">
        <v>82</v>
      </c>
      <c r="BK197" s="242">
        <f>ROUND(I197*H197,2)</f>
        <v>0</v>
      </c>
      <c r="BL197" s="18" t="s">
        <v>101</v>
      </c>
      <c r="BM197" s="241" t="s">
        <v>310</v>
      </c>
    </row>
    <row r="198" s="14" customFormat="1">
      <c r="A198" s="14"/>
      <c r="B198" s="255"/>
      <c r="C198" s="256"/>
      <c r="D198" s="245" t="s">
        <v>210</v>
      </c>
      <c r="E198" s="257" t="s">
        <v>1</v>
      </c>
      <c r="F198" s="258" t="s">
        <v>311</v>
      </c>
      <c r="G198" s="256"/>
      <c r="H198" s="257" t="s">
        <v>1</v>
      </c>
      <c r="I198" s="259"/>
      <c r="J198" s="256"/>
      <c r="K198" s="256"/>
      <c r="L198" s="260"/>
      <c r="M198" s="261"/>
      <c r="N198" s="262"/>
      <c r="O198" s="262"/>
      <c r="P198" s="262"/>
      <c r="Q198" s="262"/>
      <c r="R198" s="262"/>
      <c r="S198" s="262"/>
      <c r="T198" s="26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4" t="s">
        <v>210</v>
      </c>
      <c r="AU198" s="264" t="s">
        <v>86</v>
      </c>
      <c r="AV198" s="14" t="s">
        <v>82</v>
      </c>
      <c r="AW198" s="14" t="s">
        <v>34</v>
      </c>
      <c r="AX198" s="14" t="s">
        <v>78</v>
      </c>
      <c r="AY198" s="264" t="s">
        <v>196</v>
      </c>
    </row>
    <row r="199" s="13" customFormat="1">
      <c r="A199" s="13"/>
      <c r="B199" s="243"/>
      <c r="C199" s="244"/>
      <c r="D199" s="245" t="s">
        <v>210</v>
      </c>
      <c r="E199" s="246" t="s">
        <v>1</v>
      </c>
      <c r="F199" s="247" t="s">
        <v>312</v>
      </c>
      <c r="G199" s="244"/>
      <c r="H199" s="248">
        <v>1236.2280000000001</v>
      </c>
      <c r="I199" s="249"/>
      <c r="J199" s="244"/>
      <c r="K199" s="244"/>
      <c r="L199" s="250"/>
      <c r="M199" s="251"/>
      <c r="N199" s="252"/>
      <c r="O199" s="252"/>
      <c r="P199" s="252"/>
      <c r="Q199" s="252"/>
      <c r="R199" s="252"/>
      <c r="S199" s="252"/>
      <c r="T199" s="25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4" t="s">
        <v>210</v>
      </c>
      <c r="AU199" s="254" t="s">
        <v>86</v>
      </c>
      <c r="AV199" s="13" t="s">
        <v>86</v>
      </c>
      <c r="AW199" s="13" t="s">
        <v>34</v>
      </c>
      <c r="AX199" s="13" t="s">
        <v>78</v>
      </c>
      <c r="AY199" s="254" t="s">
        <v>196</v>
      </c>
    </row>
    <row r="200" s="13" customFormat="1">
      <c r="A200" s="13"/>
      <c r="B200" s="243"/>
      <c r="C200" s="244"/>
      <c r="D200" s="245" t="s">
        <v>210</v>
      </c>
      <c r="E200" s="246" t="s">
        <v>1</v>
      </c>
      <c r="F200" s="247" t="s">
        <v>313</v>
      </c>
      <c r="G200" s="244"/>
      <c r="H200" s="248">
        <v>-702.25</v>
      </c>
      <c r="I200" s="249"/>
      <c r="J200" s="244"/>
      <c r="K200" s="244"/>
      <c r="L200" s="250"/>
      <c r="M200" s="251"/>
      <c r="N200" s="252"/>
      <c r="O200" s="252"/>
      <c r="P200" s="252"/>
      <c r="Q200" s="252"/>
      <c r="R200" s="252"/>
      <c r="S200" s="252"/>
      <c r="T200" s="25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4" t="s">
        <v>210</v>
      </c>
      <c r="AU200" s="254" t="s">
        <v>86</v>
      </c>
      <c r="AV200" s="13" t="s">
        <v>86</v>
      </c>
      <c r="AW200" s="13" t="s">
        <v>34</v>
      </c>
      <c r="AX200" s="13" t="s">
        <v>78</v>
      </c>
      <c r="AY200" s="254" t="s">
        <v>196</v>
      </c>
    </row>
    <row r="201" s="16" customFormat="1">
      <c r="A201" s="16"/>
      <c r="B201" s="276"/>
      <c r="C201" s="277"/>
      <c r="D201" s="245" t="s">
        <v>210</v>
      </c>
      <c r="E201" s="278" t="s">
        <v>143</v>
      </c>
      <c r="F201" s="279" t="s">
        <v>276</v>
      </c>
      <c r="G201" s="277"/>
      <c r="H201" s="280">
        <v>533.97799999999995</v>
      </c>
      <c r="I201" s="281"/>
      <c r="J201" s="277"/>
      <c r="K201" s="277"/>
      <c r="L201" s="282"/>
      <c r="M201" s="283"/>
      <c r="N201" s="284"/>
      <c r="O201" s="284"/>
      <c r="P201" s="284"/>
      <c r="Q201" s="284"/>
      <c r="R201" s="284"/>
      <c r="S201" s="284"/>
      <c r="T201" s="285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T201" s="286" t="s">
        <v>210</v>
      </c>
      <c r="AU201" s="286" t="s">
        <v>86</v>
      </c>
      <c r="AV201" s="16" t="s">
        <v>101</v>
      </c>
      <c r="AW201" s="16" t="s">
        <v>34</v>
      </c>
      <c r="AX201" s="16" t="s">
        <v>82</v>
      </c>
      <c r="AY201" s="286" t="s">
        <v>196</v>
      </c>
    </row>
    <row r="202" s="2" customFormat="1" ht="33" customHeight="1">
      <c r="A202" s="39"/>
      <c r="B202" s="40"/>
      <c r="C202" s="230" t="s">
        <v>314</v>
      </c>
      <c r="D202" s="230" t="s">
        <v>198</v>
      </c>
      <c r="E202" s="231" t="s">
        <v>308</v>
      </c>
      <c r="F202" s="232" t="s">
        <v>309</v>
      </c>
      <c r="G202" s="233" t="s">
        <v>261</v>
      </c>
      <c r="H202" s="234">
        <v>255.59999999999999</v>
      </c>
      <c r="I202" s="235"/>
      <c r="J202" s="236">
        <f>ROUND(I202*H202,2)</f>
        <v>0</v>
      </c>
      <c r="K202" s="232" t="s">
        <v>202</v>
      </c>
      <c r="L202" s="45"/>
      <c r="M202" s="237" t="s">
        <v>1</v>
      </c>
      <c r="N202" s="238" t="s">
        <v>43</v>
      </c>
      <c r="O202" s="92"/>
      <c r="P202" s="239">
        <f>O202*H202</f>
        <v>0</v>
      </c>
      <c r="Q202" s="239">
        <v>0</v>
      </c>
      <c r="R202" s="239">
        <f>Q202*H202</f>
        <v>0</v>
      </c>
      <c r="S202" s="239">
        <v>0</v>
      </c>
      <c r="T202" s="24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1" t="s">
        <v>101</v>
      </c>
      <c r="AT202" s="241" t="s">
        <v>198</v>
      </c>
      <c r="AU202" s="241" t="s">
        <v>86</v>
      </c>
      <c r="AY202" s="18" t="s">
        <v>196</v>
      </c>
      <c r="BE202" s="242">
        <f>IF(N202="základní",J202,0)</f>
        <v>0</v>
      </c>
      <c r="BF202" s="242">
        <f>IF(N202="snížená",J202,0)</f>
        <v>0</v>
      </c>
      <c r="BG202" s="242">
        <f>IF(N202="zákl. přenesená",J202,0)</f>
        <v>0</v>
      </c>
      <c r="BH202" s="242">
        <f>IF(N202="sníž. přenesená",J202,0)</f>
        <v>0</v>
      </c>
      <c r="BI202" s="242">
        <f>IF(N202="nulová",J202,0)</f>
        <v>0</v>
      </c>
      <c r="BJ202" s="18" t="s">
        <v>82</v>
      </c>
      <c r="BK202" s="242">
        <f>ROUND(I202*H202,2)</f>
        <v>0</v>
      </c>
      <c r="BL202" s="18" t="s">
        <v>101</v>
      </c>
      <c r="BM202" s="241" t="s">
        <v>315</v>
      </c>
    </row>
    <row r="203" s="14" customFormat="1">
      <c r="A203" s="14"/>
      <c r="B203" s="255"/>
      <c r="C203" s="256"/>
      <c r="D203" s="245" t="s">
        <v>210</v>
      </c>
      <c r="E203" s="257" t="s">
        <v>1</v>
      </c>
      <c r="F203" s="258" t="s">
        <v>316</v>
      </c>
      <c r="G203" s="256"/>
      <c r="H203" s="257" t="s">
        <v>1</v>
      </c>
      <c r="I203" s="259"/>
      <c r="J203" s="256"/>
      <c r="K203" s="256"/>
      <c r="L203" s="260"/>
      <c r="M203" s="261"/>
      <c r="N203" s="262"/>
      <c r="O203" s="262"/>
      <c r="P203" s="262"/>
      <c r="Q203" s="262"/>
      <c r="R203" s="262"/>
      <c r="S203" s="262"/>
      <c r="T203" s="26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4" t="s">
        <v>210</v>
      </c>
      <c r="AU203" s="264" t="s">
        <v>86</v>
      </c>
      <c r="AV203" s="14" t="s">
        <v>82</v>
      </c>
      <c r="AW203" s="14" t="s">
        <v>34</v>
      </c>
      <c r="AX203" s="14" t="s">
        <v>78</v>
      </c>
      <c r="AY203" s="264" t="s">
        <v>196</v>
      </c>
    </row>
    <row r="204" s="13" customFormat="1">
      <c r="A204" s="13"/>
      <c r="B204" s="243"/>
      <c r="C204" s="244"/>
      <c r="D204" s="245" t="s">
        <v>210</v>
      </c>
      <c r="E204" s="246" t="s">
        <v>1</v>
      </c>
      <c r="F204" s="247" t="s">
        <v>317</v>
      </c>
      <c r="G204" s="244"/>
      <c r="H204" s="248">
        <v>278.39999999999998</v>
      </c>
      <c r="I204" s="249"/>
      <c r="J204" s="244"/>
      <c r="K204" s="244"/>
      <c r="L204" s="250"/>
      <c r="M204" s="251"/>
      <c r="N204" s="252"/>
      <c r="O204" s="252"/>
      <c r="P204" s="252"/>
      <c r="Q204" s="252"/>
      <c r="R204" s="252"/>
      <c r="S204" s="252"/>
      <c r="T204" s="25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4" t="s">
        <v>210</v>
      </c>
      <c r="AU204" s="254" t="s">
        <v>86</v>
      </c>
      <c r="AV204" s="13" t="s">
        <v>86</v>
      </c>
      <c r="AW204" s="13" t="s">
        <v>34</v>
      </c>
      <c r="AX204" s="13" t="s">
        <v>78</v>
      </c>
      <c r="AY204" s="254" t="s">
        <v>196</v>
      </c>
    </row>
    <row r="205" s="13" customFormat="1">
      <c r="A205" s="13"/>
      <c r="B205" s="243"/>
      <c r="C205" s="244"/>
      <c r="D205" s="245" t="s">
        <v>210</v>
      </c>
      <c r="E205" s="246" t="s">
        <v>1</v>
      </c>
      <c r="F205" s="247" t="s">
        <v>318</v>
      </c>
      <c r="G205" s="244"/>
      <c r="H205" s="248">
        <v>-22.800000000000001</v>
      </c>
      <c r="I205" s="249"/>
      <c r="J205" s="244"/>
      <c r="K205" s="244"/>
      <c r="L205" s="250"/>
      <c r="M205" s="251"/>
      <c r="N205" s="252"/>
      <c r="O205" s="252"/>
      <c r="P205" s="252"/>
      <c r="Q205" s="252"/>
      <c r="R205" s="252"/>
      <c r="S205" s="252"/>
      <c r="T205" s="25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4" t="s">
        <v>210</v>
      </c>
      <c r="AU205" s="254" t="s">
        <v>86</v>
      </c>
      <c r="AV205" s="13" t="s">
        <v>86</v>
      </c>
      <c r="AW205" s="13" t="s">
        <v>34</v>
      </c>
      <c r="AX205" s="13" t="s">
        <v>78</v>
      </c>
      <c r="AY205" s="254" t="s">
        <v>196</v>
      </c>
    </row>
    <row r="206" s="16" customFormat="1">
      <c r="A206" s="16"/>
      <c r="B206" s="276"/>
      <c r="C206" s="277"/>
      <c r="D206" s="245" t="s">
        <v>210</v>
      </c>
      <c r="E206" s="278" t="s">
        <v>1</v>
      </c>
      <c r="F206" s="279" t="s">
        <v>276</v>
      </c>
      <c r="G206" s="277"/>
      <c r="H206" s="280">
        <v>255.59999999999999</v>
      </c>
      <c r="I206" s="281"/>
      <c r="J206" s="277"/>
      <c r="K206" s="277"/>
      <c r="L206" s="282"/>
      <c r="M206" s="283"/>
      <c r="N206" s="284"/>
      <c r="O206" s="284"/>
      <c r="P206" s="284"/>
      <c r="Q206" s="284"/>
      <c r="R206" s="284"/>
      <c r="S206" s="284"/>
      <c r="T206" s="285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T206" s="286" t="s">
        <v>210</v>
      </c>
      <c r="AU206" s="286" t="s">
        <v>86</v>
      </c>
      <c r="AV206" s="16" t="s">
        <v>101</v>
      </c>
      <c r="AW206" s="16" t="s">
        <v>34</v>
      </c>
      <c r="AX206" s="16" t="s">
        <v>82</v>
      </c>
      <c r="AY206" s="286" t="s">
        <v>196</v>
      </c>
    </row>
    <row r="207" s="2" customFormat="1" ht="37.8" customHeight="1">
      <c r="A207" s="39"/>
      <c r="B207" s="40"/>
      <c r="C207" s="230" t="s">
        <v>319</v>
      </c>
      <c r="D207" s="230" t="s">
        <v>198</v>
      </c>
      <c r="E207" s="231" t="s">
        <v>320</v>
      </c>
      <c r="F207" s="232" t="s">
        <v>321</v>
      </c>
      <c r="G207" s="233" t="s">
        <v>261</v>
      </c>
      <c r="H207" s="234">
        <v>5339.7799999999997</v>
      </c>
      <c r="I207" s="235"/>
      <c r="J207" s="236">
        <f>ROUND(I207*H207,2)</f>
        <v>0</v>
      </c>
      <c r="K207" s="232" t="s">
        <v>202</v>
      </c>
      <c r="L207" s="45"/>
      <c r="M207" s="237" t="s">
        <v>1</v>
      </c>
      <c r="N207" s="238" t="s">
        <v>43</v>
      </c>
      <c r="O207" s="92"/>
      <c r="P207" s="239">
        <f>O207*H207</f>
        <v>0</v>
      </c>
      <c r="Q207" s="239">
        <v>0</v>
      </c>
      <c r="R207" s="239">
        <f>Q207*H207</f>
        <v>0</v>
      </c>
      <c r="S207" s="239">
        <v>0</v>
      </c>
      <c r="T207" s="24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1" t="s">
        <v>101</v>
      </c>
      <c r="AT207" s="241" t="s">
        <v>198</v>
      </c>
      <c r="AU207" s="241" t="s">
        <v>86</v>
      </c>
      <c r="AY207" s="18" t="s">
        <v>196</v>
      </c>
      <c r="BE207" s="242">
        <f>IF(N207="základní",J207,0)</f>
        <v>0</v>
      </c>
      <c r="BF207" s="242">
        <f>IF(N207="snížená",J207,0)</f>
        <v>0</v>
      </c>
      <c r="BG207" s="242">
        <f>IF(N207="zákl. přenesená",J207,0)</f>
        <v>0</v>
      </c>
      <c r="BH207" s="242">
        <f>IF(N207="sníž. přenesená",J207,0)</f>
        <v>0</v>
      </c>
      <c r="BI207" s="242">
        <f>IF(N207="nulová",J207,0)</f>
        <v>0</v>
      </c>
      <c r="BJ207" s="18" t="s">
        <v>82</v>
      </c>
      <c r="BK207" s="242">
        <f>ROUND(I207*H207,2)</f>
        <v>0</v>
      </c>
      <c r="BL207" s="18" t="s">
        <v>101</v>
      </c>
      <c r="BM207" s="241" t="s">
        <v>322</v>
      </c>
    </row>
    <row r="208" s="13" customFormat="1">
      <c r="A208" s="13"/>
      <c r="B208" s="243"/>
      <c r="C208" s="244"/>
      <c r="D208" s="245" t="s">
        <v>210</v>
      </c>
      <c r="E208" s="246" t="s">
        <v>1</v>
      </c>
      <c r="F208" s="247" t="s">
        <v>323</v>
      </c>
      <c r="G208" s="244"/>
      <c r="H208" s="248">
        <v>5339.7799999999997</v>
      </c>
      <c r="I208" s="249"/>
      <c r="J208" s="244"/>
      <c r="K208" s="244"/>
      <c r="L208" s="250"/>
      <c r="M208" s="251"/>
      <c r="N208" s="252"/>
      <c r="O208" s="252"/>
      <c r="P208" s="252"/>
      <c r="Q208" s="252"/>
      <c r="R208" s="252"/>
      <c r="S208" s="252"/>
      <c r="T208" s="25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4" t="s">
        <v>210</v>
      </c>
      <c r="AU208" s="254" t="s">
        <v>86</v>
      </c>
      <c r="AV208" s="13" t="s">
        <v>86</v>
      </c>
      <c r="AW208" s="13" t="s">
        <v>34</v>
      </c>
      <c r="AX208" s="13" t="s">
        <v>82</v>
      </c>
      <c r="AY208" s="254" t="s">
        <v>196</v>
      </c>
    </row>
    <row r="209" s="2" customFormat="1" ht="24.15" customHeight="1">
      <c r="A209" s="39"/>
      <c r="B209" s="40"/>
      <c r="C209" s="230" t="s">
        <v>324</v>
      </c>
      <c r="D209" s="230" t="s">
        <v>198</v>
      </c>
      <c r="E209" s="231" t="s">
        <v>325</v>
      </c>
      <c r="F209" s="232" t="s">
        <v>326</v>
      </c>
      <c r="G209" s="233" t="s">
        <v>261</v>
      </c>
      <c r="H209" s="234">
        <v>22.800000000000001</v>
      </c>
      <c r="I209" s="235"/>
      <c r="J209" s="236">
        <f>ROUND(I209*H209,2)</f>
        <v>0</v>
      </c>
      <c r="K209" s="232" t="s">
        <v>202</v>
      </c>
      <c r="L209" s="45"/>
      <c r="M209" s="237" t="s">
        <v>1</v>
      </c>
      <c r="N209" s="238" t="s">
        <v>43</v>
      </c>
      <c r="O209" s="92"/>
      <c r="P209" s="239">
        <f>O209*H209</f>
        <v>0</v>
      </c>
      <c r="Q209" s="239">
        <v>0</v>
      </c>
      <c r="R209" s="239">
        <f>Q209*H209</f>
        <v>0</v>
      </c>
      <c r="S209" s="239">
        <v>0</v>
      </c>
      <c r="T209" s="24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1" t="s">
        <v>101</v>
      </c>
      <c r="AT209" s="241" t="s">
        <v>198</v>
      </c>
      <c r="AU209" s="241" t="s">
        <v>86</v>
      </c>
      <c r="AY209" s="18" t="s">
        <v>196</v>
      </c>
      <c r="BE209" s="242">
        <f>IF(N209="základní",J209,0)</f>
        <v>0</v>
      </c>
      <c r="BF209" s="242">
        <f>IF(N209="snížená",J209,0)</f>
        <v>0</v>
      </c>
      <c r="BG209" s="242">
        <f>IF(N209="zákl. přenesená",J209,0)</f>
        <v>0</v>
      </c>
      <c r="BH209" s="242">
        <f>IF(N209="sníž. přenesená",J209,0)</f>
        <v>0</v>
      </c>
      <c r="BI209" s="242">
        <f>IF(N209="nulová",J209,0)</f>
        <v>0</v>
      </c>
      <c r="BJ209" s="18" t="s">
        <v>82</v>
      </c>
      <c r="BK209" s="242">
        <f>ROUND(I209*H209,2)</f>
        <v>0</v>
      </c>
      <c r="BL209" s="18" t="s">
        <v>101</v>
      </c>
      <c r="BM209" s="241" t="s">
        <v>327</v>
      </c>
    </row>
    <row r="210" s="14" customFormat="1">
      <c r="A210" s="14"/>
      <c r="B210" s="255"/>
      <c r="C210" s="256"/>
      <c r="D210" s="245" t="s">
        <v>210</v>
      </c>
      <c r="E210" s="257" t="s">
        <v>1</v>
      </c>
      <c r="F210" s="258" t="s">
        <v>328</v>
      </c>
      <c r="G210" s="256"/>
      <c r="H210" s="257" t="s">
        <v>1</v>
      </c>
      <c r="I210" s="259"/>
      <c r="J210" s="256"/>
      <c r="K210" s="256"/>
      <c r="L210" s="260"/>
      <c r="M210" s="261"/>
      <c r="N210" s="262"/>
      <c r="O210" s="262"/>
      <c r="P210" s="262"/>
      <c r="Q210" s="262"/>
      <c r="R210" s="262"/>
      <c r="S210" s="262"/>
      <c r="T210" s="26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4" t="s">
        <v>210</v>
      </c>
      <c r="AU210" s="264" t="s">
        <v>86</v>
      </c>
      <c r="AV210" s="14" t="s">
        <v>82</v>
      </c>
      <c r="AW210" s="14" t="s">
        <v>34</v>
      </c>
      <c r="AX210" s="14" t="s">
        <v>78</v>
      </c>
      <c r="AY210" s="264" t="s">
        <v>196</v>
      </c>
    </row>
    <row r="211" s="13" customFormat="1">
      <c r="A211" s="13"/>
      <c r="B211" s="243"/>
      <c r="C211" s="244"/>
      <c r="D211" s="245" t="s">
        <v>210</v>
      </c>
      <c r="E211" s="246" t="s">
        <v>1</v>
      </c>
      <c r="F211" s="247" t="s">
        <v>306</v>
      </c>
      <c r="G211" s="244"/>
      <c r="H211" s="248">
        <v>22.800000000000001</v>
      </c>
      <c r="I211" s="249"/>
      <c r="J211" s="244"/>
      <c r="K211" s="244"/>
      <c r="L211" s="250"/>
      <c r="M211" s="251"/>
      <c r="N211" s="252"/>
      <c r="O211" s="252"/>
      <c r="P211" s="252"/>
      <c r="Q211" s="252"/>
      <c r="R211" s="252"/>
      <c r="S211" s="252"/>
      <c r="T211" s="25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4" t="s">
        <v>210</v>
      </c>
      <c r="AU211" s="254" t="s">
        <v>86</v>
      </c>
      <c r="AV211" s="13" t="s">
        <v>86</v>
      </c>
      <c r="AW211" s="13" t="s">
        <v>34</v>
      </c>
      <c r="AX211" s="13" t="s">
        <v>82</v>
      </c>
      <c r="AY211" s="254" t="s">
        <v>196</v>
      </c>
    </row>
    <row r="212" s="2" customFormat="1" ht="24.15" customHeight="1">
      <c r="A212" s="39"/>
      <c r="B212" s="40"/>
      <c r="C212" s="230" t="s">
        <v>329</v>
      </c>
      <c r="D212" s="230" t="s">
        <v>198</v>
      </c>
      <c r="E212" s="231" t="s">
        <v>325</v>
      </c>
      <c r="F212" s="232" t="s">
        <v>326</v>
      </c>
      <c r="G212" s="233" t="s">
        <v>261</v>
      </c>
      <c r="H212" s="234">
        <v>726.78999999999996</v>
      </c>
      <c r="I212" s="235"/>
      <c r="J212" s="236">
        <f>ROUND(I212*H212,2)</f>
        <v>0</v>
      </c>
      <c r="K212" s="232" t="s">
        <v>202</v>
      </c>
      <c r="L212" s="45"/>
      <c r="M212" s="237" t="s">
        <v>1</v>
      </c>
      <c r="N212" s="238" t="s">
        <v>43</v>
      </c>
      <c r="O212" s="92"/>
      <c r="P212" s="239">
        <f>O212*H212</f>
        <v>0</v>
      </c>
      <c r="Q212" s="239">
        <v>0</v>
      </c>
      <c r="R212" s="239">
        <f>Q212*H212</f>
        <v>0</v>
      </c>
      <c r="S212" s="239">
        <v>0</v>
      </c>
      <c r="T212" s="24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1" t="s">
        <v>101</v>
      </c>
      <c r="AT212" s="241" t="s">
        <v>198</v>
      </c>
      <c r="AU212" s="241" t="s">
        <v>86</v>
      </c>
      <c r="AY212" s="18" t="s">
        <v>196</v>
      </c>
      <c r="BE212" s="242">
        <f>IF(N212="základní",J212,0)</f>
        <v>0</v>
      </c>
      <c r="BF212" s="242">
        <f>IF(N212="snížená",J212,0)</f>
        <v>0</v>
      </c>
      <c r="BG212" s="242">
        <f>IF(N212="zákl. přenesená",J212,0)</f>
        <v>0</v>
      </c>
      <c r="BH212" s="242">
        <f>IF(N212="sníž. přenesená",J212,0)</f>
        <v>0</v>
      </c>
      <c r="BI212" s="242">
        <f>IF(N212="nulová",J212,0)</f>
        <v>0</v>
      </c>
      <c r="BJ212" s="18" t="s">
        <v>82</v>
      </c>
      <c r="BK212" s="242">
        <f>ROUND(I212*H212,2)</f>
        <v>0</v>
      </c>
      <c r="BL212" s="18" t="s">
        <v>101</v>
      </c>
      <c r="BM212" s="241" t="s">
        <v>330</v>
      </c>
    </row>
    <row r="213" s="14" customFormat="1">
      <c r="A213" s="14"/>
      <c r="B213" s="255"/>
      <c r="C213" s="256"/>
      <c r="D213" s="245" t="s">
        <v>210</v>
      </c>
      <c r="E213" s="257" t="s">
        <v>1</v>
      </c>
      <c r="F213" s="258" t="s">
        <v>331</v>
      </c>
      <c r="G213" s="256"/>
      <c r="H213" s="257" t="s">
        <v>1</v>
      </c>
      <c r="I213" s="259"/>
      <c r="J213" s="256"/>
      <c r="K213" s="256"/>
      <c r="L213" s="260"/>
      <c r="M213" s="261"/>
      <c r="N213" s="262"/>
      <c r="O213" s="262"/>
      <c r="P213" s="262"/>
      <c r="Q213" s="262"/>
      <c r="R213" s="262"/>
      <c r="S213" s="262"/>
      <c r="T213" s="26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4" t="s">
        <v>210</v>
      </c>
      <c r="AU213" s="264" t="s">
        <v>86</v>
      </c>
      <c r="AV213" s="14" t="s">
        <v>82</v>
      </c>
      <c r="AW213" s="14" t="s">
        <v>34</v>
      </c>
      <c r="AX213" s="14" t="s">
        <v>78</v>
      </c>
      <c r="AY213" s="264" t="s">
        <v>196</v>
      </c>
    </row>
    <row r="214" s="13" customFormat="1">
      <c r="A214" s="13"/>
      <c r="B214" s="243"/>
      <c r="C214" s="244"/>
      <c r="D214" s="245" t="s">
        <v>210</v>
      </c>
      <c r="E214" s="246" t="s">
        <v>1</v>
      </c>
      <c r="F214" s="247" t="s">
        <v>301</v>
      </c>
      <c r="G214" s="244"/>
      <c r="H214" s="248">
        <v>726.78999999999996</v>
      </c>
      <c r="I214" s="249"/>
      <c r="J214" s="244"/>
      <c r="K214" s="244"/>
      <c r="L214" s="250"/>
      <c r="M214" s="251"/>
      <c r="N214" s="252"/>
      <c r="O214" s="252"/>
      <c r="P214" s="252"/>
      <c r="Q214" s="252"/>
      <c r="R214" s="252"/>
      <c r="S214" s="252"/>
      <c r="T214" s="25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4" t="s">
        <v>210</v>
      </c>
      <c r="AU214" s="254" t="s">
        <v>86</v>
      </c>
      <c r="AV214" s="13" t="s">
        <v>86</v>
      </c>
      <c r="AW214" s="13" t="s">
        <v>34</v>
      </c>
      <c r="AX214" s="13" t="s">
        <v>82</v>
      </c>
      <c r="AY214" s="254" t="s">
        <v>196</v>
      </c>
    </row>
    <row r="215" s="2" customFormat="1" ht="24.15" customHeight="1">
      <c r="A215" s="39"/>
      <c r="B215" s="40"/>
      <c r="C215" s="230" t="s">
        <v>332</v>
      </c>
      <c r="D215" s="230" t="s">
        <v>198</v>
      </c>
      <c r="E215" s="231" t="s">
        <v>333</v>
      </c>
      <c r="F215" s="232" t="s">
        <v>334</v>
      </c>
      <c r="G215" s="233" t="s">
        <v>261</v>
      </c>
      <c r="H215" s="234">
        <v>702.25</v>
      </c>
      <c r="I215" s="235"/>
      <c r="J215" s="236">
        <f>ROUND(I215*H215,2)</f>
        <v>0</v>
      </c>
      <c r="K215" s="232" t="s">
        <v>202</v>
      </c>
      <c r="L215" s="45"/>
      <c r="M215" s="237" t="s">
        <v>1</v>
      </c>
      <c r="N215" s="238" t="s">
        <v>43</v>
      </c>
      <c r="O215" s="92"/>
      <c r="P215" s="239">
        <f>O215*H215</f>
        <v>0</v>
      </c>
      <c r="Q215" s="239">
        <v>0</v>
      </c>
      <c r="R215" s="239">
        <f>Q215*H215</f>
        <v>0</v>
      </c>
      <c r="S215" s="239">
        <v>0</v>
      </c>
      <c r="T215" s="24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1" t="s">
        <v>101</v>
      </c>
      <c r="AT215" s="241" t="s">
        <v>198</v>
      </c>
      <c r="AU215" s="241" t="s">
        <v>86</v>
      </c>
      <c r="AY215" s="18" t="s">
        <v>196</v>
      </c>
      <c r="BE215" s="242">
        <f>IF(N215="základní",J215,0)</f>
        <v>0</v>
      </c>
      <c r="BF215" s="242">
        <f>IF(N215="snížená",J215,0)</f>
        <v>0</v>
      </c>
      <c r="BG215" s="242">
        <f>IF(N215="zákl. přenesená",J215,0)</f>
        <v>0</v>
      </c>
      <c r="BH215" s="242">
        <f>IF(N215="sníž. přenesená",J215,0)</f>
        <v>0</v>
      </c>
      <c r="BI215" s="242">
        <f>IF(N215="nulová",J215,0)</f>
        <v>0</v>
      </c>
      <c r="BJ215" s="18" t="s">
        <v>82</v>
      </c>
      <c r="BK215" s="242">
        <f>ROUND(I215*H215,2)</f>
        <v>0</v>
      </c>
      <c r="BL215" s="18" t="s">
        <v>101</v>
      </c>
      <c r="BM215" s="241" t="s">
        <v>335</v>
      </c>
    </row>
    <row r="216" s="13" customFormat="1">
      <c r="A216" s="13"/>
      <c r="B216" s="243"/>
      <c r="C216" s="244"/>
      <c r="D216" s="245" t="s">
        <v>210</v>
      </c>
      <c r="E216" s="246" t="s">
        <v>1</v>
      </c>
      <c r="F216" s="247" t="s">
        <v>336</v>
      </c>
      <c r="G216" s="244"/>
      <c r="H216" s="248">
        <v>497.92000000000002</v>
      </c>
      <c r="I216" s="249"/>
      <c r="J216" s="244"/>
      <c r="K216" s="244"/>
      <c r="L216" s="250"/>
      <c r="M216" s="251"/>
      <c r="N216" s="252"/>
      <c r="O216" s="252"/>
      <c r="P216" s="252"/>
      <c r="Q216" s="252"/>
      <c r="R216" s="252"/>
      <c r="S216" s="252"/>
      <c r="T216" s="25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4" t="s">
        <v>210</v>
      </c>
      <c r="AU216" s="254" t="s">
        <v>86</v>
      </c>
      <c r="AV216" s="13" t="s">
        <v>86</v>
      </c>
      <c r="AW216" s="13" t="s">
        <v>34</v>
      </c>
      <c r="AX216" s="13" t="s">
        <v>78</v>
      </c>
      <c r="AY216" s="254" t="s">
        <v>196</v>
      </c>
    </row>
    <row r="217" s="13" customFormat="1">
      <c r="A217" s="13"/>
      <c r="B217" s="243"/>
      <c r="C217" s="244"/>
      <c r="D217" s="245" t="s">
        <v>210</v>
      </c>
      <c r="E217" s="246" t="s">
        <v>1</v>
      </c>
      <c r="F217" s="247" t="s">
        <v>337</v>
      </c>
      <c r="G217" s="244"/>
      <c r="H217" s="248">
        <v>204.33000000000001</v>
      </c>
      <c r="I217" s="249"/>
      <c r="J217" s="244"/>
      <c r="K217" s="244"/>
      <c r="L217" s="250"/>
      <c r="M217" s="251"/>
      <c r="N217" s="252"/>
      <c r="O217" s="252"/>
      <c r="P217" s="252"/>
      <c r="Q217" s="252"/>
      <c r="R217" s="252"/>
      <c r="S217" s="252"/>
      <c r="T217" s="25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4" t="s">
        <v>210</v>
      </c>
      <c r="AU217" s="254" t="s">
        <v>86</v>
      </c>
      <c r="AV217" s="13" t="s">
        <v>86</v>
      </c>
      <c r="AW217" s="13" t="s">
        <v>34</v>
      </c>
      <c r="AX217" s="13" t="s">
        <v>78</v>
      </c>
      <c r="AY217" s="254" t="s">
        <v>196</v>
      </c>
    </row>
    <row r="218" s="15" customFormat="1">
      <c r="A218" s="15"/>
      <c r="B218" s="265"/>
      <c r="C218" s="266"/>
      <c r="D218" s="245" t="s">
        <v>210</v>
      </c>
      <c r="E218" s="267" t="s">
        <v>141</v>
      </c>
      <c r="F218" s="268" t="s">
        <v>243</v>
      </c>
      <c r="G218" s="266"/>
      <c r="H218" s="269">
        <v>702.25</v>
      </c>
      <c r="I218" s="270"/>
      <c r="J218" s="266"/>
      <c r="K218" s="266"/>
      <c r="L218" s="271"/>
      <c r="M218" s="272"/>
      <c r="N218" s="273"/>
      <c r="O218" s="273"/>
      <c r="P218" s="273"/>
      <c r="Q218" s="273"/>
      <c r="R218" s="273"/>
      <c r="S218" s="273"/>
      <c r="T218" s="274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5" t="s">
        <v>210</v>
      </c>
      <c r="AU218" s="275" t="s">
        <v>86</v>
      </c>
      <c r="AV218" s="15" t="s">
        <v>94</v>
      </c>
      <c r="AW218" s="15" t="s">
        <v>34</v>
      </c>
      <c r="AX218" s="15" t="s">
        <v>82</v>
      </c>
      <c r="AY218" s="275" t="s">
        <v>196</v>
      </c>
    </row>
    <row r="219" s="2" customFormat="1" ht="37.8" customHeight="1">
      <c r="A219" s="39"/>
      <c r="B219" s="40"/>
      <c r="C219" s="230" t="s">
        <v>338</v>
      </c>
      <c r="D219" s="230" t="s">
        <v>198</v>
      </c>
      <c r="E219" s="231" t="s">
        <v>339</v>
      </c>
      <c r="F219" s="232" t="s">
        <v>340</v>
      </c>
      <c r="G219" s="233" t="s">
        <v>341</v>
      </c>
      <c r="H219" s="234">
        <v>403.50999999999999</v>
      </c>
      <c r="I219" s="235"/>
      <c r="J219" s="236">
        <f>ROUND(I219*H219,2)</f>
        <v>0</v>
      </c>
      <c r="K219" s="232" t="s">
        <v>1</v>
      </c>
      <c r="L219" s="45"/>
      <c r="M219" s="237" t="s">
        <v>1</v>
      </c>
      <c r="N219" s="238" t="s">
        <v>43</v>
      </c>
      <c r="O219" s="92"/>
      <c r="P219" s="239">
        <f>O219*H219</f>
        <v>0</v>
      </c>
      <c r="Q219" s="239">
        <v>0</v>
      </c>
      <c r="R219" s="239">
        <f>Q219*H219</f>
        <v>0</v>
      </c>
      <c r="S219" s="239">
        <v>0</v>
      </c>
      <c r="T219" s="24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1" t="s">
        <v>101</v>
      </c>
      <c r="AT219" s="241" t="s">
        <v>198</v>
      </c>
      <c r="AU219" s="241" t="s">
        <v>86</v>
      </c>
      <c r="AY219" s="18" t="s">
        <v>196</v>
      </c>
      <c r="BE219" s="242">
        <f>IF(N219="základní",J219,0)</f>
        <v>0</v>
      </c>
      <c r="BF219" s="242">
        <f>IF(N219="snížená",J219,0)</f>
        <v>0</v>
      </c>
      <c r="BG219" s="242">
        <f>IF(N219="zákl. přenesená",J219,0)</f>
        <v>0</v>
      </c>
      <c r="BH219" s="242">
        <f>IF(N219="sníž. přenesená",J219,0)</f>
        <v>0</v>
      </c>
      <c r="BI219" s="242">
        <f>IF(N219="nulová",J219,0)</f>
        <v>0</v>
      </c>
      <c r="BJ219" s="18" t="s">
        <v>82</v>
      </c>
      <c r="BK219" s="242">
        <f>ROUND(I219*H219,2)</f>
        <v>0</v>
      </c>
      <c r="BL219" s="18" t="s">
        <v>101</v>
      </c>
      <c r="BM219" s="241" t="s">
        <v>342</v>
      </c>
    </row>
    <row r="220" s="13" customFormat="1">
      <c r="A220" s="13"/>
      <c r="B220" s="243"/>
      <c r="C220" s="244"/>
      <c r="D220" s="245" t="s">
        <v>210</v>
      </c>
      <c r="E220" s="246" t="s">
        <v>1</v>
      </c>
      <c r="F220" s="247" t="s">
        <v>343</v>
      </c>
      <c r="G220" s="244"/>
      <c r="H220" s="248">
        <v>403.50999999999999</v>
      </c>
      <c r="I220" s="249"/>
      <c r="J220" s="244"/>
      <c r="K220" s="244"/>
      <c r="L220" s="250"/>
      <c r="M220" s="251"/>
      <c r="N220" s="252"/>
      <c r="O220" s="252"/>
      <c r="P220" s="252"/>
      <c r="Q220" s="252"/>
      <c r="R220" s="252"/>
      <c r="S220" s="252"/>
      <c r="T220" s="25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4" t="s">
        <v>210</v>
      </c>
      <c r="AU220" s="254" t="s">
        <v>86</v>
      </c>
      <c r="AV220" s="13" t="s">
        <v>86</v>
      </c>
      <c r="AW220" s="13" t="s">
        <v>34</v>
      </c>
      <c r="AX220" s="13" t="s">
        <v>82</v>
      </c>
      <c r="AY220" s="254" t="s">
        <v>196</v>
      </c>
    </row>
    <row r="221" s="2" customFormat="1" ht="33" customHeight="1">
      <c r="A221" s="39"/>
      <c r="B221" s="40"/>
      <c r="C221" s="230" t="s">
        <v>344</v>
      </c>
      <c r="D221" s="230" t="s">
        <v>198</v>
      </c>
      <c r="E221" s="231" t="s">
        <v>345</v>
      </c>
      <c r="F221" s="232" t="s">
        <v>346</v>
      </c>
      <c r="G221" s="233" t="s">
        <v>341</v>
      </c>
      <c r="H221" s="234">
        <v>664.44600000000003</v>
      </c>
      <c r="I221" s="235"/>
      <c r="J221" s="236">
        <f>ROUND(I221*H221,2)</f>
        <v>0</v>
      </c>
      <c r="K221" s="232" t="s">
        <v>202</v>
      </c>
      <c r="L221" s="45"/>
      <c r="M221" s="237" t="s">
        <v>1</v>
      </c>
      <c r="N221" s="238" t="s">
        <v>43</v>
      </c>
      <c r="O221" s="92"/>
      <c r="P221" s="239">
        <f>O221*H221</f>
        <v>0</v>
      </c>
      <c r="Q221" s="239">
        <v>0</v>
      </c>
      <c r="R221" s="239">
        <f>Q221*H221</f>
        <v>0</v>
      </c>
      <c r="S221" s="239">
        <v>0</v>
      </c>
      <c r="T221" s="24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1" t="s">
        <v>101</v>
      </c>
      <c r="AT221" s="241" t="s">
        <v>198</v>
      </c>
      <c r="AU221" s="241" t="s">
        <v>86</v>
      </c>
      <c r="AY221" s="18" t="s">
        <v>196</v>
      </c>
      <c r="BE221" s="242">
        <f>IF(N221="základní",J221,0)</f>
        <v>0</v>
      </c>
      <c r="BF221" s="242">
        <f>IF(N221="snížená",J221,0)</f>
        <v>0</v>
      </c>
      <c r="BG221" s="242">
        <f>IF(N221="zákl. přenesená",J221,0)</f>
        <v>0</v>
      </c>
      <c r="BH221" s="242">
        <f>IF(N221="sníž. přenesená",J221,0)</f>
        <v>0</v>
      </c>
      <c r="BI221" s="242">
        <f>IF(N221="nulová",J221,0)</f>
        <v>0</v>
      </c>
      <c r="BJ221" s="18" t="s">
        <v>82</v>
      </c>
      <c r="BK221" s="242">
        <f>ROUND(I221*H221,2)</f>
        <v>0</v>
      </c>
      <c r="BL221" s="18" t="s">
        <v>101</v>
      </c>
      <c r="BM221" s="241" t="s">
        <v>347</v>
      </c>
    </row>
    <row r="222" s="13" customFormat="1">
      <c r="A222" s="13"/>
      <c r="B222" s="243"/>
      <c r="C222" s="244"/>
      <c r="D222" s="245" t="s">
        <v>210</v>
      </c>
      <c r="E222" s="246" t="s">
        <v>1</v>
      </c>
      <c r="F222" s="247" t="s">
        <v>348</v>
      </c>
      <c r="G222" s="244"/>
      <c r="H222" s="248">
        <v>664.44600000000003</v>
      </c>
      <c r="I222" s="249"/>
      <c r="J222" s="244"/>
      <c r="K222" s="244"/>
      <c r="L222" s="250"/>
      <c r="M222" s="251"/>
      <c r="N222" s="252"/>
      <c r="O222" s="252"/>
      <c r="P222" s="252"/>
      <c r="Q222" s="252"/>
      <c r="R222" s="252"/>
      <c r="S222" s="252"/>
      <c r="T222" s="25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4" t="s">
        <v>210</v>
      </c>
      <c r="AU222" s="254" t="s">
        <v>86</v>
      </c>
      <c r="AV222" s="13" t="s">
        <v>86</v>
      </c>
      <c r="AW222" s="13" t="s">
        <v>34</v>
      </c>
      <c r="AX222" s="13" t="s">
        <v>82</v>
      </c>
      <c r="AY222" s="254" t="s">
        <v>196</v>
      </c>
    </row>
    <row r="223" s="2" customFormat="1" ht="16.5" customHeight="1">
      <c r="A223" s="39"/>
      <c r="B223" s="40"/>
      <c r="C223" s="230" t="s">
        <v>349</v>
      </c>
      <c r="D223" s="230" t="s">
        <v>198</v>
      </c>
      <c r="E223" s="231" t="s">
        <v>350</v>
      </c>
      <c r="F223" s="232" t="s">
        <v>351</v>
      </c>
      <c r="G223" s="233" t="s">
        <v>261</v>
      </c>
      <c r="H223" s="234">
        <v>533.97799999999995</v>
      </c>
      <c r="I223" s="235"/>
      <c r="J223" s="236">
        <f>ROUND(I223*H223,2)</f>
        <v>0</v>
      </c>
      <c r="K223" s="232" t="s">
        <v>202</v>
      </c>
      <c r="L223" s="45"/>
      <c r="M223" s="237" t="s">
        <v>1</v>
      </c>
      <c r="N223" s="238" t="s">
        <v>43</v>
      </c>
      <c r="O223" s="92"/>
      <c r="P223" s="239">
        <f>O223*H223</f>
        <v>0</v>
      </c>
      <c r="Q223" s="239">
        <v>0</v>
      </c>
      <c r="R223" s="239">
        <f>Q223*H223</f>
        <v>0</v>
      </c>
      <c r="S223" s="239">
        <v>0</v>
      </c>
      <c r="T223" s="24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1" t="s">
        <v>101</v>
      </c>
      <c r="AT223" s="241" t="s">
        <v>198</v>
      </c>
      <c r="AU223" s="241" t="s">
        <v>86</v>
      </c>
      <c r="AY223" s="18" t="s">
        <v>196</v>
      </c>
      <c r="BE223" s="242">
        <f>IF(N223="základní",J223,0)</f>
        <v>0</v>
      </c>
      <c r="BF223" s="242">
        <f>IF(N223="snížená",J223,0)</f>
        <v>0</v>
      </c>
      <c r="BG223" s="242">
        <f>IF(N223="zákl. přenesená",J223,0)</f>
        <v>0</v>
      </c>
      <c r="BH223" s="242">
        <f>IF(N223="sníž. přenesená",J223,0)</f>
        <v>0</v>
      </c>
      <c r="BI223" s="242">
        <f>IF(N223="nulová",J223,0)</f>
        <v>0</v>
      </c>
      <c r="BJ223" s="18" t="s">
        <v>82</v>
      </c>
      <c r="BK223" s="242">
        <f>ROUND(I223*H223,2)</f>
        <v>0</v>
      </c>
      <c r="BL223" s="18" t="s">
        <v>101</v>
      </c>
      <c r="BM223" s="241" t="s">
        <v>352</v>
      </c>
    </row>
    <row r="224" s="13" customFormat="1">
      <c r="A224" s="13"/>
      <c r="B224" s="243"/>
      <c r="C224" s="244"/>
      <c r="D224" s="245" t="s">
        <v>210</v>
      </c>
      <c r="E224" s="246" t="s">
        <v>1</v>
      </c>
      <c r="F224" s="247" t="s">
        <v>143</v>
      </c>
      <c r="G224" s="244"/>
      <c r="H224" s="248">
        <v>533.97799999999995</v>
      </c>
      <c r="I224" s="249"/>
      <c r="J224" s="244"/>
      <c r="K224" s="244"/>
      <c r="L224" s="250"/>
      <c r="M224" s="251"/>
      <c r="N224" s="252"/>
      <c r="O224" s="252"/>
      <c r="P224" s="252"/>
      <c r="Q224" s="252"/>
      <c r="R224" s="252"/>
      <c r="S224" s="252"/>
      <c r="T224" s="25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4" t="s">
        <v>210</v>
      </c>
      <c r="AU224" s="254" t="s">
        <v>86</v>
      </c>
      <c r="AV224" s="13" t="s">
        <v>86</v>
      </c>
      <c r="AW224" s="13" t="s">
        <v>34</v>
      </c>
      <c r="AX224" s="13" t="s">
        <v>82</v>
      </c>
      <c r="AY224" s="254" t="s">
        <v>196</v>
      </c>
    </row>
    <row r="225" s="2" customFormat="1" ht="16.5" customHeight="1">
      <c r="A225" s="39"/>
      <c r="B225" s="40"/>
      <c r="C225" s="230" t="s">
        <v>353</v>
      </c>
      <c r="D225" s="230" t="s">
        <v>198</v>
      </c>
      <c r="E225" s="231" t="s">
        <v>350</v>
      </c>
      <c r="F225" s="232" t="s">
        <v>351</v>
      </c>
      <c r="G225" s="233" t="s">
        <v>261</v>
      </c>
      <c r="H225" s="234">
        <v>278.39999999999998</v>
      </c>
      <c r="I225" s="235"/>
      <c r="J225" s="236">
        <f>ROUND(I225*H225,2)</f>
        <v>0</v>
      </c>
      <c r="K225" s="232" t="s">
        <v>202</v>
      </c>
      <c r="L225" s="45"/>
      <c r="M225" s="237" t="s">
        <v>1</v>
      </c>
      <c r="N225" s="238" t="s">
        <v>43</v>
      </c>
      <c r="O225" s="92"/>
      <c r="P225" s="239">
        <f>O225*H225</f>
        <v>0</v>
      </c>
      <c r="Q225" s="239">
        <v>0</v>
      </c>
      <c r="R225" s="239">
        <f>Q225*H225</f>
        <v>0</v>
      </c>
      <c r="S225" s="239">
        <v>0</v>
      </c>
      <c r="T225" s="24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1" t="s">
        <v>101</v>
      </c>
      <c r="AT225" s="241" t="s">
        <v>198</v>
      </c>
      <c r="AU225" s="241" t="s">
        <v>86</v>
      </c>
      <c r="AY225" s="18" t="s">
        <v>196</v>
      </c>
      <c r="BE225" s="242">
        <f>IF(N225="základní",J225,0)</f>
        <v>0</v>
      </c>
      <c r="BF225" s="242">
        <f>IF(N225="snížená",J225,0)</f>
        <v>0</v>
      </c>
      <c r="BG225" s="242">
        <f>IF(N225="zákl. přenesená",J225,0)</f>
        <v>0</v>
      </c>
      <c r="BH225" s="242">
        <f>IF(N225="sníž. přenesená",J225,0)</f>
        <v>0</v>
      </c>
      <c r="BI225" s="242">
        <f>IF(N225="nulová",J225,0)</f>
        <v>0</v>
      </c>
      <c r="BJ225" s="18" t="s">
        <v>82</v>
      </c>
      <c r="BK225" s="242">
        <f>ROUND(I225*H225,2)</f>
        <v>0</v>
      </c>
      <c r="BL225" s="18" t="s">
        <v>101</v>
      </c>
      <c r="BM225" s="241" t="s">
        <v>354</v>
      </c>
    </row>
    <row r="226" s="13" customFormat="1">
      <c r="A226" s="13"/>
      <c r="B226" s="243"/>
      <c r="C226" s="244"/>
      <c r="D226" s="245" t="s">
        <v>210</v>
      </c>
      <c r="E226" s="246" t="s">
        <v>1</v>
      </c>
      <c r="F226" s="247" t="s">
        <v>317</v>
      </c>
      <c r="G226" s="244"/>
      <c r="H226" s="248">
        <v>278.39999999999998</v>
      </c>
      <c r="I226" s="249"/>
      <c r="J226" s="244"/>
      <c r="K226" s="244"/>
      <c r="L226" s="250"/>
      <c r="M226" s="251"/>
      <c r="N226" s="252"/>
      <c r="O226" s="252"/>
      <c r="P226" s="252"/>
      <c r="Q226" s="252"/>
      <c r="R226" s="252"/>
      <c r="S226" s="252"/>
      <c r="T226" s="25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4" t="s">
        <v>210</v>
      </c>
      <c r="AU226" s="254" t="s">
        <v>86</v>
      </c>
      <c r="AV226" s="13" t="s">
        <v>86</v>
      </c>
      <c r="AW226" s="13" t="s">
        <v>34</v>
      </c>
      <c r="AX226" s="13" t="s">
        <v>82</v>
      </c>
      <c r="AY226" s="254" t="s">
        <v>196</v>
      </c>
    </row>
    <row r="227" s="2" customFormat="1" ht="24.15" customHeight="1">
      <c r="A227" s="39"/>
      <c r="B227" s="40"/>
      <c r="C227" s="230" t="s">
        <v>355</v>
      </c>
      <c r="D227" s="230" t="s">
        <v>198</v>
      </c>
      <c r="E227" s="231" t="s">
        <v>356</v>
      </c>
      <c r="F227" s="232" t="s">
        <v>357</v>
      </c>
      <c r="G227" s="233" t="s">
        <v>261</v>
      </c>
      <c r="H227" s="234">
        <v>24.539999999999999</v>
      </c>
      <c r="I227" s="235"/>
      <c r="J227" s="236">
        <f>ROUND(I227*H227,2)</f>
        <v>0</v>
      </c>
      <c r="K227" s="232" t="s">
        <v>202</v>
      </c>
      <c r="L227" s="45"/>
      <c r="M227" s="237" t="s">
        <v>1</v>
      </c>
      <c r="N227" s="238" t="s">
        <v>43</v>
      </c>
      <c r="O227" s="92"/>
      <c r="P227" s="239">
        <f>O227*H227</f>
        <v>0</v>
      </c>
      <c r="Q227" s="239">
        <v>0</v>
      </c>
      <c r="R227" s="239">
        <f>Q227*H227</f>
        <v>0</v>
      </c>
      <c r="S227" s="239">
        <v>0</v>
      </c>
      <c r="T227" s="24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1" t="s">
        <v>101</v>
      </c>
      <c r="AT227" s="241" t="s">
        <v>198</v>
      </c>
      <c r="AU227" s="241" t="s">
        <v>86</v>
      </c>
      <c r="AY227" s="18" t="s">
        <v>196</v>
      </c>
      <c r="BE227" s="242">
        <f>IF(N227="základní",J227,0)</f>
        <v>0</v>
      </c>
      <c r="BF227" s="242">
        <f>IF(N227="snížená",J227,0)</f>
        <v>0</v>
      </c>
      <c r="BG227" s="242">
        <f>IF(N227="zákl. přenesená",J227,0)</f>
        <v>0</v>
      </c>
      <c r="BH227" s="242">
        <f>IF(N227="sníž. přenesená",J227,0)</f>
        <v>0</v>
      </c>
      <c r="BI227" s="242">
        <f>IF(N227="nulová",J227,0)</f>
        <v>0</v>
      </c>
      <c r="BJ227" s="18" t="s">
        <v>82</v>
      </c>
      <c r="BK227" s="242">
        <f>ROUND(I227*H227,2)</f>
        <v>0</v>
      </c>
      <c r="BL227" s="18" t="s">
        <v>101</v>
      </c>
      <c r="BM227" s="241" t="s">
        <v>358</v>
      </c>
    </row>
    <row r="228" s="14" customFormat="1">
      <c r="A228" s="14"/>
      <c r="B228" s="255"/>
      <c r="C228" s="256"/>
      <c r="D228" s="245" t="s">
        <v>210</v>
      </c>
      <c r="E228" s="257" t="s">
        <v>1</v>
      </c>
      <c r="F228" s="258" t="s">
        <v>281</v>
      </c>
      <c r="G228" s="256"/>
      <c r="H228" s="257" t="s">
        <v>1</v>
      </c>
      <c r="I228" s="259"/>
      <c r="J228" s="256"/>
      <c r="K228" s="256"/>
      <c r="L228" s="260"/>
      <c r="M228" s="261"/>
      <c r="N228" s="262"/>
      <c r="O228" s="262"/>
      <c r="P228" s="262"/>
      <c r="Q228" s="262"/>
      <c r="R228" s="262"/>
      <c r="S228" s="262"/>
      <c r="T228" s="26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4" t="s">
        <v>210</v>
      </c>
      <c r="AU228" s="264" t="s">
        <v>86</v>
      </c>
      <c r="AV228" s="14" t="s">
        <v>82</v>
      </c>
      <c r="AW228" s="14" t="s">
        <v>34</v>
      </c>
      <c r="AX228" s="14" t="s">
        <v>78</v>
      </c>
      <c r="AY228" s="264" t="s">
        <v>196</v>
      </c>
    </row>
    <row r="229" s="13" customFormat="1">
      <c r="A229" s="13"/>
      <c r="B229" s="243"/>
      <c r="C229" s="244"/>
      <c r="D229" s="245" t="s">
        <v>210</v>
      </c>
      <c r="E229" s="246" t="s">
        <v>164</v>
      </c>
      <c r="F229" s="247" t="s">
        <v>359</v>
      </c>
      <c r="G229" s="244"/>
      <c r="H229" s="248">
        <v>24.539999999999999</v>
      </c>
      <c r="I229" s="249"/>
      <c r="J229" s="244"/>
      <c r="K229" s="244"/>
      <c r="L229" s="250"/>
      <c r="M229" s="251"/>
      <c r="N229" s="252"/>
      <c r="O229" s="252"/>
      <c r="P229" s="252"/>
      <c r="Q229" s="252"/>
      <c r="R229" s="252"/>
      <c r="S229" s="252"/>
      <c r="T229" s="25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4" t="s">
        <v>210</v>
      </c>
      <c r="AU229" s="254" t="s">
        <v>86</v>
      </c>
      <c r="AV229" s="13" t="s">
        <v>86</v>
      </c>
      <c r="AW229" s="13" t="s">
        <v>34</v>
      </c>
      <c r="AX229" s="13" t="s">
        <v>82</v>
      </c>
      <c r="AY229" s="254" t="s">
        <v>196</v>
      </c>
    </row>
    <row r="230" s="2" customFormat="1" ht="24.15" customHeight="1">
      <c r="A230" s="39"/>
      <c r="B230" s="40"/>
      <c r="C230" s="230" t="s">
        <v>360</v>
      </c>
      <c r="D230" s="230" t="s">
        <v>198</v>
      </c>
      <c r="E230" s="231" t="s">
        <v>361</v>
      </c>
      <c r="F230" s="232" t="s">
        <v>362</v>
      </c>
      <c r="G230" s="233" t="s">
        <v>261</v>
      </c>
      <c r="H230" s="234">
        <v>29.448</v>
      </c>
      <c r="I230" s="235"/>
      <c r="J230" s="236">
        <f>ROUND(I230*H230,2)</f>
        <v>0</v>
      </c>
      <c r="K230" s="232" t="s">
        <v>202</v>
      </c>
      <c r="L230" s="45"/>
      <c r="M230" s="237" t="s">
        <v>1</v>
      </c>
      <c r="N230" s="238" t="s">
        <v>43</v>
      </c>
      <c r="O230" s="92"/>
      <c r="P230" s="239">
        <f>O230*H230</f>
        <v>0</v>
      </c>
      <c r="Q230" s="239">
        <v>0</v>
      </c>
      <c r="R230" s="239">
        <f>Q230*H230</f>
        <v>0</v>
      </c>
      <c r="S230" s="239">
        <v>0</v>
      </c>
      <c r="T230" s="240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1" t="s">
        <v>101</v>
      </c>
      <c r="AT230" s="241" t="s">
        <v>198</v>
      </c>
      <c r="AU230" s="241" t="s">
        <v>86</v>
      </c>
      <c r="AY230" s="18" t="s">
        <v>196</v>
      </c>
      <c r="BE230" s="242">
        <f>IF(N230="základní",J230,0)</f>
        <v>0</v>
      </c>
      <c r="BF230" s="242">
        <f>IF(N230="snížená",J230,0)</f>
        <v>0</v>
      </c>
      <c r="BG230" s="242">
        <f>IF(N230="zákl. přenesená",J230,0)</f>
        <v>0</v>
      </c>
      <c r="BH230" s="242">
        <f>IF(N230="sníž. přenesená",J230,0)</f>
        <v>0</v>
      </c>
      <c r="BI230" s="242">
        <f>IF(N230="nulová",J230,0)</f>
        <v>0</v>
      </c>
      <c r="BJ230" s="18" t="s">
        <v>82</v>
      </c>
      <c r="BK230" s="242">
        <f>ROUND(I230*H230,2)</f>
        <v>0</v>
      </c>
      <c r="BL230" s="18" t="s">
        <v>101</v>
      </c>
      <c r="BM230" s="241" t="s">
        <v>363</v>
      </c>
    </row>
    <row r="231" s="14" customFormat="1">
      <c r="A231" s="14"/>
      <c r="B231" s="255"/>
      <c r="C231" s="256"/>
      <c r="D231" s="245" t="s">
        <v>210</v>
      </c>
      <c r="E231" s="257" t="s">
        <v>1</v>
      </c>
      <c r="F231" s="258" t="s">
        <v>281</v>
      </c>
      <c r="G231" s="256"/>
      <c r="H231" s="257" t="s">
        <v>1</v>
      </c>
      <c r="I231" s="259"/>
      <c r="J231" s="256"/>
      <c r="K231" s="256"/>
      <c r="L231" s="260"/>
      <c r="M231" s="261"/>
      <c r="N231" s="262"/>
      <c r="O231" s="262"/>
      <c r="P231" s="262"/>
      <c r="Q231" s="262"/>
      <c r="R231" s="262"/>
      <c r="S231" s="262"/>
      <c r="T231" s="26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4" t="s">
        <v>210</v>
      </c>
      <c r="AU231" s="264" t="s">
        <v>86</v>
      </c>
      <c r="AV231" s="14" t="s">
        <v>82</v>
      </c>
      <c r="AW231" s="14" t="s">
        <v>34</v>
      </c>
      <c r="AX231" s="14" t="s">
        <v>78</v>
      </c>
      <c r="AY231" s="264" t="s">
        <v>196</v>
      </c>
    </row>
    <row r="232" s="13" customFormat="1">
      <c r="A232" s="13"/>
      <c r="B232" s="243"/>
      <c r="C232" s="244"/>
      <c r="D232" s="245" t="s">
        <v>210</v>
      </c>
      <c r="E232" s="246" t="s">
        <v>1</v>
      </c>
      <c r="F232" s="247" t="s">
        <v>364</v>
      </c>
      <c r="G232" s="244"/>
      <c r="H232" s="248">
        <v>29.448</v>
      </c>
      <c r="I232" s="249"/>
      <c r="J232" s="244"/>
      <c r="K232" s="244"/>
      <c r="L232" s="250"/>
      <c r="M232" s="251"/>
      <c r="N232" s="252"/>
      <c r="O232" s="252"/>
      <c r="P232" s="252"/>
      <c r="Q232" s="252"/>
      <c r="R232" s="252"/>
      <c r="S232" s="252"/>
      <c r="T232" s="25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4" t="s">
        <v>210</v>
      </c>
      <c r="AU232" s="254" t="s">
        <v>86</v>
      </c>
      <c r="AV232" s="13" t="s">
        <v>86</v>
      </c>
      <c r="AW232" s="13" t="s">
        <v>34</v>
      </c>
      <c r="AX232" s="13" t="s">
        <v>82</v>
      </c>
      <c r="AY232" s="254" t="s">
        <v>196</v>
      </c>
    </row>
    <row r="233" s="2" customFormat="1" ht="16.5" customHeight="1">
      <c r="A233" s="39"/>
      <c r="B233" s="40"/>
      <c r="C233" s="287" t="s">
        <v>365</v>
      </c>
      <c r="D233" s="287" t="s">
        <v>366</v>
      </c>
      <c r="E233" s="288" t="s">
        <v>367</v>
      </c>
      <c r="F233" s="289" t="s">
        <v>368</v>
      </c>
      <c r="G233" s="290" t="s">
        <v>341</v>
      </c>
      <c r="H233" s="291">
        <v>58.896000000000001</v>
      </c>
      <c r="I233" s="292"/>
      <c r="J233" s="293">
        <f>ROUND(I233*H233,2)</f>
        <v>0</v>
      </c>
      <c r="K233" s="289" t="s">
        <v>202</v>
      </c>
      <c r="L233" s="294"/>
      <c r="M233" s="295" t="s">
        <v>1</v>
      </c>
      <c r="N233" s="296" t="s">
        <v>43</v>
      </c>
      <c r="O233" s="92"/>
      <c r="P233" s="239">
        <f>O233*H233</f>
        <v>0</v>
      </c>
      <c r="Q233" s="239">
        <v>1</v>
      </c>
      <c r="R233" s="239">
        <f>Q233*H233</f>
        <v>58.896000000000001</v>
      </c>
      <c r="S233" s="239">
        <v>0</v>
      </c>
      <c r="T233" s="240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1" t="s">
        <v>232</v>
      </c>
      <c r="AT233" s="241" t="s">
        <v>366</v>
      </c>
      <c r="AU233" s="241" t="s">
        <v>86</v>
      </c>
      <c r="AY233" s="18" t="s">
        <v>196</v>
      </c>
      <c r="BE233" s="242">
        <f>IF(N233="základní",J233,0)</f>
        <v>0</v>
      </c>
      <c r="BF233" s="242">
        <f>IF(N233="snížená",J233,0)</f>
        <v>0</v>
      </c>
      <c r="BG233" s="242">
        <f>IF(N233="zákl. přenesená",J233,0)</f>
        <v>0</v>
      </c>
      <c r="BH233" s="242">
        <f>IF(N233="sníž. přenesená",J233,0)</f>
        <v>0</v>
      </c>
      <c r="BI233" s="242">
        <f>IF(N233="nulová",J233,0)</f>
        <v>0</v>
      </c>
      <c r="BJ233" s="18" t="s">
        <v>82</v>
      </c>
      <c r="BK233" s="242">
        <f>ROUND(I233*H233,2)</f>
        <v>0</v>
      </c>
      <c r="BL233" s="18" t="s">
        <v>101</v>
      </c>
      <c r="BM233" s="241" t="s">
        <v>369</v>
      </c>
    </row>
    <row r="234" s="13" customFormat="1">
      <c r="A234" s="13"/>
      <c r="B234" s="243"/>
      <c r="C234" s="244"/>
      <c r="D234" s="245" t="s">
        <v>210</v>
      </c>
      <c r="E234" s="246" t="s">
        <v>1</v>
      </c>
      <c r="F234" s="247" t="s">
        <v>370</v>
      </c>
      <c r="G234" s="244"/>
      <c r="H234" s="248">
        <v>58.896000000000001</v>
      </c>
      <c r="I234" s="249"/>
      <c r="J234" s="244"/>
      <c r="K234" s="244"/>
      <c r="L234" s="250"/>
      <c r="M234" s="251"/>
      <c r="N234" s="252"/>
      <c r="O234" s="252"/>
      <c r="P234" s="252"/>
      <c r="Q234" s="252"/>
      <c r="R234" s="252"/>
      <c r="S234" s="252"/>
      <c r="T234" s="25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4" t="s">
        <v>210</v>
      </c>
      <c r="AU234" s="254" t="s">
        <v>86</v>
      </c>
      <c r="AV234" s="13" t="s">
        <v>86</v>
      </c>
      <c r="AW234" s="13" t="s">
        <v>34</v>
      </c>
      <c r="AX234" s="13" t="s">
        <v>82</v>
      </c>
      <c r="AY234" s="254" t="s">
        <v>196</v>
      </c>
    </row>
    <row r="235" s="2" customFormat="1" ht="24.15" customHeight="1">
      <c r="A235" s="39"/>
      <c r="B235" s="40"/>
      <c r="C235" s="230" t="s">
        <v>371</v>
      </c>
      <c r="D235" s="230" t="s">
        <v>198</v>
      </c>
      <c r="E235" s="231" t="s">
        <v>372</v>
      </c>
      <c r="F235" s="232" t="s">
        <v>373</v>
      </c>
      <c r="G235" s="233" t="s">
        <v>201</v>
      </c>
      <c r="H235" s="234">
        <v>1650</v>
      </c>
      <c r="I235" s="235"/>
      <c r="J235" s="236">
        <f>ROUND(I235*H235,2)</f>
        <v>0</v>
      </c>
      <c r="K235" s="232" t="s">
        <v>202</v>
      </c>
      <c r="L235" s="45"/>
      <c r="M235" s="237" t="s">
        <v>1</v>
      </c>
      <c r="N235" s="238" t="s">
        <v>43</v>
      </c>
      <c r="O235" s="92"/>
      <c r="P235" s="239">
        <f>O235*H235</f>
        <v>0</v>
      </c>
      <c r="Q235" s="239">
        <v>0</v>
      </c>
      <c r="R235" s="239">
        <f>Q235*H235</f>
        <v>0</v>
      </c>
      <c r="S235" s="239">
        <v>0</v>
      </c>
      <c r="T235" s="24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1" t="s">
        <v>101</v>
      </c>
      <c r="AT235" s="241" t="s">
        <v>198</v>
      </c>
      <c r="AU235" s="241" t="s">
        <v>86</v>
      </c>
      <c r="AY235" s="18" t="s">
        <v>196</v>
      </c>
      <c r="BE235" s="242">
        <f>IF(N235="základní",J235,0)</f>
        <v>0</v>
      </c>
      <c r="BF235" s="242">
        <f>IF(N235="snížená",J235,0)</f>
        <v>0</v>
      </c>
      <c r="BG235" s="242">
        <f>IF(N235="zákl. přenesená",J235,0)</f>
        <v>0</v>
      </c>
      <c r="BH235" s="242">
        <f>IF(N235="sníž. přenesená",J235,0)</f>
        <v>0</v>
      </c>
      <c r="BI235" s="242">
        <f>IF(N235="nulová",J235,0)</f>
        <v>0</v>
      </c>
      <c r="BJ235" s="18" t="s">
        <v>82</v>
      </c>
      <c r="BK235" s="242">
        <f>ROUND(I235*H235,2)</f>
        <v>0</v>
      </c>
      <c r="BL235" s="18" t="s">
        <v>101</v>
      </c>
      <c r="BM235" s="241" t="s">
        <v>374</v>
      </c>
    </row>
    <row r="236" s="13" customFormat="1">
      <c r="A236" s="13"/>
      <c r="B236" s="243"/>
      <c r="C236" s="244"/>
      <c r="D236" s="245" t="s">
        <v>210</v>
      </c>
      <c r="E236" s="246" t="s">
        <v>1</v>
      </c>
      <c r="F236" s="247" t="s">
        <v>375</v>
      </c>
      <c r="G236" s="244"/>
      <c r="H236" s="248">
        <v>1650</v>
      </c>
      <c r="I236" s="249"/>
      <c r="J236" s="244"/>
      <c r="K236" s="244"/>
      <c r="L236" s="250"/>
      <c r="M236" s="251"/>
      <c r="N236" s="252"/>
      <c r="O236" s="252"/>
      <c r="P236" s="252"/>
      <c r="Q236" s="252"/>
      <c r="R236" s="252"/>
      <c r="S236" s="252"/>
      <c r="T236" s="25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4" t="s">
        <v>210</v>
      </c>
      <c r="AU236" s="254" t="s">
        <v>86</v>
      </c>
      <c r="AV236" s="13" t="s">
        <v>86</v>
      </c>
      <c r="AW236" s="13" t="s">
        <v>34</v>
      </c>
      <c r="AX236" s="13" t="s">
        <v>78</v>
      </c>
      <c r="AY236" s="254" t="s">
        <v>196</v>
      </c>
    </row>
    <row r="237" s="13" customFormat="1">
      <c r="A237" s="13"/>
      <c r="B237" s="243"/>
      <c r="C237" s="244"/>
      <c r="D237" s="245" t="s">
        <v>210</v>
      </c>
      <c r="E237" s="246" t="s">
        <v>1</v>
      </c>
      <c r="F237" s="247" t="s">
        <v>376</v>
      </c>
      <c r="G237" s="244"/>
      <c r="H237" s="248">
        <v>1650</v>
      </c>
      <c r="I237" s="249"/>
      <c r="J237" s="244"/>
      <c r="K237" s="244"/>
      <c r="L237" s="250"/>
      <c r="M237" s="251"/>
      <c r="N237" s="252"/>
      <c r="O237" s="252"/>
      <c r="P237" s="252"/>
      <c r="Q237" s="252"/>
      <c r="R237" s="252"/>
      <c r="S237" s="252"/>
      <c r="T237" s="25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4" t="s">
        <v>210</v>
      </c>
      <c r="AU237" s="254" t="s">
        <v>86</v>
      </c>
      <c r="AV237" s="13" t="s">
        <v>86</v>
      </c>
      <c r="AW237" s="13" t="s">
        <v>34</v>
      </c>
      <c r="AX237" s="13" t="s">
        <v>82</v>
      </c>
      <c r="AY237" s="254" t="s">
        <v>196</v>
      </c>
    </row>
    <row r="238" s="2" customFormat="1" ht="24.15" customHeight="1">
      <c r="A238" s="39"/>
      <c r="B238" s="40"/>
      <c r="C238" s="230" t="s">
        <v>377</v>
      </c>
      <c r="D238" s="230" t="s">
        <v>198</v>
      </c>
      <c r="E238" s="231" t="s">
        <v>378</v>
      </c>
      <c r="F238" s="232" t="s">
        <v>379</v>
      </c>
      <c r="G238" s="233" t="s">
        <v>201</v>
      </c>
      <c r="H238" s="234">
        <v>228</v>
      </c>
      <c r="I238" s="235"/>
      <c r="J238" s="236">
        <f>ROUND(I238*H238,2)</f>
        <v>0</v>
      </c>
      <c r="K238" s="232" t="s">
        <v>202</v>
      </c>
      <c r="L238" s="45"/>
      <c r="M238" s="237" t="s">
        <v>1</v>
      </c>
      <c r="N238" s="238" t="s">
        <v>43</v>
      </c>
      <c r="O238" s="92"/>
      <c r="P238" s="239">
        <f>O238*H238</f>
        <v>0</v>
      </c>
      <c r="Q238" s="239">
        <v>0</v>
      </c>
      <c r="R238" s="239">
        <f>Q238*H238</f>
        <v>0</v>
      </c>
      <c r="S238" s="239">
        <v>0</v>
      </c>
      <c r="T238" s="240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1" t="s">
        <v>101</v>
      </c>
      <c r="AT238" s="241" t="s">
        <v>198</v>
      </c>
      <c r="AU238" s="241" t="s">
        <v>86</v>
      </c>
      <c r="AY238" s="18" t="s">
        <v>196</v>
      </c>
      <c r="BE238" s="242">
        <f>IF(N238="základní",J238,0)</f>
        <v>0</v>
      </c>
      <c r="BF238" s="242">
        <f>IF(N238="snížená",J238,0)</f>
        <v>0</v>
      </c>
      <c r="BG238" s="242">
        <f>IF(N238="zákl. přenesená",J238,0)</f>
        <v>0</v>
      </c>
      <c r="BH238" s="242">
        <f>IF(N238="sníž. přenesená",J238,0)</f>
        <v>0</v>
      </c>
      <c r="BI238" s="242">
        <f>IF(N238="nulová",J238,0)</f>
        <v>0</v>
      </c>
      <c r="BJ238" s="18" t="s">
        <v>82</v>
      </c>
      <c r="BK238" s="242">
        <f>ROUND(I238*H238,2)</f>
        <v>0</v>
      </c>
      <c r="BL238" s="18" t="s">
        <v>101</v>
      </c>
      <c r="BM238" s="241" t="s">
        <v>380</v>
      </c>
    </row>
    <row r="239" s="14" customFormat="1">
      <c r="A239" s="14"/>
      <c r="B239" s="255"/>
      <c r="C239" s="256"/>
      <c r="D239" s="245" t="s">
        <v>210</v>
      </c>
      <c r="E239" s="257" t="s">
        <v>1</v>
      </c>
      <c r="F239" s="258" t="s">
        <v>381</v>
      </c>
      <c r="G239" s="256"/>
      <c r="H239" s="257" t="s">
        <v>1</v>
      </c>
      <c r="I239" s="259"/>
      <c r="J239" s="256"/>
      <c r="K239" s="256"/>
      <c r="L239" s="260"/>
      <c r="M239" s="261"/>
      <c r="N239" s="262"/>
      <c r="O239" s="262"/>
      <c r="P239" s="262"/>
      <c r="Q239" s="262"/>
      <c r="R239" s="262"/>
      <c r="S239" s="262"/>
      <c r="T239" s="26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4" t="s">
        <v>210</v>
      </c>
      <c r="AU239" s="264" t="s">
        <v>86</v>
      </c>
      <c r="AV239" s="14" t="s">
        <v>82</v>
      </c>
      <c r="AW239" s="14" t="s">
        <v>34</v>
      </c>
      <c r="AX239" s="14" t="s">
        <v>78</v>
      </c>
      <c r="AY239" s="264" t="s">
        <v>196</v>
      </c>
    </row>
    <row r="240" s="13" customFormat="1">
      <c r="A240" s="13"/>
      <c r="B240" s="243"/>
      <c r="C240" s="244"/>
      <c r="D240" s="245" t="s">
        <v>210</v>
      </c>
      <c r="E240" s="246" t="s">
        <v>149</v>
      </c>
      <c r="F240" s="247" t="s">
        <v>382</v>
      </c>
      <c r="G240" s="244"/>
      <c r="H240" s="248">
        <v>228</v>
      </c>
      <c r="I240" s="249"/>
      <c r="J240" s="244"/>
      <c r="K240" s="244"/>
      <c r="L240" s="250"/>
      <c r="M240" s="251"/>
      <c r="N240" s="252"/>
      <c r="O240" s="252"/>
      <c r="P240" s="252"/>
      <c r="Q240" s="252"/>
      <c r="R240" s="252"/>
      <c r="S240" s="252"/>
      <c r="T240" s="25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4" t="s">
        <v>210</v>
      </c>
      <c r="AU240" s="254" t="s">
        <v>86</v>
      </c>
      <c r="AV240" s="13" t="s">
        <v>86</v>
      </c>
      <c r="AW240" s="13" t="s">
        <v>34</v>
      </c>
      <c r="AX240" s="13" t="s">
        <v>82</v>
      </c>
      <c r="AY240" s="254" t="s">
        <v>196</v>
      </c>
    </row>
    <row r="241" s="2" customFormat="1" ht="24.15" customHeight="1">
      <c r="A241" s="39"/>
      <c r="B241" s="40"/>
      <c r="C241" s="230" t="s">
        <v>383</v>
      </c>
      <c r="D241" s="230" t="s">
        <v>198</v>
      </c>
      <c r="E241" s="231" t="s">
        <v>384</v>
      </c>
      <c r="F241" s="232" t="s">
        <v>385</v>
      </c>
      <c r="G241" s="233" t="s">
        <v>201</v>
      </c>
      <c r="H241" s="234">
        <v>228</v>
      </c>
      <c r="I241" s="235"/>
      <c r="J241" s="236">
        <f>ROUND(I241*H241,2)</f>
        <v>0</v>
      </c>
      <c r="K241" s="232" t="s">
        <v>202</v>
      </c>
      <c r="L241" s="45"/>
      <c r="M241" s="237" t="s">
        <v>1</v>
      </c>
      <c r="N241" s="238" t="s">
        <v>43</v>
      </c>
      <c r="O241" s="92"/>
      <c r="P241" s="239">
        <f>O241*H241</f>
        <v>0</v>
      </c>
      <c r="Q241" s="239">
        <v>0</v>
      </c>
      <c r="R241" s="239">
        <f>Q241*H241</f>
        <v>0</v>
      </c>
      <c r="S241" s="239">
        <v>0</v>
      </c>
      <c r="T241" s="240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1" t="s">
        <v>101</v>
      </c>
      <c r="AT241" s="241" t="s">
        <v>198</v>
      </c>
      <c r="AU241" s="241" t="s">
        <v>86</v>
      </c>
      <c r="AY241" s="18" t="s">
        <v>196</v>
      </c>
      <c r="BE241" s="242">
        <f>IF(N241="základní",J241,0)</f>
        <v>0</v>
      </c>
      <c r="BF241" s="242">
        <f>IF(N241="snížená",J241,0)</f>
        <v>0</v>
      </c>
      <c r="BG241" s="242">
        <f>IF(N241="zákl. přenesená",J241,0)</f>
        <v>0</v>
      </c>
      <c r="BH241" s="242">
        <f>IF(N241="sníž. přenesená",J241,0)</f>
        <v>0</v>
      </c>
      <c r="BI241" s="242">
        <f>IF(N241="nulová",J241,0)</f>
        <v>0</v>
      </c>
      <c r="BJ241" s="18" t="s">
        <v>82</v>
      </c>
      <c r="BK241" s="242">
        <f>ROUND(I241*H241,2)</f>
        <v>0</v>
      </c>
      <c r="BL241" s="18" t="s">
        <v>101</v>
      </c>
      <c r="BM241" s="241" t="s">
        <v>386</v>
      </c>
    </row>
    <row r="242" s="13" customFormat="1">
      <c r="A242" s="13"/>
      <c r="B242" s="243"/>
      <c r="C242" s="244"/>
      <c r="D242" s="245" t="s">
        <v>210</v>
      </c>
      <c r="E242" s="246" t="s">
        <v>1</v>
      </c>
      <c r="F242" s="247" t="s">
        <v>149</v>
      </c>
      <c r="G242" s="244"/>
      <c r="H242" s="248">
        <v>228</v>
      </c>
      <c r="I242" s="249"/>
      <c r="J242" s="244"/>
      <c r="K242" s="244"/>
      <c r="L242" s="250"/>
      <c r="M242" s="251"/>
      <c r="N242" s="252"/>
      <c r="O242" s="252"/>
      <c r="P242" s="252"/>
      <c r="Q242" s="252"/>
      <c r="R242" s="252"/>
      <c r="S242" s="252"/>
      <c r="T242" s="25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4" t="s">
        <v>210</v>
      </c>
      <c r="AU242" s="254" t="s">
        <v>86</v>
      </c>
      <c r="AV242" s="13" t="s">
        <v>86</v>
      </c>
      <c r="AW242" s="13" t="s">
        <v>34</v>
      </c>
      <c r="AX242" s="13" t="s">
        <v>82</v>
      </c>
      <c r="AY242" s="254" t="s">
        <v>196</v>
      </c>
    </row>
    <row r="243" s="2" customFormat="1" ht="16.5" customHeight="1">
      <c r="A243" s="39"/>
      <c r="B243" s="40"/>
      <c r="C243" s="287" t="s">
        <v>387</v>
      </c>
      <c r="D243" s="287" t="s">
        <v>366</v>
      </c>
      <c r="E243" s="288" t="s">
        <v>388</v>
      </c>
      <c r="F243" s="289" t="s">
        <v>389</v>
      </c>
      <c r="G243" s="290" t="s">
        <v>390</v>
      </c>
      <c r="H243" s="291">
        <v>6.9420000000000002</v>
      </c>
      <c r="I243" s="292"/>
      <c r="J243" s="293">
        <f>ROUND(I243*H243,2)</f>
        <v>0</v>
      </c>
      <c r="K243" s="289" t="s">
        <v>202</v>
      </c>
      <c r="L243" s="294"/>
      <c r="M243" s="295" t="s">
        <v>1</v>
      </c>
      <c r="N243" s="296" t="s">
        <v>43</v>
      </c>
      <c r="O243" s="92"/>
      <c r="P243" s="239">
        <f>O243*H243</f>
        <v>0</v>
      </c>
      <c r="Q243" s="239">
        <v>0.001</v>
      </c>
      <c r="R243" s="239">
        <f>Q243*H243</f>
        <v>0.0069420000000000003</v>
      </c>
      <c r="S243" s="239">
        <v>0</v>
      </c>
      <c r="T243" s="240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1" t="s">
        <v>232</v>
      </c>
      <c r="AT243" s="241" t="s">
        <v>366</v>
      </c>
      <c r="AU243" s="241" t="s">
        <v>86</v>
      </c>
      <c r="AY243" s="18" t="s">
        <v>196</v>
      </c>
      <c r="BE243" s="242">
        <f>IF(N243="základní",J243,0)</f>
        <v>0</v>
      </c>
      <c r="BF243" s="242">
        <f>IF(N243="snížená",J243,0)</f>
        <v>0</v>
      </c>
      <c r="BG243" s="242">
        <f>IF(N243="zákl. přenesená",J243,0)</f>
        <v>0</v>
      </c>
      <c r="BH243" s="242">
        <f>IF(N243="sníž. přenesená",J243,0)</f>
        <v>0</v>
      </c>
      <c r="BI243" s="242">
        <f>IF(N243="nulová",J243,0)</f>
        <v>0</v>
      </c>
      <c r="BJ243" s="18" t="s">
        <v>82</v>
      </c>
      <c r="BK243" s="242">
        <f>ROUND(I243*H243,2)</f>
        <v>0</v>
      </c>
      <c r="BL243" s="18" t="s">
        <v>101</v>
      </c>
      <c r="BM243" s="241" t="s">
        <v>391</v>
      </c>
    </row>
    <row r="244" s="2" customFormat="1" ht="24.15" customHeight="1">
      <c r="A244" s="39"/>
      <c r="B244" s="40"/>
      <c r="C244" s="230" t="s">
        <v>392</v>
      </c>
      <c r="D244" s="230" t="s">
        <v>198</v>
      </c>
      <c r="E244" s="231" t="s">
        <v>393</v>
      </c>
      <c r="F244" s="232" t="s">
        <v>394</v>
      </c>
      <c r="G244" s="233" t="s">
        <v>201</v>
      </c>
      <c r="H244" s="234">
        <v>150.21000000000001</v>
      </c>
      <c r="I244" s="235"/>
      <c r="J244" s="236">
        <f>ROUND(I244*H244,2)</f>
        <v>0</v>
      </c>
      <c r="K244" s="232" t="s">
        <v>202</v>
      </c>
      <c r="L244" s="45"/>
      <c r="M244" s="237" t="s">
        <v>1</v>
      </c>
      <c r="N244" s="238" t="s">
        <v>43</v>
      </c>
      <c r="O244" s="92"/>
      <c r="P244" s="239">
        <f>O244*H244</f>
        <v>0</v>
      </c>
      <c r="Q244" s="239">
        <v>0</v>
      </c>
      <c r="R244" s="239">
        <f>Q244*H244</f>
        <v>0</v>
      </c>
      <c r="S244" s="239">
        <v>0</v>
      </c>
      <c r="T244" s="24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1" t="s">
        <v>101</v>
      </c>
      <c r="AT244" s="241" t="s">
        <v>198</v>
      </c>
      <c r="AU244" s="241" t="s">
        <v>86</v>
      </c>
      <c r="AY244" s="18" t="s">
        <v>196</v>
      </c>
      <c r="BE244" s="242">
        <f>IF(N244="základní",J244,0)</f>
        <v>0</v>
      </c>
      <c r="BF244" s="242">
        <f>IF(N244="snížená",J244,0)</f>
        <v>0</v>
      </c>
      <c r="BG244" s="242">
        <f>IF(N244="zákl. přenesená",J244,0)</f>
        <v>0</v>
      </c>
      <c r="BH244" s="242">
        <f>IF(N244="sníž. přenesená",J244,0)</f>
        <v>0</v>
      </c>
      <c r="BI244" s="242">
        <f>IF(N244="nulová",J244,0)</f>
        <v>0</v>
      </c>
      <c r="BJ244" s="18" t="s">
        <v>82</v>
      </c>
      <c r="BK244" s="242">
        <f>ROUND(I244*H244,2)</f>
        <v>0</v>
      </c>
      <c r="BL244" s="18" t="s">
        <v>101</v>
      </c>
      <c r="BM244" s="241" t="s">
        <v>395</v>
      </c>
    </row>
    <row r="245" s="13" customFormat="1">
      <c r="A245" s="13"/>
      <c r="B245" s="243"/>
      <c r="C245" s="244"/>
      <c r="D245" s="245" t="s">
        <v>210</v>
      </c>
      <c r="E245" s="246" t="s">
        <v>1</v>
      </c>
      <c r="F245" s="247" t="s">
        <v>396</v>
      </c>
      <c r="G245" s="244"/>
      <c r="H245" s="248">
        <v>150.21000000000001</v>
      </c>
      <c r="I245" s="249"/>
      <c r="J245" s="244"/>
      <c r="K245" s="244"/>
      <c r="L245" s="250"/>
      <c r="M245" s="251"/>
      <c r="N245" s="252"/>
      <c r="O245" s="252"/>
      <c r="P245" s="252"/>
      <c r="Q245" s="252"/>
      <c r="R245" s="252"/>
      <c r="S245" s="252"/>
      <c r="T245" s="25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4" t="s">
        <v>210</v>
      </c>
      <c r="AU245" s="254" t="s">
        <v>86</v>
      </c>
      <c r="AV245" s="13" t="s">
        <v>86</v>
      </c>
      <c r="AW245" s="13" t="s">
        <v>34</v>
      </c>
      <c r="AX245" s="13" t="s">
        <v>82</v>
      </c>
      <c r="AY245" s="254" t="s">
        <v>196</v>
      </c>
    </row>
    <row r="246" s="2" customFormat="1" ht="16.5" customHeight="1">
      <c r="A246" s="39"/>
      <c r="B246" s="40"/>
      <c r="C246" s="230" t="s">
        <v>397</v>
      </c>
      <c r="D246" s="230" t="s">
        <v>198</v>
      </c>
      <c r="E246" s="231" t="s">
        <v>398</v>
      </c>
      <c r="F246" s="232" t="s">
        <v>399</v>
      </c>
      <c r="G246" s="233" t="s">
        <v>201</v>
      </c>
      <c r="H246" s="234">
        <v>783.13</v>
      </c>
      <c r="I246" s="235"/>
      <c r="J246" s="236">
        <f>ROUND(I246*H246,2)</f>
        <v>0</v>
      </c>
      <c r="K246" s="232" t="s">
        <v>202</v>
      </c>
      <c r="L246" s="45"/>
      <c r="M246" s="237" t="s">
        <v>1</v>
      </c>
      <c r="N246" s="238" t="s">
        <v>43</v>
      </c>
      <c r="O246" s="92"/>
      <c r="P246" s="239">
        <f>O246*H246</f>
        <v>0</v>
      </c>
      <c r="Q246" s="239">
        <v>0</v>
      </c>
      <c r="R246" s="239">
        <f>Q246*H246</f>
        <v>0</v>
      </c>
      <c r="S246" s="239">
        <v>0</v>
      </c>
      <c r="T246" s="240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1" t="s">
        <v>101</v>
      </c>
      <c r="AT246" s="241" t="s">
        <v>198</v>
      </c>
      <c r="AU246" s="241" t="s">
        <v>86</v>
      </c>
      <c r="AY246" s="18" t="s">
        <v>196</v>
      </c>
      <c r="BE246" s="242">
        <f>IF(N246="základní",J246,0)</f>
        <v>0</v>
      </c>
      <c r="BF246" s="242">
        <f>IF(N246="snížená",J246,0)</f>
        <v>0</v>
      </c>
      <c r="BG246" s="242">
        <f>IF(N246="zákl. přenesená",J246,0)</f>
        <v>0</v>
      </c>
      <c r="BH246" s="242">
        <f>IF(N246="sníž. přenesená",J246,0)</f>
        <v>0</v>
      </c>
      <c r="BI246" s="242">
        <f>IF(N246="nulová",J246,0)</f>
        <v>0</v>
      </c>
      <c r="BJ246" s="18" t="s">
        <v>82</v>
      </c>
      <c r="BK246" s="242">
        <f>ROUND(I246*H246,2)</f>
        <v>0</v>
      </c>
      <c r="BL246" s="18" t="s">
        <v>101</v>
      </c>
      <c r="BM246" s="241" t="s">
        <v>400</v>
      </c>
    </row>
    <row r="247" s="13" customFormat="1">
      <c r="A247" s="13"/>
      <c r="B247" s="243"/>
      <c r="C247" s="244"/>
      <c r="D247" s="245" t="s">
        <v>210</v>
      </c>
      <c r="E247" s="246" t="s">
        <v>1</v>
      </c>
      <c r="F247" s="247" t="s">
        <v>401</v>
      </c>
      <c r="G247" s="244"/>
      <c r="H247" s="248">
        <v>783.13</v>
      </c>
      <c r="I247" s="249"/>
      <c r="J247" s="244"/>
      <c r="K247" s="244"/>
      <c r="L247" s="250"/>
      <c r="M247" s="251"/>
      <c r="N247" s="252"/>
      <c r="O247" s="252"/>
      <c r="P247" s="252"/>
      <c r="Q247" s="252"/>
      <c r="R247" s="252"/>
      <c r="S247" s="252"/>
      <c r="T247" s="25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4" t="s">
        <v>210</v>
      </c>
      <c r="AU247" s="254" t="s">
        <v>86</v>
      </c>
      <c r="AV247" s="13" t="s">
        <v>86</v>
      </c>
      <c r="AW247" s="13" t="s">
        <v>34</v>
      </c>
      <c r="AX247" s="13" t="s">
        <v>82</v>
      </c>
      <c r="AY247" s="254" t="s">
        <v>196</v>
      </c>
    </row>
    <row r="248" s="2" customFormat="1" ht="21.75" customHeight="1">
      <c r="A248" s="39"/>
      <c r="B248" s="40"/>
      <c r="C248" s="230" t="s">
        <v>402</v>
      </c>
      <c r="D248" s="230" t="s">
        <v>198</v>
      </c>
      <c r="E248" s="231" t="s">
        <v>403</v>
      </c>
      <c r="F248" s="232" t="s">
        <v>404</v>
      </c>
      <c r="G248" s="233" t="s">
        <v>201</v>
      </c>
      <c r="H248" s="234">
        <v>228</v>
      </c>
      <c r="I248" s="235"/>
      <c r="J248" s="236">
        <f>ROUND(I248*H248,2)</f>
        <v>0</v>
      </c>
      <c r="K248" s="232" t="s">
        <v>202</v>
      </c>
      <c r="L248" s="45"/>
      <c r="M248" s="237" t="s">
        <v>1</v>
      </c>
      <c r="N248" s="238" t="s">
        <v>43</v>
      </c>
      <c r="O248" s="92"/>
      <c r="P248" s="239">
        <f>O248*H248</f>
        <v>0</v>
      </c>
      <c r="Q248" s="239">
        <v>0</v>
      </c>
      <c r="R248" s="239">
        <f>Q248*H248</f>
        <v>0</v>
      </c>
      <c r="S248" s="239">
        <v>0</v>
      </c>
      <c r="T248" s="24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1" t="s">
        <v>101</v>
      </c>
      <c r="AT248" s="241" t="s">
        <v>198</v>
      </c>
      <c r="AU248" s="241" t="s">
        <v>86</v>
      </c>
      <c r="AY248" s="18" t="s">
        <v>196</v>
      </c>
      <c r="BE248" s="242">
        <f>IF(N248="základní",J248,0)</f>
        <v>0</v>
      </c>
      <c r="BF248" s="242">
        <f>IF(N248="snížená",J248,0)</f>
        <v>0</v>
      </c>
      <c r="BG248" s="242">
        <f>IF(N248="zákl. přenesená",J248,0)</f>
        <v>0</v>
      </c>
      <c r="BH248" s="242">
        <f>IF(N248="sníž. přenesená",J248,0)</f>
        <v>0</v>
      </c>
      <c r="BI248" s="242">
        <f>IF(N248="nulová",J248,0)</f>
        <v>0</v>
      </c>
      <c r="BJ248" s="18" t="s">
        <v>82</v>
      </c>
      <c r="BK248" s="242">
        <f>ROUND(I248*H248,2)</f>
        <v>0</v>
      </c>
      <c r="BL248" s="18" t="s">
        <v>101</v>
      </c>
      <c r="BM248" s="241" t="s">
        <v>405</v>
      </c>
    </row>
    <row r="249" s="13" customFormat="1">
      <c r="A249" s="13"/>
      <c r="B249" s="243"/>
      <c r="C249" s="244"/>
      <c r="D249" s="245" t="s">
        <v>210</v>
      </c>
      <c r="E249" s="246" t="s">
        <v>1</v>
      </c>
      <c r="F249" s="247" t="s">
        <v>149</v>
      </c>
      <c r="G249" s="244"/>
      <c r="H249" s="248">
        <v>228</v>
      </c>
      <c r="I249" s="249"/>
      <c r="J249" s="244"/>
      <c r="K249" s="244"/>
      <c r="L249" s="250"/>
      <c r="M249" s="251"/>
      <c r="N249" s="252"/>
      <c r="O249" s="252"/>
      <c r="P249" s="252"/>
      <c r="Q249" s="252"/>
      <c r="R249" s="252"/>
      <c r="S249" s="252"/>
      <c r="T249" s="25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4" t="s">
        <v>210</v>
      </c>
      <c r="AU249" s="254" t="s">
        <v>86</v>
      </c>
      <c r="AV249" s="13" t="s">
        <v>86</v>
      </c>
      <c r="AW249" s="13" t="s">
        <v>34</v>
      </c>
      <c r="AX249" s="13" t="s">
        <v>82</v>
      </c>
      <c r="AY249" s="254" t="s">
        <v>196</v>
      </c>
    </row>
    <row r="250" s="2" customFormat="1" ht="16.5" customHeight="1">
      <c r="A250" s="39"/>
      <c r="B250" s="40"/>
      <c r="C250" s="230" t="s">
        <v>406</v>
      </c>
      <c r="D250" s="230" t="s">
        <v>198</v>
      </c>
      <c r="E250" s="231" t="s">
        <v>407</v>
      </c>
      <c r="F250" s="232" t="s">
        <v>408</v>
      </c>
      <c r="G250" s="233" t="s">
        <v>201</v>
      </c>
      <c r="H250" s="234">
        <v>228</v>
      </c>
      <c r="I250" s="235"/>
      <c r="J250" s="236">
        <f>ROUND(I250*H250,2)</f>
        <v>0</v>
      </c>
      <c r="K250" s="232" t="s">
        <v>202</v>
      </c>
      <c r="L250" s="45"/>
      <c r="M250" s="237" t="s">
        <v>1</v>
      </c>
      <c r="N250" s="238" t="s">
        <v>43</v>
      </c>
      <c r="O250" s="92"/>
      <c r="P250" s="239">
        <f>O250*H250</f>
        <v>0</v>
      </c>
      <c r="Q250" s="239">
        <v>0</v>
      </c>
      <c r="R250" s="239">
        <f>Q250*H250</f>
        <v>0</v>
      </c>
      <c r="S250" s="239">
        <v>0</v>
      </c>
      <c r="T250" s="240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1" t="s">
        <v>101</v>
      </c>
      <c r="AT250" s="241" t="s">
        <v>198</v>
      </c>
      <c r="AU250" s="241" t="s">
        <v>86</v>
      </c>
      <c r="AY250" s="18" t="s">
        <v>196</v>
      </c>
      <c r="BE250" s="242">
        <f>IF(N250="základní",J250,0)</f>
        <v>0</v>
      </c>
      <c r="BF250" s="242">
        <f>IF(N250="snížená",J250,0)</f>
        <v>0</v>
      </c>
      <c r="BG250" s="242">
        <f>IF(N250="zákl. přenesená",J250,0)</f>
        <v>0</v>
      </c>
      <c r="BH250" s="242">
        <f>IF(N250="sníž. přenesená",J250,0)</f>
        <v>0</v>
      </c>
      <c r="BI250" s="242">
        <f>IF(N250="nulová",J250,0)</f>
        <v>0</v>
      </c>
      <c r="BJ250" s="18" t="s">
        <v>82</v>
      </c>
      <c r="BK250" s="242">
        <f>ROUND(I250*H250,2)</f>
        <v>0</v>
      </c>
      <c r="BL250" s="18" t="s">
        <v>101</v>
      </c>
      <c r="BM250" s="241" t="s">
        <v>409</v>
      </c>
    </row>
    <row r="251" s="12" customFormat="1" ht="22.8" customHeight="1">
      <c r="A251" s="12"/>
      <c r="B251" s="214"/>
      <c r="C251" s="215"/>
      <c r="D251" s="216" t="s">
        <v>77</v>
      </c>
      <c r="E251" s="228" t="s">
        <v>94</v>
      </c>
      <c r="F251" s="228" t="s">
        <v>410</v>
      </c>
      <c r="G251" s="215"/>
      <c r="H251" s="215"/>
      <c r="I251" s="218"/>
      <c r="J251" s="229">
        <f>BK251</f>
        <v>0</v>
      </c>
      <c r="K251" s="215"/>
      <c r="L251" s="220"/>
      <c r="M251" s="221"/>
      <c r="N251" s="222"/>
      <c r="O251" s="222"/>
      <c r="P251" s="223">
        <f>SUM(P252:P254)</f>
        <v>0</v>
      </c>
      <c r="Q251" s="222"/>
      <c r="R251" s="223">
        <f>SUM(R252:R254)</f>
        <v>16.751399999999997</v>
      </c>
      <c r="S251" s="222"/>
      <c r="T251" s="224">
        <f>SUM(T252:T254)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25" t="s">
        <v>82</v>
      </c>
      <c r="AT251" s="226" t="s">
        <v>77</v>
      </c>
      <c r="AU251" s="226" t="s">
        <v>82</v>
      </c>
      <c r="AY251" s="225" t="s">
        <v>196</v>
      </c>
      <c r="BK251" s="227">
        <f>SUM(BK252:BK254)</f>
        <v>0</v>
      </c>
    </row>
    <row r="252" s="2" customFormat="1" ht="24.15" customHeight="1">
      <c r="A252" s="39"/>
      <c r="B252" s="40"/>
      <c r="C252" s="230" t="s">
        <v>411</v>
      </c>
      <c r="D252" s="230" t="s">
        <v>198</v>
      </c>
      <c r="E252" s="231" t="s">
        <v>412</v>
      </c>
      <c r="F252" s="232" t="s">
        <v>413</v>
      </c>
      <c r="G252" s="233" t="s">
        <v>247</v>
      </c>
      <c r="H252" s="234">
        <v>20</v>
      </c>
      <c r="I252" s="235"/>
      <c r="J252" s="236">
        <f>ROUND(I252*H252,2)</f>
        <v>0</v>
      </c>
      <c r="K252" s="232" t="s">
        <v>202</v>
      </c>
      <c r="L252" s="45"/>
      <c r="M252" s="237" t="s">
        <v>1</v>
      </c>
      <c r="N252" s="238" t="s">
        <v>43</v>
      </c>
      <c r="O252" s="92"/>
      <c r="P252" s="239">
        <f>O252*H252</f>
        <v>0</v>
      </c>
      <c r="Q252" s="239">
        <v>0.29757</v>
      </c>
      <c r="R252" s="239">
        <f>Q252*H252</f>
        <v>5.9513999999999996</v>
      </c>
      <c r="S252" s="239">
        <v>0</v>
      </c>
      <c r="T252" s="240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41" t="s">
        <v>101</v>
      </c>
      <c r="AT252" s="241" t="s">
        <v>198</v>
      </c>
      <c r="AU252" s="241" t="s">
        <v>86</v>
      </c>
      <c r="AY252" s="18" t="s">
        <v>196</v>
      </c>
      <c r="BE252" s="242">
        <f>IF(N252="základní",J252,0)</f>
        <v>0</v>
      </c>
      <c r="BF252" s="242">
        <f>IF(N252="snížená",J252,0)</f>
        <v>0</v>
      </c>
      <c r="BG252" s="242">
        <f>IF(N252="zákl. přenesená",J252,0)</f>
        <v>0</v>
      </c>
      <c r="BH252" s="242">
        <f>IF(N252="sníž. přenesená",J252,0)</f>
        <v>0</v>
      </c>
      <c r="BI252" s="242">
        <f>IF(N252="nulová",J252,0)</f>
        <v>0</v>
      </c>
      <c r="BJ252" s="18" t="s">
        <v>82</v>
      </c>
      <c r="BK252" s="242">
        <f>ROUND(I252*H252,2)</f>
        <v>0</v>
      </c>
      <c r="BL252" s="18" t="s">
        <v>101</v>
      </c>
      <c r="BM252" s="241" t="s">
        <v>414</v>
      </c>
    </row>
    <row r="253" s="2" customFormat="1" ht="24.15" customHeight="1">
      <c r="A253" s="39"/>
      <c r="B253" s="40"/>
      <c r="C253" s="287" t="s">
        <v>415</v>
      </c>
      <c r="D253" s="287" t="s">
        <v>366</v>
      </c>
      <c r="E253" s="288" t="s">
        <v>416</v>
      </c>
      <c r="F253" s="289" t="s">
        <v>417</v>
      </c>
      <c r="G253" s="290" t="s">
        <v>418</v>
      </c>
      <c r="H253" s="291">
        <v>150</v>
      </c>
      <c r="I253" s="292"/>
      <c r="J253" s="293">
        <f>ROUND(I253*H253,2)</f>
        <v>0</v>
      </c>
      <c r="K253" s="289" t="s">
        <v>202</v>
      </c>
      <c r="L253" s="294"/>
      <c r="M253" s="295" t="s">
        <v>1</v>
      </c>
      <c r="N253" s="296" t="s">
        <v>43</v>
      </c>
      <c r="O253" s="92"/>
      <c r="P253" s="239">
        <f>O253*H253</f>
        <v>0</v>
      </c>
      <c r="Q253" s="239">
        <v>0.071999999999999995</v>
      </c>
      <c r="R253" s="239">
        <f>Q253*H253</f>
        <v>10.799999999999999</v>
      </c>
      <c r="S253" s="239">
        <v>0</v>
      </c>
      <c r="T253" s="240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1" t="s">
        <v>232</v>
      </c>
      <c r="AT253" s="241" t="s">
        <v>366</v>
      </c>
      <c r="AU253" s="241" t="s">
        <v>86</v>
      </c>
      <c r="AY253" s="18" t="s">
        <v>196</v>
      </c>
      <c r="BE253" s="242">
        <f>IF(N253="základní",J253,0)</f>
        <v>0</v>
      </c>
      <c r="BF253" s="242">
        <f>IF(N253="snížená",J253,0)</f>
        <v>0</v>
      </c>
      <c r="BG253" s="242">
        <f>IF(N253="zákl. přenesená",J253,0)</f>
        <v>0</v>
      </c>
      <c r="BH253" s="242">
        <f>IF(N253="sníž. přenesená",J253,0)</f>
        <v>0</v>
      </c>
      <c r="BI253" s="242">
        <f>IF(N253="nulová",J253,0)</f>
        <v>0</v>
      </c>
      <c r="BJ253" s="18" t="s">
        <v>82</v>
      </c>
      <c r="BK253" s="242">
        <f>ROUND(I253*H253,2)</f>
        <v>0</v>
      </c>
      <c r="BL253" s="18" t="s">
        <v>101</v>
      </c>
      <c r="BM253" s="241" t="s">
        <v>419</v>
      </c>
    </row>
    <row r="254" s="13" customFormat="1">
      <c r="A254" s="13"/>
      <c r="B254" s="243"/>
      <c r="C254" s="244"/>
      <c r="D254" s="245" t="s">
        <v>210</v>
      </c>
      <c r="E254" s="244"/>
      <c r="F254" s="247" t="s">
        <v>420</v>
      </c>
      <c r="G254" s="244"/>
      <c r="H254" s="248">
        <v>150</v>
      </c>
      <c r="I254" s="249"/>
      <c r="J254" s="244"/>
      <c r="K254" s="244"/>
      <c r="L254" s="250"/>
      <c r="M254" s="251"/>
      <c r="N254" s="252"/>
      <c r="O254" s="252"/>
      <c r="P254" s="252"/>
      <c r="Q254" s="252"/>
      <c r="R254" s="252"/>
      <c r="S254" s="252"/>
      <c r="T254" s="25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4" t="s">
        <v>210</v>
      </c>
      <c r="AU254" s="254" t="s">
        <v>86</v>
      </c>
      <c r="AV254" s="13" t="s">
        <v>86</v>
      </c>
      <c r="AW254" s="13" t="s">
        <v>4</v>
      </c>
      <c r="AX254" s="13" t="s">
        <v>82</v>
      </c>
      <c r="AY254" s="254" t="s">
        <v>196</v>
      </c>
    </row>
    <row r="255" s="12" customFormat="1" ht="22.8" customHeight="1">
      <c r="A255" s="12"/>
      <c r="B255" s="214"/>
      <c r="C255" s="215"/>
      <c r="D255" s="216" t="s">
        <v>77</v>
      </c>
      <c r="E255" s="228" t="s">
        <v>101</v>
      </c>
      <c r="F255" s="228" t="s">
        <v>421</v>
      </c>
      <c r="G255" s="215"/>
      <c r="H255" s="215"/>
      <c r="I255" s="218"/>
      <c r="J255" s="229">
        <f>BK255</f>
        <v>0</v>
      </c>
      <c r="K255" s="215"/>
      <c r="L255" s="220"/>
      <c r="M255" s="221"/>
      <c r="N255" s="222"/>
      <c r="O255" s="222"/>
      <c r="P255" s="223">
        <f>SUM(P256:P261)</f>
        <v>0</v>
      </c>
      <c r="Q255" s="222"/>
      <c r="R255" s="223">
        <f>SUM(R256:R261)</f>
        <v>26.199026700000001</v>
      </c>
      <c r="S255" s="222"/>
      <c r="T255" s="224">
        <f>SUM(T256:T261)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25" t="s">
        <v>82</v>
      </c>
      <c r="AT255" s="226" t="s">
        <v>77</v>
      </c>
      <c r="AU255" s="226" t="s">
        <v>82</v>
      </c>
      <c r="AY255" s="225" t="s">
        <v>196</v>
      </c>
      <c r="BK255" s="227">
        <f>SUM(BK256:BK261)</f>
        <v>0</v>
      </c>
    </row>
    <row r="256" s="2" customFormat="1" ht="16.5" customHeight="1">
      <c r="A256" s="39"/>
      <c r="B256" s="40"/>
      <c r="C256" s="230" t="s">
        <v>422</v>
      </c>
      <c r="D256" s="230" t="s">
        <v>198</v>
      </c>
      <c r="E256" s="231" t="s">
        <v>423</v>
      </c>
      <c r="F256" s="232" t="s">
        <v>424</v>
      </c>
      <c r="G256" s="233" t="s">
        <v>261</v>
      </c>
      <c r="H256" s="234">
        <v>7.3620000000000001</v>
      </c>
      <c r="I256" s="235"/>
      <c r="J256" s="236">
        <f>ROUND(I256*H256,2)</f>
        <v>0</v>
      </c>
      <c r="K256" s="232" t="s">
        <v>202</v>
      </c>
      <c r="L256" s="45"/>
      <c r="M256" s="237" t="s">
        <v>1</v>
      </c>
      <c r="N256" s="238" t="s">
        <v>43</v>
      </c>
      <c r="O256" s="92"/>
      <c r="P256" s="239">
        <f>O256*H256</f>
        <v>0</v>
      </c>
      <c r="Q256" s="239">
        <v>1.8907700000000001</v>
      </c>
      <c r="R256" s="239">
        <f>Q256*H256</f>
        <v>13.919848740000001</v>
      </c>
      <c r="S256" s="239">
        <v>0</v>
      </c>
      <c r="T256" s="24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1" t="s">
        <v>101</v>
      </c>
      <c r="AT256" s="241" t="s">
        <v>198</v>
      </c>
      <c r="AU256" s="241" t="s">
        <v>86</v>
      </c>
      <c r="AY256" s="18" t="s">
        <v>196</v>
      </c>
      <c r="BE256" s="242">
        <f>IF(N256="základní",J256,0)</f>
        <v>0</v>
      </c>
      <c r="BF256" s="242">
        <f>IF(N256="snížená",J256,0)</f>
        <v>0</v>
      </c>
      <c r="BG256" s="242">
        <f>IF(N256="zákl. přenesená",J256,0)</f>
        <v>0</v>
      </c>
      <c r="BH256" s="242">
        <f>IF(N256="sníž. přenesená",J256,0)</f>
        <v>0</v>
      </c>
      <c r="BI256" s="242">
        <f>IF(N256="nulová",J256,0)</f>
        <v>0</v>
      </c>
      <c r="BJ256" s="18" t="s">
        <v>82</v>
      </c>
      <c r="BK256" s="242">
        <f>ROUND(I256*H256,2)</f>
        <v>0</v>
      </c>
      <c r="BL256" s="18" t="s">
        <v>101</v>
      </c>
      <c r="BM256" s="241" t="s">
        <v>425</v>
      </c>
    </row>
    <row r="257" s="14" customFormat="1">
      <c r="A257" s="14"/>
      <c r="B257" s="255"/>
      <c r="C257" s="256"/>
      <c r="D257" s="245" t="s">
        <v>210</v>
      </c>
      <c r="E257" s="257" t="s">
        <v>1</v>
      </c>
      <c r="F257" s="258" t="s">
        <v>281</v>
      </c>
      <c r="G257" s="256"/>
      <c r="H257" s="257" t="s">
        <v>1</v>
      </c>
      <c r="I257" s="259"/>
      <c r="J257" s="256"/>
      <c r="K257" s="256"/>
      <c r="L257" s="260"/>
      <c r="M257" s="261"/>
      <c r="N257" s="262"/>
      <c r="O257" s="262"/>
      <c r="P257" s="262"/>
      <c r="Q257" s="262"/>
      <c r="R257" s="262"/>
      <c r="S257" s="262"/>
      <c r="T257" s="26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4" t="s">
        <v>210</v>
      </c>
      <c r="AU257" s="264" t="s">
        <v>86</v>
      </c>
      <c r="AV257" s="14" t="s">
        <v>82</v>
      </c>
      <c r="AW257" s="14" t="s">
        <v>34</v>
      </c>
      <c r="AX257" s="14" t="s">
        <v>78</v>
      </c>
      <c r="AY257" s="264" t="s">
        <v>196</v>
      </c>
    </row>
    <row r="258" s="13" customFormat="1">
      <c r="A258" s="13"/>
      <c r="B258" s="243"/>
      <c r="C258" s="244"/>
      <c r="D258" s="245" t="s">
        <v>210</v>
      </c>
      <c r="E258" s="246" t="s">
        <v>1</v>
      </c>
      <c r="F258" s="247" t="s">
        <v>426</v>
      </c>
      <c r="G258" s="244"/>
      <c r="H258" s="248">
        <v>7.3620000000000001</v>
      </c>
      <c r="I258" s="249"/>
      <c r="J258" s="244"/>
      <c r="K258" s="244"/>
      <c r="L258" s="250"/>
      <c r="M258" s="251"/>
      <c r="N258" s="252"/>
      <c r="O258" s="252"/>
      <c r="P258" s="252"/>
      <c r="Q258" s="252"/>
      <c r="R258" s="252"/>
      <c r="S258" s="252"/>
      <c r="T258" s="25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4" t="s">
        <v>210</v>
      </c>
      <c r="AU258" s="254" t="s">
        <v>86</v>
      </c>
      <c r="AV258" s="13" t="s">
        <v>86</v>
      </c>
      <c r="AW258" s="13" t="s">
        <v>34</v>
      </c>
      <c r="AX258" s="13" t="s">
        <v>82</v>
      </c>
      <c r="AY258" s="254" t="s">
        <v>196</v>
      </c>
    </row>
    <row r="259" s="2" customFormat="1" ht="33" customHeight="1">
      <c r="A259" s="39"/>
      <c r="B259" s="40"/>
      <c r="C259" s="230" t="s">
        <v>427</v>
      </c>
      <c r="D259" s="230" t="s">
        <v>198</v>
      </c>
      <c r="E259" s="231" t="s">
        <v>428</v>
      </c>
      <c r="F259" s="232" t="s">
        <v>429</v>
      </c>
      <c r="G259" s="233" t="s">
        <v>261</v>
      </c>
      <c r="H259" s="234">
        <v>4.9080000000000004</v>
      </c>
      <c r="I259" s="235"/>
      <c r="J259" s="236">
        <f>ROUND(I259*H259,2)</f>
        <v>0</v>
      </c>
      <c r="K259" s="232" t="s">
        <v>202</v>
      </c>
      <c r="L259" s="45"/>
      <c r="M259" s="237" t="s">
        <v>1</v>
      </c>
      <c r="N259" s="238" t="s">
        <v>43</v>
      </c>
      <c r="O259" s="92"/>
      <c r="P259" s="239">
        <f>O259*H259</f>
        <v>0</v>
      </c>
      <c r="Q259" s="239">
        <v>2.5018699999999998</v>
      </c>
      <c r="R259" s="239">
        <f>Q259*H259</f>
        <v>12.27917796</v>
      </c>
      <c r="S259" s="239">
        <v>0</v>
      </c>
      <c r="T259" s="240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1" t="s">
        <v>101</v>
      </c>
      <c r="AT259" s="241" t="s">
        <v>198</v>
      </c>
      <c r="AU259" s="241" t="s">
        <v>86</v>
      </c>
      <c r="AY259" s="18" t="s">
        <v>196</v>
      </c>
      <c r="BE259" s="242">
        <f>IF(N259="základní",J259,0)</f>
        <v>0</v>
      </c>
      <c r="BF259" s="242">
        <f>IF(N259="snížená",J259,0)</f>
        <v>0</v>
      </c>
      <c r="BG259" s="242">
        <f>IF(N259="zákl. přenesená",J259,0)</f>
        <v>0</v>
      </c>
      <c r="BH259" s="242">
        <f>IF(N259="sníž. přenesená",J259,0)</f>
        <v>0</v>
      </c>
      <c r="BI259" s="242">
        <f>IF(N259="nulová",J259,0)</f>
        <v>0</v>
      </c>
      <c r="BJ259" s="18" t="s">
        <v>82</v>
      </c>
      <c r="BK259" s="242">
        <f>ROUND(I259*H259,2)</f>
        <v>0</v>
      </c>
      <c r="BL259" s="18" t="s">
        <v>101</v>
      </c>
      <c r="BM259" s="241" t="s">
        <v>430</v>
      </c>
    </row>
    <row r="260" s="14" customFormat="1">
      <c r="A260" s="14"/>
      <c r="B260" s="255"/>
      <c r="C260" s="256"/>
      <c r="D260" s="245" t="s">
        <v>210</v>
      </c>
      <c r="E260" s="257" t="s">
        <v>1</v>
      </c>
      <c r="F260" s="258" t="s">
        <v>281</v>
      </c>
      <c r="G260" s="256"/>
      <c r="H260" s="257" t="s">
        <v>1</v>
      </c>
      <c r="I260" s="259"/>
      <c r="J260" s="256"/>
      <c r="K260" s="256"/>
      <c r="L260" s="260"/>
      <c r="M260" s="261"/>
      <c r="N260" s="262"/>
      <c r="O260" s="262"/>
      <c r="P260" s="262"/>
      <c r="Q260" s="262"/>
      <c r="R260" s="262"/>
      <c r="S260" s="262"/>
      <c r="T260" s="26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4" t="s">
        <v>210</v>
      </c>
      <c r="AU260" s="264" t="s">
        <v>86</v>
      </c>
      <c r="AV260" s="14" t="s">
        <v>82</v>
      </c>
      <c r="AW260" s="14" t="s">
        <v>34</v>
      </c>
      <c r="AX260" s="14" t="s">
        <v>78</v>
      </c>
      <c r="AY260" s="264" t="s">
        <v>196</v>
      </c>
    </row>
    <row r="261" s="13" customFormat="1">
      <c r="A261" s="13"/>
      <c r="B261" s="243"/>
      <c r="C261" s="244"/>
      <c r="D261" s="245" t="s">
        <v>210</v>
      </c>
      <c r="E261" s="246" t="s">
        <v>1</v>
      </c>
      <c r="F261" s="247" t="s">
        <v>431</v>
      </c>
      <c r="G261" s="244"/>
      <c r="H261" s="248">
        <v>4.9080000000000004</v>
      </c>
      <c r="I261" s="249"/>
      <c r="J261" s="244"/>
      <c r="K261" s="244"/>
      <c r="L261" s="250"/>
      <c r="M261" s="251"/>
      <c r="N261" s="252"/>
      <c r="O261" s="252"/>
      <c r="P261" s="252"/>
      <c r="Q261" s="252"/>
      <c r="R261" s="252"/>
      <c r="S261" s="252"/>
      <c r="T261" s="25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4" t="s">
        <v>210</v>
      </c>
      <c r="AU261" s="254" t="s">
        <v>86</v>
      </c>
      <c r="AV261" s="13" t="s">
        <v>86</v>
      </c>
      <c r="AW261" s="13" t="s">
        <v>34</v>
      </c>
      <c r="AX261" s="13" t="s">
        <v>82</v>
      </c>
      <c r="AY261" s="254" t="s">
        <v>196</v>
      </c>
    </row>
    <row r="262" s="12" customFormat="1" ht="22.8" customHeight="1">
      <c r="A262" s="12"/>
      <c r="B262" s="214"/>
      <c r="C262" s="215"/>
      <c r="D262" s="216" t="s">
        <v>77</v>
      </c>
      <c r="E262" s="228" t="s">
        <v>215</v>
      </c>
      <c r="F262" s="228" t="s">
        <v>432</v>
      </c>
      <c r="G262" s="215"/>
      <c r="H262" s="215"/>
      <c r="I262" s="218"/>
      <c r="J262" s="229">
        <f>BK262</f>
        <v>0</v>
      </c>
      <c r="K262" s="215"/>
      <c r="L262" s="220"/>
      <c r="M262" s="221"/>
      <c r="N262" s="222"/>
      <c r="O262" s="222"/>
      <c r="P262" s="223">
        <f>SUM(P263:P334)</f>
        <v>0</v>
      </c>
      <c r="Q262" s="222"/>
      <c r="R262" s="223">
        <f>SUM(R263:R334)</f>
        <v>905.30205600000022</v>
      </c>
      <c r="S262" s="222"/>
      <c r="T262" s="224">
        <f>SUM(T263:T334)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25" t="s">
        <v>82</v>
      </c>
      <c r="AT262" s="226" t="s">
        <v>77</v>
      </c>
      <c r="AU262" s="226" t="s">
        <v>82</v>
      </c>
      <c r="AY262" s="225" t="s">
        <v>196</v>
      </c>
      <c r="BK262" s="227">
        <f>SUM(BK263:BK334)</f>
        <v>0</v>
      </c>
    </row>
    <row r="263" s="2" customFormat="1" ht="24.15" customHeight="1">
      <c r="A263" s="39"/>
      <c r="B263" s="40"/>
      <c r="C263" s="230" t="s">
        <v>433</v>
      </c>
      <c r="D263" s="230" t="s">
        <v>198</v>
      </c>
      <c r="E263" s="231" t="s">
        <v>434</v>
      </c>
      <c r="F263" s="232" t="s">
        <v>435</v>
      </c>
      <c r="G263" s="233" t="s">
        <v>201</v>
      </c>
      <c r="H263" s="234">
        <v>183</v>
      </c>
      <c r="I263" s="235"/>
      <c r="J263" s="236">
        <f>ROUND(I263*H263,2)</f>
        <v>0</v>
      </c>
      <c r="K263" s="232" t="s">
        <v>202</v>
      </c>
      <c r="L263" s="45"/>
      <c r="M263" s="237" t="s">
        <v>1</v>
      </c>
      <c r="N263" s="238" t="s">
        <v>43</v>
      </c>
      <c r="O263" s="92"/>
      <c r="P263" s="239">
        <f>O263*H263</f>
        <v>0</v>
      </c>
      <c r="Q263" s="239">
        <v>0.19800000000000001</v>
      </c>
      <c r="R263" s="239">
        <f>Q263*H263</f>
        <v>36.234000000000002</v>
      </c>
      <c r="S263" s="239">
        <v>0</v>
      </c>
      <c r="T263" s="240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1" t="s">
        <v>101</v>
      </c>
      <c r="AT263" s="241" t="s">
        <v>198</v>
      </c>
      <c r="AU263" s="241" t="s">
        <v>86</v>
      </c>
      <c r="AY263" s="18" t="s">
        <v>196</v>
      </c>
      <c r="BE263" s="242">
        <f>IF(N263="základní",J263,0)</f>
        <v>0</v>
      </c>
      <c r="BF263" s="242">
        <f>IF(N263="snížená",J263,0)</f>
        <v>0</v>
      </c>
      <c r="BG263" s="242">
        <f>IF(N263="zákl. přenesená",J263,0)</f>
        <v>0</v>
      </c>
      <c r="BH263" s="242">
        <f>IF(N263="sníž. přenesená",J263,0)</f>
        <v>0</v>
      </c>
      <c r="BI263" s="242">
        <f>IF(N263="nulová",J263,0)</f>
        <v>0</v>
      </c>
      <c r="BJ263" s="18" t="s">
        <v>82</v>
      </c>
      <c r="BK263" s="242">
        <f>ROUND(I263*H263,2)</f>
        <v>0</v>
      </c>
      <c r="BL263" s="18" t="s">
        <v>101</v>
      </c>
      <c r="BM263" s="241" t="s">
        <v>436</v>
      </c>
    </row>
    <row r="264" s="13" customFormat="1">
      <c r="A264" s="13"/>
      <c r="B264" s="243"/>
      <c r="C264" s="244"/>
      <c r="D264" s="245" t="s">
        <v>210</v>
      </c>
      <c r="E264" s="246" t="s">
        <v>1</v>
      </c>
      <c r="F264" s="247" t="s">
        <v>139</v>
      </c>
      <c r="G264" s="244"/>
      <c r="H264" s="248">
        <v>183</v>
      </c>
      <c r="I264" s="249"/>
      <c r="J264" s="244"/>
      <c r="K264" s="244"/>
      <c r="L264" s="250"/>
      <c r="M264" s="251"/>
      <c r="N264" s="252"/>
      <c r="O264" s="252"/>
      <c r="P264" s="252"/>
      <c r="Q264" s="252"/>
      <c r="R264" s="252"/>
      <c r="S264" s="252"/>
      <c r="T264" s="25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4" t="s">
        <v>210</v>
      </c>
      <c r="AU264" s="254" t="s">
        <v>86</v>
      </c>
      <c r="AV264" s="13" t="s">
        <v>86</v>
      </c>
      <c r="AW264" s="13" t="s">
        <v>34</v>
      </c>
      <c r="AX264" s="13" t="s">
        <v>82</v>
      </c>
      <c r="AY264" s="254" t="s">
        <v>196</v>
      </c>
    </row>
    <row r="265" s="2" customFormat="1" ht="24.15" customHeight="1">
      <c r="A265" s="39"/>
      <c r="B265" s="40"/>
      <c r="C265" s="230" t="s">
        <v>437</v>
      </c>
      <c r="D265" s="230" t="s">
        <v>198</v>
      </c>
      <c r="E265" s="231" t="s">
        <v>434</v>
      </c>
      <c r="F265" s="232" t="s">
        <v>435</v>
      </c>
      <c r="G265" s="233" t="s">
        <v>201</v>
      </c>
      <c r="H265" s="234">
        <v>296.19999999999999</v>
      </c>
      <c r="I265" s="235"/>
      <c r="J265" s="236">
        <f>ROUND(I265*H265,2)</f>
        <v>0</v>
      </c>
      <c r="K265" s="232" t="s">
        <v>202</v>
      </c>
      <c r="L265" s="45"/>
      <c r="M265" s="237" t="s">
        <v>1</v>
      </c>
      <c r="N265" s="238" t="s">
        <v>43</v>
      </c>
      <c r="O265" s="92"/>
      <c r="P265" s="239">
        <f>O265*H265</f>
        <v>0</v>
      </c>
      <c r="Q265" s="239">
        <v>0.19800000000000001</v>
      </c>
      <c r="R265" s="239">
        <f>Q265*H265</f>
        <v>58.647599999999997</v>
      </c>
      <c r="S265" s="239">
        <v>0</v>
      </c>
      <c r="T265" s="240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1" t="s">
        <v>101</v>
      </c>
      <c r="AT265" s="241" t="s">
        <v>198</v>
      </c>
      <c r="AU265" s="241" t="s">
        <v>86</v>
      </c>
      <c r="AY265" s="18" t="s">
        <v>196</v>
      </c>
      <c r="BE265" s="242">
        <f>IF(N265="základní",J265,0)</f>
        <v>0</v>
      </c>
      <c r="BF265" s="242">
        <f>IF(N265="snížená",J265,0)</f>
        <v>0</v>
      </c>
      <c r="BG265" s="242">
        <f>IF(N265="zákl. přenesená",J265,0)</f>
        <v>0</v>
      </c>
      <c r="BH265" s="242">
        <f>IF(N265="sníž. přenesená",J265,0)</f>
        <v>0</v>
      </c>
      <c r="BI265" s="242">
        <f>IF(N265="nulová",J265,0)</f>
        <v>0</v>
      </c>
      <c r="BJ265" s="18" t="s">
        <v>82</v>
      </c>
      <c r="BK265" s="242">
        <f>ROUND(I265*H265,2)</f>
        <v>0</v>
      </c>
      <c r="BL265" s="18" t="s">
        <v>101</v>
      </c>
      <c r="BM265" s="241" t="s">
        <v>438</v>
      </c>
    </row>
    <row r="266" s="13" customFormat="1">
      <c r="A266" s="13"/>
      <c r="B266" s="243"/>
      <c r="C266" s="244"/>
      <c r="D266" s="245" t="s">
        <v>210</v>
      </c>
      <c r="E266" s="246" t="s">
        <v>1</v>
      </c>
      <c r="F266" s="247" t="s">
        <v>211</v>
      </c>
      <c r="G266" s="244"/>
      <c r="H266" s="248">
        <v>296.19999999999999</v>
      </c>
      <c r="I266" s="249"/>
      <c r="J266" s="244"/>
      <c r="K266" s="244"/>
      <c r="L266" s="250"/>
      <c r="M266" s="251"/>
      <c r="N266" s="252"/>
      <c r="O266" s="252"/>
      <c r="P266" s="252"/>
      <c r="Q266" s="252"/>
      <c r="R266" s="252"/>
      <c r="S266" s="252"/>
      <c r="T266" s="25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4" t="s">
        <v>210</v>
      </c>
      <c r="AU266" s="254" t="s">
        <v>86</v>
      </c>
      <c r="AV266" s="13" t="s">
        <v>86</v>
      </c>
      <c r="AW266" s="13" t="s">
        <v>34</v>
      </c>
      <c r="AX266" s="13" t="s">
        <v>82</v>
      </c>
      <c r="AY266" s="254" t="s">
        <v>196</v>
      </c>
    </row>
    <row r="267" s="2" customFormat="1" ht="24.15" customHeight="1">
      <c r="A267" s="39"/>
      <c r="B267" s="40"/>
      <c r="C267" s="230" t="s">
        <v>439</v>
      </c>
      <c r="D267" s="230" t="s">
        <v>198</v>
      </c>
      <c r="E267" s="231" t="s">
        <v>440</v>
      </c>
      <c r="F267" s="232" t="s">
        <v>441</v>
      </c>
      <c r="G267" s="233" t="s">
        <v>201</v>
      </c>
      <c r="H267" s="234">
        <v>310.05000000000001</v>
      </c>
      <c r="I267" s="235"/>
      <c r="J267" s="236">
        <f>ROUND(I267*H267,2)</f>
        <v>0</v>
      </c>
      <c r="K267" s="232" t="s">
        <v>202</v>
      </c>
      <c r="L267" s="45"/>
      <c r="M267" s="237" t="s">
        <v>1</v>
      </c>
      <c r="N267" s="238" t="s">
        <v>43</v>
      </c>
      <c r="O267" s="92"/>
      <c r="P267" s="239">
        <f>O267*H267</f>
        <v>0</v>
      </c>
      <c r="Q267" s="239">
        <v>0.23000000000000001</v>
      </c>
      <c r="R267" s="239">
        <f>Q267*H267</f>
        <v>71.311500000000009</v>
      </c>
      <c r="S267" s="239">
        <v>0</v>
      </c>
      <c r="T267" s="240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1" t="s">
        <v>101</v>
      </c>
      <c r="AT267" s="241" t="s">
        <v>198</v>
      </c>
      <c r="AU267" s="241" t="s">
        <v>86</v>
      </c>
      <c r="AY267" s="18" t="s">
        <v>196</v>
      </c>
      <c r="BE267" s="242">
        <f>IF(N267="základní",J267,0)</f>
        <v>0</v>
      </c>
      <c r="BF267" s="242">
        <f>IF(N267="snížená",J267,0)</f>
        <v>0</v>
      </c>
      <c r="BG267" s="242">
        <f>IF(N267="zákl. přenesená",J267,0)</f>
        <v>0</v>
      </c>
      <c r="BH267" s="242">
        <f>IF(N267="sníž. přenesená",J267,0)</f>
        <v>0</v>
      </c>
      <c r="BI267" s="242">
        <f>IF(N267="nulová",J267,0)</f>
        <v>0</v>
      </c>
      <c r="BJ267" s="18" t="s">
        <v>82</v>
      </c>
      <c r="BK267" s="242">
        <f>ROUND(I267*H267,2)</f>
        <v>0</v>
      </c>
      <c r="BL267" s="18" t="s">
        <v>101</v>
      </c>
      <c r="BM267" s="241" t="s">
        <v>442</v>
      </c>
    </row>
    <row r="268" s="14" customFormat="1">
      <c r="A268" s="14"/>
      <c r="B268" s="255"/>
      <c r="C268" s="256"/>
      <c r="D268" s="245" t="s">
        <v>210</v>
      </c>
      <c r="E268" s="257" t="s">
        <v>1</v>
      </c>
      <c r="F268" s="258" t="s">
        <v>271</v>
      </c>
      <c r="G268" s="256"/>
      <c r="H268" s="257" t="s">
        <v>1</v>
      </c>
      <c r="I268" s="259"/>
      <c r="J268" s="256"/>
      <c r="K268" s="256"/>
      <c r="L268" s="260"/>
      <c r="M268" s="261"/>
      <c r="N268" s="262"/>
      <c r="O268" s="262"/>
      <c r="P268" s="262"/>
      <c r="Q268" s="262"/>
      <c r="R268" s="262"/>
      <c r="S268" s="262"/>
      <c r="T268" s="263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4" t="s">
        <v>210</v>
      </c>
      <c r="AU268" s="264" t="s">
        <v>86</v>
      </c>
      <c r="AV268" s="14" t="s">
        <v>82</v>
      </c>
      <c r="AW268" s="14" t="s">
        <v>34</v>
      </c>
      <c r="AX268" s="14" t="s">
        <v>78</v>
      </c>
      <c r="AY268" s="264" t="s">
        <v>196</v>
      </c>
    </row>
    <row r="269" s="13" customFormat="1">
      <c r="A269" s="13"/>
      <c r="B269" s="243"/>
      <c r="C269" s="244"/>
      <c r="D269" s="245" t="s">
        <v>210</v>
      </c>
      <c r="E269" s="246" t="s">
        <v>1</v>
      </c>
      <c r="F269" s="247" t="s">
        <v>443</v>
      </c>
      <c r="G269" s="244"/>
      <c r="H269" s="248">
        <v>265.05000000000001</v>
      </c>
      <c r="I269" s="249"/>
      <c r="J269" s="244"/>
      <c r="K269" s="244"/>
      <c r="L269" s="250"/>
      <c r="M269" s="251"/>
      <c r="N269" s="252"/>
      <c r="O269" s="252"/>
      <c r="P269" s="252"/>
      <c r="Q269" s="252"/>
      <c r="R269" s="252"/>
      <c r="S269" s="252"/>
      <c r="T269" s="25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4" t="s">
        <v>210</v>
      </c>
      <c r="AU269" s="254" t="s">
        <v>86</v>
      </c>
      <c r="AV269" s="13" t="s">
        <v>86</v>
      </c>
      <c r="AW269" s="13" t="s">
        <v>34</v>
      </c>
      <c r="AX269" s="13" t="s">
        <v>78</v>
      </c>
      <c r="AY269" s="254" t="s">
        <v>196</v>
      </c>
    </row>
    <row r="270" s="13" customFormat="1">
      <c r="A270" s="13"/>
      <c r="B270" s="243"/>
      <c r="C270" s="244"/>
      <c r="D270" s="245" t="s">
        <v>210</v>
      </c>
      <c r="E270" s="246" t="s">
        <v>1</v>
      </c>
      <c r="F270" s="247" t="s">
        <v>444</v>
      </c>
      <c r="G270" s="244"/>
      <c r="H270" s="248">
        <v>33</v>
      </c>
      <c r="I270" s="249"/>
      <c r="J270" s="244"/>
      <c r="K270" s="244"/>
      <c r="L270" s="250"/>
      <c r="M270" s="251"/>
      <c r="N270" s="252"/>
      <c r="O270" s="252"/>
      <c r="P270" s="252"/>
      <c r="Q270" s="252"/>
      <c r="R270" s="252"/>
      <c r="S270" s="252"/>
      <c r="T270" s="25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4" t="s">
        <v>210</v>
      </c>
      <c r="AU270" s="254" t="s">
        <v>86</v>
      </c>
      <c r="AV270" s="13" t="s">
        <v>86</v>
      </c>
      <c r="AW270" s="13" t="s">
        <v>34</v>
      </c>
      <c r="AX270" s="13" t="s">
        <v>78</v>
      </c>
      <c r="AY270" s="254" t="s">
        <v>196</v>
      </c>
    </row>
    <row r="271" s="14" customFormat="1">
      <c r="A271" s="14"/>
      <c r="B271" s="255"/>
      <c r="C271" s="256"/>
      <c r="D271" s="245" t="s">
        <v>210</v>
      </c>
      <c r="E271" s="257" t="s">
        <v>1</v>
      </c>
      <c r="F271" s="258" t="s">
        <v>274</v>
      </c>
      <c r="G271" s="256"/>
      <c r="H271" s="257" t="s">
        <v>1</v>
      </c>
      <c r="I271" s="259"/>
      <c r="J271" s="256"/>
      <c r="K271" s="256"/>
      <c r="L271" s="260"/>
      <c r="M271" s="261"/>
      <c r="N271" s="262"/>
      <c r="O271" s="262"/>
      <c r="P271" s="262"/>
      <c r="Q271" s="262"/>
      <c r="R271" s="262"/>
      <c r="S271" s="262"/>
      <c r="T271" s="263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4" t="s">
        <v>210</v>
      </c>
      <c r="AU271" s="264" t="s">
        <v>86</v>
      </c>
      <c r="AV271" s="14" t="s">
        <v>82</v>
      </c>
      <c r="AW271" s="14" t="s">
        <v>34</v>
      </c>
      <c r="AX271" s="14" t="s">
        <v>78</v>
      </c>
      <c r="AY271" s="264" t="s">
        <v>196</v>
      </c>
    </row>
    <row r="272" s="13" customFormat="1">
      <c r="A272" s="13"/>
      <c r="B272" s="243"/>
      <c r="C272" s="244"/>
      <c r="D272" s="245" t="s">
        <v>210</v>
      </c>
      <c r="E272" s="246" t="s">
        <v>1</v>
      </c>
      <c r="F272" s="247" t="s">
        <v>445</v>
      </c>
      <c r="G272" s="244"/>
      <c r="H272" s="248">
        <v>12</v>
      </c>
      <c r="I272" s="249"/>
      <c r="J272" s="244"/>
      <c r="K272" s="244"/>
      <c r="L272" s="250"/>
      <c r="M272" s="251"/>
      <c r="N272" s="252"/>
      <c r="O272" s="252"/>
      <c r="P272" s="252"/>
      <c r="Q272" s="252"/>
      <c r="R272" s="252"/>
      <c r="S272" s="252"/>
      <c r="T272" s="25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4" t="s">
        <v>210</v>
      </c>
      <c r="AU272" s="254" t="s">
        <v>86</v>
      </c>
      <c r="AV272" s="13" t="s">
        <v>86</v>
      </c>
      <c r="AW272" s="13" t="s">
        <v>34</v>
      </c>
      <c r="AX272" s="13" t="s">
        <v>78</v>
      </c>
      <c r="AY272" s="254" t="s">
        <v>196</v>
      </c>
    </row>
    <row r="273" s="16" customFormat="1">
      <c r="A273" s="16"/>
      <c r="B273" s="276"/>
      <c r="C273" s="277"/>
      <c r="D273" s="245" t="s">
        <v>210</v>
      </c>
      <c r="E273" s="278" t="s">
        <v>1</v>
      </c>
      <c r="F273" s="279" t="s">
        <v>276</v>
      </c>
      <c r="G273" s="277"/>
      <c r="H273" s="280">
        <v>310.05000000000001</v>
      </c>
      <c r="I273" s="281"/>
      <c r="J273" s="277"/>
      <c r="K273" s="277"/>
      <c r="L273" s="282"/>
      <c r="M273" s="283"/>
      <c r="N273" s="284"/>
      <c r="O273" s="284"/>
      <c r="P273" s="284"/>
      <c r="Q273" s="284"/>
      <c r="R273" s="284"/>
      <c r="S273" s="284"/>
      <c r="T273" s="285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T273" s="286" t="s">
        <v>210</v>
      </c>
      <c r="AU273" s="286" t="s">
        <v>86</v>
      </c>
      <c r="AV273" s="16" t="s">
        <v>101</v>
      </c>
      <c r="AW273" s="16" t="s">
        <v>34</v>
      </c>
      <c r="AX273" s="16" t="s">
        <v>82</v>
      </c>
      <c r="AY273" s="286" t="s">
        <v>196</v>
      </c>
    </row>
    <row r="274" s="2" customFormat="1" ht="24.15" customHeight="1">
      <c r="A274" s="39"/>
      <c r="B274" s="40"/>
      <c r="C274" s="230" t="s">
        <v>446</v>
      </c>
      <c r="D274" s="230" t="s">
        <v>198</v>
      </c>
      <c r="E274" s="231" t="s">
        <v>447</v>
      </c>
      <c r="F274" s="232" t="s">
        <v>448</v>
      </c>
      <c r="G274" s="233" t="s">
        <v>201</v>
      </c>
      <c r="H274" s="234">
        <v>700.10000000000002</v>
      </c>
      <c r="I274" s="235"/>
      <c r="J274" s="236">
        <f>ROUND(I274*H274,2)</f>
        <v>0</v>
      </c>
      <c r="K274" s="232" t="s">
        <v>202</v>
      </c>
      <c r="L274" s="45"/>
      <c r="M274" s="237" t="s">
        <v>1</v>
      </c>
      <c r="N274" s="238" t="s">
        <v>43</v>
      </c>
      <c r="O274" s="92"/>
      <c r="P274" s="239">
        <f>O274*H274</f>
        <v>0</v>
      </c>
      <c r="Q274" s="239">
        <v>0.34499999999999997</v>
      </c>
      <c r="R274" s="239">
        <f>Q274*H274</f>
        <v>241.53449999999998</v>
      </c>
      <c r="S274" s="239">
        <v>0</v>
      </c>
      <c r="T274" s="240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1" t="s">
        <v>101</v>
      </c>
      <c r="AT274" s="241" t="s">
        <v>198</v>
      </c>
      <c r="AU274" s="241" t="s">
        <v>86</v>
      </c>
      <c r="AY274" s="18" t="s">
        <v>196</v>
      </c>
      <c r="BE274" s="242">
        <f>IF(N274="základní",J274,0)</f>
        <v>0</v>
      </c>
      <c r="BF274" s="242">
        <f>IF(N274="snížená",J274,0)</f>
        <v>0</v>
      </c>
      <c r="BG274" s="242">
        <f>IF(N274="zákl. přenesená",J274,0)</f>
        <v>0</v>
      </c>
      <c r="BH274" s="242">
        <f>IF(N274="sníž. přenesená",J274,0)</f>
        <v>0</v>
      </c>
      <c r="BI274" s="242">
        <f>IF(N274="nulová",J274,0)</f>
        <v>0</v>
      </c>
      <c r="BJ274" s="18" t="s">
        <v>82</v>
      </c>
      <c r="BK274" s="242">
        <f>ROUND(I274*H274,2)</f>
        <v>0</v>
      </c>
      <c r="BL274" s="18" t="s">
        <v>101</v>
      </c>
      <c r="BM274" s="241" t="s">
        <v>449</v>
      </c>
    </row>
    <row r="275" s="13" customFormat="1">
      <c r="A275" s="13"/>
      <c r="B275" s="243"/>
      <c r="C275" s="244"/>
      <c r="D275" s="245" t="s">
        <v>210</v>
      </c>
      <c r="E275" s="246" t="s">
        <v>1</v>
      </c>
      <c r="F275" s="247" t="s">
        <v>132</v>
      </c>
      <c r="G275" s="244"/>
      <c r="H275" s="248">
        <v>700.10000000000002</v>
      </c>
      <c r="I275" s="249"/>
      <c r="J275" s="244"/>
      <c r="K275" s="244"/>
      <c r="L275" s="250"/>
      <c r="M275" s="251"/>
      <c r="N275" s="252"/>
      <c r="O275" s="252"/>
      <c r="P275" s="252"/>
      <c r="Q275" s="252"/>
      <c r="R275" s="252"/>
      <c r="S275" s="252"/>
      <c r="T275" s="25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4" t="s">
        <v>210</v>
      </c>
      <c r="AU275" s="254" t="s">
        <v>86</v>
      </c>
      <c r="AV275" s="13" t="s">
        <v>86</v>
      </c>
      <c r="AW275" s="13" t="s">
        <v>34</v>
      </c>
      <c r="AX275" s="13" t="s">
        <v>82</v>
      </c>
      <c r="AY275" s="254" t="s">
        <v>196</v>
      </c>
    </row>
    <row r="276" s="2" customFormat="1" ht="24.15" customHeight="1">
      <c r="A276" s="39"/>
      <c r="B276" s="40"/>
      <c r="C276" s="230" t="s">
        <v>450</v>
      </c>
      <c r="D276" s="230" t="s">
        <v>198</v>
      </c>
      <c r="E276" s="231" t="s">
        <v>451</v>
      </c>
      <c r="F276" s="232" t="s">
        <v>452</v>
      </c>
      <c r="G276" s="233" t="s">
        <v>201</v>
      </c>
      <c r="H276" s="234">
        <v>127.5</v>
      </c>
      <c r="I276" s="235"/>
      <c r="J276" s="236">
        <f>ROUND(I276*H276,2)</f>
        <v>0</v>
      </c>
      <c r="K276" s="232" t="s">
        <v>202</v>
      </c>
      <c r="L276" s="45"/>
      <c r="M276" s="237" t="s">
        <v>1</v>
      </c>
      <c r="N276" s="238" t="s">
        <v>43</v>
      </c>
      <c r="O276" s="92"/>
      <c r="P276" s="239">
        <f>O276*H276</f>
        <v>0</v>
      </c>
      <c r="Q276" s="239">
        <v>0.57499999999999996</v>
      </c>
      <c r="R276" s="239">
        <f>Q276*H276</f>
        <v>73.3125</v>
      </c>
      <c r="S276" s="239">
        <v>0</v>
      </c>
      <c r="T276" s="240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1" t="s">
        <v>101</v>
      </c>
      <c r="AT276" s="241" t="s">
        <v>198</v>
      </c>
      <c r="AU276" s="241" t="s">
        <v>86</v>
      </c>
      <c r="AY276" s="18" t="s">
        <v>196</v>
      </c>
      <c r="BE276" s="242">
        <f>IF(N276="základní",J276,0)</f>
        <v>0</v>
      </c>
      <c r="BF276" s="242">
        <f>IF(N276="snížená",J276,0)</f>
        <v>0</v>
      </c>
      <c r="BG276" s="242">
        <f>IF(N276="zákl. přenesená",J276,0)</f>
        <v>0</v>
      </c>
      <c r="BH276" s="242">
        <f>IF(N276="sníž. přenesená",J276,0)</f>
        <v>0</v>
      </c>
      <c r="BI276" s="242">
        <f>IF(N276="nulová",J276,0)</f>
        <v>0</v>
      </c>
      <c r="BJ276" s="18" t="s">
        <v>82</v>
      </c>
      <c r="BK276" s="242">
        <f>ROUND(I276*H276,2)</f>
        <v>0</v>
      </c>
      <c r="BL276" s="18" t="s">
        <v>101</v>
      </c>
      <c r="BM276" s="241" t="s">
        <v>453</v>
      </c>
    </row>
    <row r="277" s="13" customFormat="1">
      <c r="A277" s="13"/>
      <c r="B277" s="243"/>
      <c r="C277" s="244"/>
      <c r="D277" s="245" t="s">
        <v>210</v>
      </c>
      <c r="E277" s="246" t="s">
        <v>1</v>
      </c>
      <c r="F277" s="247" t="s">
        <v>134</v>
      </c>
      <c r="G277" s="244"/>
      <c r="H277" s="248">
        <v>127.5</v>
      </c>
      <c r="I277" s="249"/>
      <c r="J277" s="244"/>
      <c r="K277" s="244"/>
      <c r="L277" s="250"/>
      <c r="M277" s="251"/>
      <c r="N277" s="252"/>
      <c r="O277" s="252"/>
      <c r="P277" s="252"/>
      <c r="Q277" s="252"/>
      <c r="R277" s="252"/>
      <c r="S277" s="252"/>
      <c r="T277" s="25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4" t="s">
        <v>210</v>
      </c>
      <c r="AU277" s="254" t="s">
        <v>86</v>
      </c>
      <c r="AV277" s="13" t="s">
        <v>86</v>
      </c>
      <c r="AW277" s="13" t="s">
        <v>34</v>
      </c>
      <c r="AX277" s="13" t="s">
        <v>82</v>
      </c>
      <c r="AY277" s="254" t="s">
        <v>196</v>
      </c>
    </row>
    <row r="278" s="2" customFormat="1" ht="24.15" customHeight="1">
      <c r="A278" s="39"/>
      <c r="B278" s="40"/>
      <c r="C278" s="230" t="s">
        <v>454</v>
      </c>
      <c r="D278" s="230" t="s">
        <v>198</v>
      </c>
      <c r="E278" s="231" t="s">
        <v>455</v>
      </c>
      <c r="F278" s="232" t="s">
        <v>456</v>
      </c>
      <c r="G278" s="233" t="s">
        <v>201</v>
      </c>
      <c r="H278" s="234">
        <v>888.60000000000002</v>
      </c>
      <c r="I278" s="235"/>
      <c r="J278" s="236">
        <f>ROUND(I278*H278,2)</f>
        <v>0</v>
      </c>
      <c r="K278" s="232" t="s">
        <v>202</v>
      </c>
      <c r="L278" s="45"/>
      <c r="M278" s="237" t="s">
        <v>1</v>
      </c>
      <c r="N278" s="238" t="s">
        <v>43</v>
      </c>
      <c r="O278" s="92"/>
      <c r="P278" s="239">
        <f>O278*H278</f>
        <v>0</v>
      </c>
      <c r="Q278" s="239">
        <v>0.00031</v>
      </c>
      <c r="R278" s="239">
        <f>Q278*H278</f>
        <v>0.27546599999999999</v>
      </c>
      <c r="S278" s="239">
        <v>0</v>
      </c>
      <c r="T278" s="240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41" t="s">
        <v>101</v>
      </c>
      <c r="AT278" s="241" t="s">
        <v>198</v>
      </c>
      <c r="AU278" s="241" t="s">
        <v>86</v>
      </c>
      <c r="AY278" s="18" t="s">
        <v>196</v>
      </c>
      <c r="BE278" s="242">
        <f>IF(N278="základní",J278,0)</f>
        <v>0</v>
      </c>
      <c r="BF278" s="242">
        <f>IF(N278="snížená",J278,0)</f>
        <v>0</v>
      </c>
      <c r="BG278" s="242">
        <f>IF(N278="zákl. přenesená",J278,0)</f>
        <v>0</v>
      </c>
      <c r="BH278" s="242">
        <f>IF(N278="sníž. přenesená",J278,0)</f>
        <v>0</v>
      </c>
      <c r="BI278" s="242">
        <f>IF(N278="nulová",J278,0)</f>
        <v>0</v>
      </c>
      <c r="BJ278" s="18" t="s">
        <v>82</v>
      </c>
      <c r="BK278" s="242">
        <f>ROUND(I278*H278,2)</f>
        <v>0</v>
      </c>
      <c r="BL278" s="18" t="s">
        <v>101</v>
      </c>
      <c r="BM278" s="241" t="s">
        <v>457</v>
      </c>
    </row>
    <row r="279" s="13" customFormat="1">
      <c r="A279" s="13"/>
      <c r="B279" s="243"/>
      <c r="C279" s="244"/>
      <c r="D279" s="245" t="s">
        <v>210</v>
      </c>
      <c r="E279" s="246" t="s">
        <v>1</v>
      </c>
      <c r="F279" s="247" t="s">
        <v>458</v>
      </c>
      <c r="G279" s="244"/>
      <c r="H279" s="248">
        <v>888.60000000000002</v>
      </c>
      <c r="I279" s="249"/>
      <c r="J279" s="244"/>
      <c r="K279" s="244"/>
      <c r="L279" s="250"/>
      <c r="M279" s="251"/>
      <c r="N279" s="252"/>
      <c r="O279" s="252"/>
      <c r="P279" s="252"/>
      <c r="Q279" s="252"/>
      <c r="R279" s="252"/>
      <c r="S279" s="252"/>
      <c r="T279" s="25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4" t="s">
        <v>210</v>
      </c>
      <c r="AU279" s="254" t="s">
        <v>86</v>
      </c>
      <c r="AV279" s="13" t="s">
        <v>86</v>
      </c>
      <c r="AW279" s="13" t="s">
        <v>34</v>
      </c>
      <c r="AX279" s="13" t="s">
        <v>82</v>
      </c>
      <c r="AY279" s="254" t="s">
        <v>196</v>
      </c>
    </row>
    <row r="280" s="2" customFormat="1" ht="24.15" customHeight="1">
      <c r="A280" s="39"/>
      <c r="B280" s="40"/>
      <c r="C280" s="230" t="s">
        <v>459</v>
      </c>
      <c r="D280" s="230" t="s">
        <v>198</v>
      </c>
      <c r="E280" s="231" t="s">
        <v>455</v>
      </c>
      <c r="F280" s="232" t="s">
        <v>456</v>
      </c>
      <c r="G280" s="233" t="s">
        <v>201</v>
      </c>
      <c r="H280" s="234">
        <v>366</v>
      </c>
      <c r="I280" s="235"/>
      <c r="J280" s="236">
        <f>ROUND(I280*H280,2)</f>
        <v>0</v>
      </c>
      <c r="K280" s="232" t="s">
        <v>202</v>
      </c>
      <c r="L280" s="45"/>
      <c r="M280" s="237" t="s">
        <v>1</v>
      </c>
      <c r="N280" s="238" t="s">
        <v>43</v>
      </c>
      <c r="O280" s="92"/>
      <c r="P280" s="239">
        <f>O280*H280</f>
        <v>0</v>
      </c>
      <c r="Q280" s="239">
        <v>0.00031</v>
      </c>
      <c r="R280" s="239">
        <f>Q280*H280</f>
        <v>0.11346000000000001</v>
      </c>
      <c r="S280" s="239">
        <v>0</v>
      </c>
      <c r="T280" s="24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1" t="s">
        <v>101</v>
      </c>
      <c r="AT280" s="241" t="s">
        <v>198</v>
      </c>
      <c r="AU280" s="241" t="s">
        <v>86</v>
      </c>
      <c r="AY280" s="18" t="s">
        <v>196</v>
      </c>
      <c r="BE280" s="242">
        <f>IF(N280="základní",J280,0)</f>
        <v>0</v>
      </c>
      <c r="BF280" s="242">
        <f>IF(N280="snížená",J280,0)</f>
        <v>0</v>
      </c>
      <c r="BG280" s="242">
        <f>IF(N280="zákl. přenesená",J280,0)</f>
        <v>0</v>
      </c>
      <c r="BH280" s="242">
        <f>IF(N280="sníž. přenesená",J280,0)</f>
        <v>0</v>
      </c>
      <c r="BI280" s="242">
        <f>IF(N280="nulová",J280,0)</f>
        <v>0</v>
      </c>
      <c r="BJ280" s="18" t="s">
        <v>82</v>
      </c>
      <c r="BK280" s="242">
        <f>ROUND(I280*H280,2)</f>
        <v>0</v>
      </c>
      <c r="BL280" s="18" t="s">
        <v>101</v>
      </c>
      <c r="BM280" s="241" t="s">
        <v>460</v>
      </c>
    </row>
    <row r="281" s="13" customFormat="1">
      <c r="A281" s="13"/>
      <c r="B281" s="243"/>
      <c r="C281" s="244"/>
      <c r="D281" s="245" t="s">
        <v>210</v>
      </c>
      <c r="E281" s="246" t="s">
        <v>1</v>
      </c>
      <c r="F281" s="247" t="s">
        <v>461</v>
      </c>
      <c r="G281" s="244"/>
      <c r="H281" s="248">
        <v>366</v>
      </c>
      <c r="I281" s="249"/>
      <c r="J281" s="244"/>
      <c r="K281" s="244"/>
      <c r="L281" s="250"/>
      <c r="M281" s="251"/>
      <c r="N281" s="252"/>
      <c r="O281" s="252"/>
      <c r="P281" s="252"/>
      <c r="Q281" s="252"/>
      <c r="R281" s="252"/>
      <c r="S281" s="252"/>
      <c r="T281" s="25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4" t="s">
        <v>210</v>
      </c>
      <c r="AU281" s="254" t="s">
        <v>86</v>
      </c>
      <c r="AV281" s="13" t="s">
        <v>86</v>
      </c>
      <c r="AW281" s="13" t="s">
        <v>34</v>
      </c>
      <c r="AX281" s="13" t="s">
        <v>82</v>
      </c>
      <c r="AY281" s="254" t="s">
        <v>196</v>
      </c>
    </row>
    <row r="282" s="2" customFormat="1" ht="33" customHeight="1">
      <c r="A282" s="39"/>
      <c r="B282" s="40"/>
      <c r="C282" s="230" t="s">
        <v>462</v>
      </c>
      <c r="D282" s="230" t="s">
        <v>198</v>
      </c>
      <c r="E282" s="231" t="s">
        <v>463</v>
      </c>
      <c r="F282" s="232" t="s">
        <v>464</v>
      </c>
      <c r="G282" s="233" t="s">
        <v>201</v>
      </c>
      <c r="H282" s="234">
        <v>592.39999999999998</v>
      </c>
      <c r="I282" s="235"/>
      <c r="J282" s="236">
        <f>ROUND(I282*H282,2)</f>
        <v>0</v>
      </c>
      <c r="K282" s="232" t="s">
        <v>202</v>
      </c>
      <c r="L282" s="45"/>
      <c r="M282" s="237" t="s">
        <v>1</v>
      </c>
      <c r="N282" s="238" t="s">
        <v>43</v>
      </c>
      <c r="O282" s="92"/>
      <c r="P282" s="239">
        <f>O282*H282</f>
        <v>0</v>
      </c>
      <c r="Q282" s="239">
        <v>0.12966</v>
      </c>
      <c r="R282" s="239">
        <f>Q282*H282</f>
        <v>76.810583999999992</v>
      </c>
      <c r="S282" s="239">
        <v>0</v>
      </c>
      <c r="T282" s="240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1" t="s">
        <v>101</v>
      </c>
      <c r="AT282" s="241" t="s">
        <v>198</v>
      </c>
      <c r="AU282" s="241" t="s">
        <v>86</v>
      </c>
      <c r="AY282" s="18" t="s">
        <v>196</v>
      </c>
      <c r="BE282" s="242">
        <f>IF(N282="základní",J282,0)</f>
        <v>0</v>
      </c>
      <c r="BF282" s="242">
        <f>IF(N282="snížená",J282,0)</f>
        <v>0</v>
      </c>
      <c r="BG282" s="242">
        <f>IF(N282="zákl. přenesená",J282,0)</f>
        <v>0</v>
      </c>
      <c r="BH282" s="242">
        <f>IF(N282="sníž. přenesená",J282,0)</f>
        <v>0</v>
      </c>
      <c r="BI282" s="242">
        <f>IF(N282="nulová",J282,0)</f>
        <v>0</v>
      </c>
      <c r="BJ282" s="18" t="s">
        <v>82</v>
      </c>
      <c r="BK282" s="242">
        <f>ROUND(I282*H282,2)</f>
        <v>0</v>
      </c>
      <c r="BL282" s="18" t="s">
        <v>101</v>
      </c>
      <c r="BM282" s="241" t="s">
        <v>465</v>
      </c>
    </row>
    <row r="283" s="14" customFormat="1">
      <c r="A283" s="14"/>
      <c r="B283" s="255"/>
      <c r="C283" s="256"/>
      <c r="D283" s="245" t="s">
        <v>210</v>
      </c>
      <c r="E283" s="257" t="s">
        <v>1</v>
      </c>
      <c r="F283" s="258" t="s">
        <v>241</v>
      </c>
      <c r="G283" s="256"/>
      <c r="H283" s="257" t="s">
        <v>1</v>
      </c>
      <c r="I283" s="259"/>
      <c r="J283" s="256"/>
      <c r="K283" s="256"/>
      <c r="L283" s="260"/>
      <c r="M283" s="261"/>
      <c r="N283" s="262"/>
      <c r="O283" s="262"/>
      <c r="P283" s="262"/>
      <c r="Q283" s="262"/>
      <c r="R283" s="262"/>
      <c r="S283" s="262"/>
      <c r="T283" s="26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4" t="s">
        <v>210</v>
      </c>
      <c r="AU283" s="264" t="s">
        <v>86</v>
      </c>
      <c r="AV283" s="14" t="s">
        <v>82</v>
      </c>
      <c r="AW283" s="14" t="s">
        <v>34</v>
      </c>
      <c r="AX283" s="14" t="s">
        <v>78</v>
      </c>
      <c r="AY283" s="264" t="s">
        <v>196</v>
      </c>
    </row>
    <row r="284" s="13" customFormat="1">
      <c r="A284" s="13"/>
      <c r="B284" s="243"/>
      <c r="C284" s="244"/>
      <c r="D284" s="245" t="s">
        <v>210</v>
      </c>
      <c r="E284" s="246" t="s">
        <v>1</v>
      </c>
      <c r="F284" s="247" t="s">
        <v>137</v>
      </c>
      <c r="G284" s="244"/>
      <c r="H284" s="248">
        <v>592.39999999999998</v>
      </c>
      <c r="I284" s="249"/>
      <c r="J284" s="244"/>
      <c r="K284" s="244"/>
      <c r="L284" s="250"/>
      <c r="M284" s="251"/>
      <c r="N284" s="252"/>
      <c r="O284" s="252"/>
      <c r="P284" s="252"/>
      <c r="Q284" s="252"/>
      <c r="R284" s="252"/>
      <c r="S284" s="252"/>
      <c r="T284" s="25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4" t="s">
        <v>210</v>
      </c>
      <c r="AU284" s="254" t="s">
        <v>86</v>
      </c>
      <c r="AV284" s="13" t="s">
        <v>86</v>
      </c>
      <c r="AW284" s="13" t="s">
        <v>34</v>
      </c>
      <c r="AX284" s="13" t="s">
        <v>82</v>
      </c>
      <c r="AY284" s="254" t="s">
        <v>196</v>
      </c>
    </row>
    <row r="285" s="2" customFormat="1" ht="33" customHeight="1">
      <c r="A285" s="39"/>
      <c r="B285" s="40"/>
      <c r="C285" s="230" t="s">
        <v>466</v>
      </c>
      <c r="D285" s="230" t="s">
        <v>198</v>
      </c>
      <c r="E285" s="231" t="s">
        <v>467</v>
      </c>
      <c r="F285" s="232" t="s">
        <v>468</v>
      </c>
      <c r="G285" s="233" t="s">
        <v>201</v>
      </c>
      <c r="H285" s="234">
        <v>183</v>
      </c>
      <c r="I285" s="235"/>
      <c r="J285" s="236">
        <f>ROUND(I285*H285,2)</f>
        <v>0</v>
      </c>
      <c r="K285" s="232" t="s">
        <v>202</v>
      </c>
      <c r="L285" s="45"/>
      <c r="M285" s="237" t="s">
        <v>1</v>
      </c>
      <c r="N285" s="238" t="s">
        <v>43</v>
      </c>
      <c r="O285" s="92"/>
      <c r="P285" s="239">
        <f>O285*H285</f>
        <v>0</v>
      </c>
      <c r="Q285" s="239">
        <v>0.12966</v>
      </c>
      <c r="R285" s="239">
        <f>Q285*H285</f>
        <v>23.727779999999999</v>
      </c>
      <c r="S285" s="239">
        <v>0</v>
      </c>
      <c r="T285" s="240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41" t="s">
        <v>101</v>
      </c>
      <c r="AT285" s="241" t="s">
        <v>198</v>
      </c>
      <c r="AU285" s="241" t="s">
        <v>86</v>
      </c>
      <c r="AY285" s="18" t="s">
        <v>196</v>
      </c>
      <c r="BE285" s="242">
        <f>IF(N285="základní",J285,0)</f>
        <v>0</v>
      </c>
      <c r="BF285" s="242">
        <f>IF(N285="snížená",J285,0)</f>
        <v>0</v>
      </c>
      <c r="BG285" s="242">
        <f>IF(N285="zákl. přenesená",J285,0)</f>
        <v>0</v>
      </c>
      <c r="BH285" s="242">
        <f>IF(N285="sníž. přenesená",J285,0)</f>
        <v>0</v>
      </c>
      <c r="BI285" s="242">
        <f>IF(N285="nulová",J285,0)</f>
        <v>0</v>
      </c>
      <c r="BJ285" s="18" t="s">
        <v>82</v>
      </c>
      <c r="BK285" s="242">
        <f>ROUND(I285*H285,2)</f>
        <v>0</v>
      </c>
      <c r="BL285" s="18" t="s">
        <v>101</v>
      </c>
      <c r="BM285" s="241" t="s">
        <v>469</v>
      </c>
    </row>
    <row r="286" s="14" customFormat="1">
      <c r="A286" s="14"/>
      <c r="B286" s="255"/>
      <c r="C286" s="256"/>
      <c r="D286" s="245" t="s">
        <v>210</v>
      </c>
      <c r="E286" s="257" t="s">
        <v>1</v>
      </c>
      <c r="F286" s="258" t="s">
        <v>470</v>
      </c>
      <c r="G286" s="256"/>
      <c r="H286" s="257" t="s">
        <v>1</v>
      </c>
      <c r="I286" s="259"/>
      <c r="J286" s="256"/>
      <c r="K286" s="256"/>
      <c r="L286" s="260"/>
      <c r="M286" s="261"/>
      <c r="N286" s="262"/>
      <c r="O286" s="262"/>
      <c r="P286" s="262"/>
      <c r="Q286" s="262"/>
      <c r="R286" s="262"/>
      <c r="S286" s="262"/>
      <c r="T286" s="26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4" t="s">
        <v>210</v>
      </c>
      <c r="AU286" s="264" t="s">
        <v>86</v>
      </c>
      <c r="AV286" s="14" t="s">
        <v>82</v>
      </c>
      <c r="AW286" s="14" t="s">
        <v>34</v>
      </c>
      <c r="AX286" s="14" t="s">
        <v>78</v>
      </c>
      <c r="AY286" s="264" t="s">
        <v>196</v>
      </c>
    </row>
    <row r="287" s="13" customFormat="1">
      <c r="A287" s="13"/>
      <c r="B287" s="243"/>
      <c r="C287" s="244"/>
      <c r="D287" s="245" t="s">
        <v>210</v>
      </c>
      <c r="E287" s="246" t="s">
        <v>1</v>
      </c>
      <c r="F287" s="247" t="s">
        <v>471</v>
      </c>
      <c r="G287" s="244"/>
      <c r="H287" s="248">
        <v>136</v>
      </c>
      <c r="I287" s="249"/>
      <c r="J287" s="244"/>
      <c r="K287" s="244"/>
      <c r="L287" s="250"/>
      <c r="M287" s="251"/>
      <c r="N287" s="252"/>
      <c r="O287" s="252"/>
      <c r="P287" s="252"/>
      <c r="Q287" s="252"/>
      <c r="R287" s="252"/>
      <c r="S287" s="252"/>
      <c r="T287" s="25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4" t="s">
        <v>210</v>
      </c>
      <c r="AU287" s="254" t="s">
        <v>86</v>
      </c>
      <c r="AV287" s="13" t="s">
        <v>86</v>
      </c>
      <c r="AW287" s="13" t="s">
        <v>34</v>
      </c>
      <c r="AX287" s="13" t="s">
        <v>78</v>
      </c>
      <c r="AY287" s="254" t="s">
        <v>196</v>
      </c>
    </row>
    <row r="288" s="14" customFormat="1">
      <c r="A288" s="14"/>
      <c r="B288" s="255"/>
      <c r="C288" s="256"/>
      <c r="D288" s="245" t="s">
        <v>210</v>
      </c>
      <c r="E288" s="257" t="s">
        <v>1</v>
      </c>
      <c r="F288" s="258" t="s">
        <v>472</v>
      </c>
      <c r="G288" s="256"/>
      <c r="H288" s="257" t="s">
        <v>1</v>
      </c>
      <c r="I288" s="259"/>
      <c r="J288" s="256"/>
      <c r="K288" s="256"/>
      <c r="L288" s="260"/>
      <c r="M288" s="261"/>
      <c r="N288" s="262"/>
      <c r="O288" s="262"/>
      <c r="P288" s="262"/>
      <c r="Q288" s="262"/>
      <c r="R288" s="262"/>
      <c r="S288" s="262"/>
      <c r="T288" s="263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4" t="s">
        <v>210</v>
      </c>
      <c r="AU288" s="264" t="s">
        <v>86</v>
      </c>
      <c r="AV288" s="14" t="s">
        <v>82</v>
      </c>
      <c r="AW288" s="14" t="s">
        <v>34</v>
      </c>
      <c r="AX288" s="14" t="s">
        <v>78</v>
      </c>
      <c r="AY288" s="264" t="s">
        <v>196</v>
      </c>
    </row>
    <row r="289" s="13" customFormat="1">
      <c r="A289" s="13"/>
      <c r="B289" s="243"/>
      <c r="C289" s="244"/>
      <c r="D289" s="245" t="s">
        <v>210</v>
      </c>
      <c r="E289" s="246" t="s">
        <v>1</v>
      </c>
      <c r="F289" s="247" t="s">
        <v>473</v>
      </c>
      <c r="G289" s="244"/>
      <c r="H289" s="248">
        <v>47</v>
      </c>
      <c r="I289" s="249"/>
      <c r="J289" s="244"/>
      <c r="K289" s="244"/>
      <c r="L289" s="250"/>
      <c r="M289" s="251"/>
      <c r="N289" s="252"/>
      <c r="O289" s="252"/>
      <c r="P289" s="252"/>
      <c r="Q289" s="252"/>
      <c r="R289" s="252"/>
      <c r="S289" s="252"/>
      <c r="T289" s="25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4" t="s">
        <v>210</v>
      </c>
      <c r="AU289" s="254" t="s">
        <v>86</v>
      </c>
      <c r="AV289" s="13" t="s">
        <v>86</v>
      </c>
      <c r="AW289" s="13" t="s">
        <v>34</v>
      </c>
      <c r="AX289" s="13" t="s">
        <v>78</v>
      </c>
      <c r="AY289" s="254" t="s">
        <v>196</v>
      </c>
    </row>
    <row r="290" s="15" customFormat="1">
      <c r="A290" s="15"/>
      <c r="B290" s="265"/>
      <c r="C290" s="266"/>
      <c r="D290" s="245" t="s">
        <v>210</v>
      </c>
      <c r="E290" s="267" t="s">
        <v>139</v>
      </c>
      <c r="F290" s="268" t="s">
        <v>243</v>
      </c>
      <c r="G290" s="266"/>
      <c r="H290" s="269">
        <v>183</v>
      </c>
      <c r="I290" s="270"/>
      <c r="J290" s="266"/>
      <c r="K290" s="266"/>
      <c r="L290" s="271"/>
      <c r="M290" s="272"/>
      <c r="N290" s="273"/>
      <c r="O290" s="273"/>
      <c r="P290" s="273"/>
      <c r="Q290" s="273"/>
      <c r="R290" s="273"/>
      <c r="S290" s="273"/>
      <c r="T290" s="274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75" t="s">
        <v>210</v>
      </c>
      <c r="AU290" s="275" t="s">
        <v>86</v>
      </c>
      <c r="AV290" s="15" t="s">
        <v>94</v>
      </c>
      <c r="AW290" s="15" t="s">
        <v>34</v>
      </c>
      <c r="AX290" s="15" t="s">
        <v>82</v>
      </c>
      <c r="AY290" s="275" t="s">
        <v>196</v>
      </c>
    </row>
    <row r="291" s="2" customFormat="1" ht="24.15" customHeight="1">
      <c r="A291" s="39"/>
      <c r="B291" s="40"/>
      <c r="C291" s="230" t="s">
        <v>474</v>
      </c>
      <c r="D291" s="230" t="s">
        <v>198</v>
      </c>
      <c r="E291" s="231" t="s">
        <v>475</v>
      </c>
      <c r="F291" s="232" t="s">
        <v>476</v>
      </c>
      <c r="G291" s="233" t="s">
        <v>201</v>
      </c>
      <c r="H291" s="234">
        <v>592.39999999999998</v>
      </c>
      <c r="I291" s="235"/>
      <c r="J291" s="236">
        <f>ROUND(I291*H291,2)</f>
        <v>0</v>
      </c>
      <c r="K291" s="232" t="s">
        <v>202</v>
      </c>
      <c r="L291" s="45"/>
      <c r="M291" s="237" t="s">
        <v>1</v>
      </c>
      <c r="N291" s="238" t="s">
        <v>43</v>
      </c>
      <c r="O291" s="92"/>
      <c r="P291" s="239">
        <f>O291*H291</f>
        <v>0</v>
      </c>
      <c r="Q291" s="239">
        <v>0.12966</v>
      </c>
      <c r="R291" s="239">
        <f>Q291*H291</f>
        <v>76.810583999999992</v>
      </c>
      <c r="S291" s="239">
        <v>0</v>
      </c>
      <c r="T291" s="240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41" t="s">
        <v>101</v>
      </c>
      <c r="AT291" s="241" t="s">
        <v>198</v>
      </c>
      <c r="AU291" s="241" t="s">
        <v>86</v>
      </c>
      <c r="AY291" s="18" t="s">
        <v>196</v>
      </c>
      <c r="BE291" s="242">
        <f>IF(N291="základní",J291,0)</f>
        <v>0</v>
      </c>
      <c r="BF291" s="242">
        <f>IF(N291="snížená",J291,0)</f>
        <v>0</v>
      </c>
      <c r="BG291" s="242">
        <f>IF(N291="zákl. přenesená",J291,0)</f>
        <v>0</v>
      </c>
      <c r="BH291" s="242">
        <f>IF(N291="sníž. přenesená",J291,0)</f>
        <v>0</v>
      </c>
      <c r="BI291" s="242">
        <f>IF(N291="nulová",J291,0)</f>
        <v>0</v>
      </c>
      <c r="BJ291" s="18" t="s">
        <v>82</v>
      </c>
      <c r="BK291" s="242">
        <f>ROUND(I291*H291,2)</f>
        <v>0</v>
      </c>
      <c r="BL291" s="18" t="s">
        <v>101</v>
      </c>
      <c r="BM291" s="241" t="s">
        <v>477</v>
      </c>
    </row>
    <row r="292" s="14" customFormat="1">
      <c r="A292" s="14"/>
      <c r="B292" s="255"/>
      <c r="C292" s="256"/>
      <c r="D292" s="245" t="s">
        <v>210</v>
      </c>
      <c r="E292" s="257" t="s">
        <v>1</v>
      </c>
      <c r="F292" s="258" t="s">
        <v>478</v>
      </c>
      <c r="G292" s="256"/>
      <c r="H292" s="257" t="s">
        <v>1</v>
      </c>
      <c r="I292" s="259"/>
      <c r="J292" s="256"/>
      <c r="K292" s="256"/>
      <c r="L292" s="260"/>
      <c r="M292" s="261"/>
      <c r="N292" s="262"/>
      <c r="O292" s="262"/>
      <c r="P292" s="262"/>
      <c r="Q292" s="262"/>
      <c r="R292" s="262"/>
      <c r="S292" s="262"/>
      <c r="T292" s="263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4" t="s">
        <v>210</v>
      </c>
      <c r="AU292" s="264" t="s">
        <v>86</v>
      </c>
      <c r="AV292" s="14" t="s">
        <v>82</v>
      </c>
      <c r="AW292" s="14" t="s">
        <v>34</v>
      </c>
      <c r="AX292" s="14" t="s">
        <v>78</v>
      </c>
      <c r="AY292" s="264" t="s">
        <v>196</v>
      </c>
    </row>
    <row r="293" s="13" customFormat="1">
      <c r="A293" s="13"/>
      <c r="B293" s="243"/>
      <c r="C293" s="244"/>
      <c r="D293" s="245" t="s">
        <v>210</v>
      </c>
      <c r="E293" s="246" t="s">
        <v>1</v>
      </c>
      <c r="F293" s="247" t="s">
        <v>479</v>
      </c>
      <c r="G293" s="244"/>
      <c r="H293" s="248">
        <v>592.39999999999998</v>
      </c>
      <c r="I293" s="249"/>
      <c r="J293" s="244"/>
      <c r="K293" s="244"/>
      <c r="L293" s="250"/>
      <c r="M293" s="251"/>
      <c r="N293" s="252"/>
      <c r="O293" s="252"/>
      <c r="P293" s="252"/>
      <c r="Q293" s="252"/>
      <c r="R293" s="252"/>
      <c r="S293" s="252"/>
      <c r="T293" s="25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4" t="s">
        <v>210</v>
      </c>
      <c r="AU293" s="254" t="s">
        <v>86</v>
      </c>
      <c r="AV293" s="13" t="s">
        <v>86</v>
      </c>
      <c r="AW293" s="13" t="s">
        <v>34</v>
      </c>
      <c r="AX293" s="13" t="s">
        <v>82</v>
      </c>
      <c r="AY293" s="254" t="s">
        <v>196</v>
      </c>
    </row>
    <row r="294" s="2" customFormat="1" ht="24.15" customHeight="1">
      <c r="A294" s="39"/>
      <c r="B294" s="40"/>
      <c r="C294" s="230" t="s">
        <v>480</v>
      </c>
      <c r="D294" s="230" t="s">
        <v>198</v>
      </c>
      <c r="E294" s="231" t="s">
        <v>481</v>
      </c>
      <c r="F294" s="232" t="s">
        <v>482</v>
      </c>
      <c r="G294" s="233" t="s">
        <v>201</v>
      </c>
      <c r="H294" s="234">
        <v>366</v>
      </c>
      <c r="I294" s="235"/>
      <c r="J294" s="236">
        <f>ROUND(I294*H294,2)</f>
        <v>0</v>
      </c>
      <c r="K294" s="232" t="s">
        <v>202</v>
      </c>
      <c r="L294" s="45"/>
      <c r="M294" s="237" t="s">
        <v>1</v>
      </c>
      <c r="N294" s="238" t="s">
        <v>43</v>
      </c>
      <c r="O294" s="92"/>
      <c r="P294" s="239">
        <f>O294*H294</f>
        <v>0</v>
      </c>
      <c r="Q294" s="239">
        <v>0.12966</v>
      </c>
      <c r="R294" s="239">
        <f>Q294*H294</f>
        <v>47.455559999999998</v>
      </c>
      <c r="S294" s="239">
        <v>0</v>
      </c>
      <c r="T294" s="240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41" t="s">
        <v>101</v>
      </c>
      <c r="AT294" s="241" t="s">
        <v>198</v>
      </c>
      <c r="AU294" s="241" t="s">
        <v>86</v>
      </c>
      <c r="AY294" s="18" t="s">
        <v>196</v>
      </c>
      <c r="BE294" s="242">
        <f>IF(N294="základní",J294,0)</f>
        <v>0</v>
      </c>
      <c r="BF294" s="242">
        <f>IF(N294="snížená",J294,0)</f>
        <v>0</v>
      </c>
      <c r="BG294" s="242">
        <f>IF(N294="zákl. přenesená",J294,0)</f>
        <v>0</v>
      </c>
      <c r="BH294" s="242">
        <f>IF(N294="sníž. přenesená",J294,0)</f>
        <v>0</v>
      </c>
      <c r="BI294" s="242">
        <f>IF(N294="nulová",J294,0)</f>
        <v>0</v>
      </c>
      <c r="BJ294" s="18" t="s">
        <v>82</v>
      </c>
      <c r="BK294" s="242">
        <f>ROUND(I294*H294,2)</f>
        <v>0</v>
      </c>
      <c r="BL294" s="18" t="s">
        <v>101</v>
      </c>
      <c r="BM294" s="241" t="s">
        <v>483</v>
      </c>
    </row>
    <row r="295" s="14" customFormat="1">
      <c r="A295" s="14"/>
      <c r="B295" s="255"/>
      <c r="C295" s="256"/>
      <c r="D295" s="245" t="s">
        <v>210</v>
      </c>
      <c r="E295" s="257" t="s">
        <v>1</v>
      </c>
      <c r="F295" s="258" t="s">
        <v>484</v>
      </c>
      <c r="G295" s="256"/>
      <c r="H295" s="257" t="s">
        <v>1</v>
      </c>
      <c r="I295" s="259"/>
      <c r="J295" s="256"/>
      <c r="K295" s="256"/>
      <c r="L295" s="260"/>
      <c r="M295" s="261"/>
      <c r="N295" s="262"/>
      <c r="O295" s="262"/>
      <c r="P295" s="262"/>
      <c r="Q295" s="262"/>
      <c r="R295" s="262"/>
      <c r="S295" s="262"/>
      <c r="T295" s="263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4" t="s">
        <v>210</v>
      </c>
      <c r="AU295" s="264" t="s">
        <v>86</v>
      </c>
      <c r="AV295" s="14" t="s">
        <v>82</v>
      </c>
      <c r="AW295" s="14" t="s">
        <v>34</v>
      </c>
      <c r="AX295" s="14" t="s">
        <v>78</v>
      </c>
      <c r="AY295" s="264" t="s">
        <v>196</v>
      </c>
    </row>
    <row r="296" s="13" customFormat="1">
      <c r="A296" s="13"/>
      <c r="B296" s="243"/>
      <c r="C296" s="244"/>
      <c r="D296" s="245" t="s">
        <v>210</v>
      </c>
      <c r="E296" s="246" t="s">
        <v>1</v>
      </c>
      <c r="F296" s="247" t="s">
        <v>461</v>
      </c>
      <c r="G296" s="244"/>
      <c r="H296" s="248">
        <v>366</v>
      </c>
      <c r="I296" s="249"/>
      <c r="J296" s="244"/>
      <c r="K296" s="244"/>
      <c r="L296" s="250"/>
      <c r="M296" s="251"/>
      <c r="N296" s="252"/>
      <c r="O296" s="252"/>
      <c r="P296" s="252"/>
      <c r="Q296" s="252"/>
      <c r="R296" s="252"/>
      <c r="S296" s="252"/>
      <c r="T296" s="25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4" t="s">
        <v>210</v>
      </c>
      <c r="AU296" s="254" t="s">
        <v>86</v>
      </c>
      <c r="AV296" s="13" t="s">
        <v>86</v>
      </c>
      <c r="AW296" s="13" t="s">
        <v>34</v>
      </c>
      <c r="AX296" s="13" t="s">
        <v>82</v>
      </c>
      <c r="AY296" s="254" t="s">
        <v>196</v>
      </c>
    </row>
    <row r="297" s="2" customFormat="1" ht="76.35" customHeight="1">
      <c r="A297" s="39"/>
      <c r="B297" s="40"/>
      <c r="C297" s="230" t="s">
        <v>485</v>
      </c>
      <c r="D297" s="230" t="s">
        <v>198</v>
      </c>
      <c r="E297" s="231" t="s">
        <v>486</v>
      </c>
      <c r="F297" s="232" t="s">
        <v>487</v>
      </c>
      <c r="G297" s="233" t="s">
        <v>201</v>
      </c>
      <c r="H297" s="234">
        <v>700.10000000000002</v>
      </c>
      <c r="I297" s="235"/>
      <c r="J297" s="236">
        <f>ROUND(I297*H297,2)</f>
        <v>0</v>
      </c>
      <c r="K297" s="232" t="s">
        <v>202</v>
      </c>
      <c r="L297" s="45"/>
      <c r="M297" s="237" t="s">
        <v>1</v>
      </c>
      <c r="N297" s="238" t="s">
        <v>43</v>
      </c>
      <c r="O297" s="92"/>
      <c r="P297" s="239">
        <f>O297*H297</f>
        <v>0</v>
      </c>
      <c r="Q297" s="239">
        <v>0.089219999999999994</v>
      </c>
      <c r="R297" s="239">
        <f>Q297*H297</f>
        <v>62.462921999999999</v>
      </c>
      <c r="S297" s="239">
        <v>0</v>
      </c>
      <c r="T297" s="240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41" t="s">
        <v>101</v>
      </c>
      <c r="AT297" s="241" t="s">
        <v>198</v>
      </c>
      <c r="AU297" s="241" t="s">
        <v>86</v>
      </c>
      <c r="AY297" s="18" t="s">
        <v>196</v>
      </c>
      <c r="BE297" s="242">
        <f>IF(N297="základní",J297,0)</f>
        <v>0</v>
      </c>
      <c r="BF297" s="242">
        <f>IF(N297="snížená",J297,0)</f>
        <v>0</v>
      </c>
      <c r="BG297" s="242">
        <f>IF(N297="zákl. přenesená",J297,0)</f>
        <v>0</v>
      </c>
      <c r="BH297" s="242">
        <f>IF(N297="sníž. přenesená",J297,0)</f>
        <v>0</v>
      </c>
      <c r="BI297" s="242">
        <f>IF(N297="nulová",J297,0)</f>
        <v>0</v>
      </c>
      <c r="BJ297" s="18" t="s">
        <v>82</v>
      </c>
      <c r="BK297" s="242">
        <f>ROUND(I297*H297,2)</f>
        <v>0</v>
      </c>
      <c r="BL297" s="18" t="s">
        <v>101</v>
      </c>
      <c r="BM297" s="241" t="s">
        <v>488</v>
      </c>
    </row>
    <row r="298" s="14" customFormat="1">
      <c r="A298" s="14"/>
      <c r="B298" s="255"/>
      <c r="C298" s="256"/>
      <c r="D298" s="245" t="s">
        <v>210</v>
      </c>
      <c r="E298" s="257" t="s">
        <v>1</v>
      </c>
      <c r="F298" s="258" t="s">
        <v>489</v>
      </c>
      <c r="G298" s="256"/>
      <c r="H298" s="257" t="s">
        <v>1</v>
      </c>
      <c r="I298" s="259"/>
      <c r="J298" s="256"/>
      <c r="K298" s="256"/>
      <c r="L298" s="260"/>
      <c r="M298" s="261"/>
      <c r="N298" s="262"/>
      <c r="O298" s="262"/>
      <c r="P298" s="262"/>
      <c r="Q298" s="262"/>
      <c r="R298" s="262"/>
      <c r="S298" s="262"/>
      <c r="T298" s="263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4" t="s">
        <v>210</v>
      </c>
      <c r="AU298" s="264" t="s">
        <v>86</v>
      </c>
      <c r="AV298" s="14" t="s">
        <v>82</v>
      </c>
      <c r="AW298" s="14" t="s">
        <v>34</v>
      </c>
      <c r="AX298" s="14" t="s">
        <v>78</v>
      </c>
      <c r="AY298" s="264" t="s">
        <v>196</v>
      </c>
    </row>
    <row r="299" s="13" customFormat="1">
      <c r="A299" s="13"/>
      <c r="B299" s="243"/>
      <c r="C299" s="244"/>
      <c r="D299" s="245" t="s">
        <v>210</v>
      </c>
      <c r="E299" s="246" t="s">
        <v>1</v>
      </c>
      <c r="F299" s="247" t="s">
        <v>490</v>
      </c>
      <c r="G299" s="244"/>
      <c r="H299" s="248">
        <v>696.5</v>
      </c>
      <c r="I299" s="249"/>
      <c r="J299" s="244"/>
      <c r="K299" s="244"/>
      <c r="L299" s="250"/>
      <c r="M299" s="251"/>
      <c r="N299" s="252"/>
      <c r="O299" s="252"/>
      <c r="P299" s="252"/>
      <c r="Q299" s="252"/>
      <c r="R299" s="252"/>
      <c r="S299" s="252"/>
      <c r="T299" s="25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4" t="s">
        <v>210</v>
      </c>
      <c r="AU299" s="254" t="s">
        <v>86</v>
      </c>
      <c r="AV299" s="13" t="s">
        <v>86</v>
      </c>
      <c r="AW299" s="13" t="s">
        <v>34</v>
      </c>
      <c r="AX299" s="13" t="s">
        <v>78</v>
      </c>
      <c r="AY299" s="254" t="s">
        <v>196</v>
      </c>
    </row>
    <row r="300" s="14" customFormat="1">
      <c r="A300" s="14"/>
      <c r="B300" s="255"/>
      <c r="C300" s="256"/>
      <c r="D300" s="245" t="s">
        <v>210</v>
      </c>
      <c r="E300" s="257" t="s">
        <v>1</v>
      </c>
      <c r="F300" s="258" t="s">
        <v>491</v>
      </c>
      <c r="G300" s="256"/>
      <c r="H300" s="257" t="s">
        <v>1</v>
      </c>
      <c r="I300" s="259"/>
      <c r="J300" s="256"/>
      <c r="K300" s="256"/>
      <c r="L300" s="260"/>
      <c r="M300" s="261"/>
      <c r="N300" s="262"/>
      <c r="O300" s="262"/>
      <c r="P300" s="262"/>
      <c r="Q300" s="262"/>
      <c r="R300" s="262"/>
      <c r="S300" s="262"/>
      <c r="T300" s="26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4" t="s">
        <v>210</v>
      </c>
      <c r="AU300" s="264" t="s">
        <v>86</v>
      </c>
      <c r="AV300" s="14" t="s">
        <v>82</v>
      </c>
      <c r="AW300" s="14" t="s">
        <v>34</v>
      </c>
      <c r="AX300" s="14" t="s">
        <v>78</v>
      </c>
      <c r="AY300" s="264" t="s">
        <v>196</v>
      </c>
    </row>
    <row r="301" s="13" customFormat="1">
      <c r="A301" s="13"/>
      <c r="B301" s="243"/>
      <c r="C301" s="244"/>
      <c r="D301" s="245" t="s">
        <v>210</v>
      </c>
      <c r="E301" s="246" t="s">
        <v>1</v>
      </c>
      <c r="F301" s="247" t="s">
        <v>492</v>
      </c>
      <c r="G301" s="244"/>
      <c r="H301" s="248">
        <v>2</v>
      </c>
      <c r="I301" s="249"/>
      <c r="J301" s="244"/>
      <c r="K301" s="244"/>
      <c r="L301" s="250"/>
      <c r="M301" s="251"/>
      <c r="N301" s="252"/>
      <c r="O301" s="252"/>
      <c r="P301" s="252"/>
      <c r="Q301" s="252"/>
      <c r="R301" s="252"/>
      <c r="S301" s="252"/>
      <c r="T301" s="25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4" t="s">
        <v>210</v>
      </c>
      <c r="AU301" s="254" t="s">
        <v>86</v>
      </c>
      <c r="AV301" s="13" t="s">
        <v>86</v>
      </c>
      <c r="AW301" s="13" t="s">
        <v>34</v>
      </c>
      <c r="AX301" s="13" t="s">
        <v>78</v>
      </c>
      <c r="AY301" s="254" t="s">
        <v>196</v>
      </c>
    </row>
    <row r="302" s="15" customFormat="1">
      <c r="A302" s="15"/>
      <c r="B302" s="265"/>
      <c r="C302" s="266"/>
      <c r="D302" s="245" t="s">
        <v>210</v>
      </c>
      <c r="E302" s="267" t="s">
        <v>1</v>
      </c>
      <c r="F302" s="268" t="s">
        <v>243</v>
      </c>
      <c r="G302" s="266"/>
      <c r="H302" s="269">
        <v>698.5</v>
      </c>
      <c r="I302" s="270"/>
      <c r="J302" s="266"/>
      <c r="K302" s="266"/>
      <c r="L302" s="271"/>
      <c r="M302" s="272"/>
      <c r="N302" s="273"/>
      <c r="O302" s="273"/>
      <c r="P302" s="273"/>
      <c r="Q302" s="273"/>
      <c r="R302" s="273"/>
      <c r="S302" s="273"/>
      <c r="T302" s="274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75" t="s">
        <v>210</v>
      </c>
      <c r="AU302" s="275" t="s">
        <v>86</v>
      </c>
      <c r="AV302" s="15" t="s">
        <v>94</v>
      </c>
      <c r="AW302" s="15" t="s">
        <v>34</v>
      </c>
      <c r="AX302" s="15" t="s">
        <v>78</v>
      </c>
      <c r="AY302" s="275" t="s">
        <v>196</v>
      </c>
    </row>
    <row r="303" s="14" customFormat="1">
      <c r="A303" s="14"/>
      <c r="B303" s="255"/>
      <c r="C303" s="256"/>
      <c r="D303" s="245" t="s">
        <v>210</v>
      </c>
      <c r="E303" s="257" t="s">
        <v>1</v>
      </c>
      <c r="F303" s="258" t="s">
        <v>493</v>
      </c>
      <c r="G303" s="256"/>
      <c r="H303" s="257" t="s">
        <v>1</v>
      </c>
      <c r="I303" s="259"/>
      <c r="J303" s="256"/>
      <c r="K303" s="256"/>
      <c r="L303" s="260"/>
      <c r="M303" s="261"/>
      <c r="N303" s="262"/>
      <c r="O303" s="262"/>
      <c r="P303" s="262"/>
      <c r="Q303" s="262"/>
      <c r="R303" s="262"/>
      <c r="S303" s="262"/>
      <c r="T303" s="263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4" t="s">
        <v>210</v>
      </c>
      <c r="AU303" s="264" t="s">
        <v>86</v>
      </c>
      <c r="AV303" s="14" t="s">
        <v>82</v>
      </c>
      <c r="AW303" s="14" t="s">
        <v>34</v>
      </c>
      <c r="AX303" s="14" t="s">
        <v>78</v>
      </c>
      <c r="AY303" s="264" t="s">
        <v>196</v>
      </c>
    </row>
    <row r="304" s="13" customFormat="1">
      <c r="A304" s="13"/>
      <c r="B304" s="243"/>
      <c r="C304" s="244"/>
      <c r="D304" s="245" t="s">
        <v>210</v>
      </c>
      <c r="E304" s="246" t="s">
        <v>1</v>
      </c>
      <c r="F304" s="247" t="s">
        <v>494</v>
      </c>
      <c r="G304" s="244"/>
      <c r="H304" s="248">
        <v>1.6000000000000001</v>
      </c>
      <c r="I304" s="249"/>
      <c r="J304" s="244"/>
      <c r="K304" s="244"/>
      <c r="L304" s="250"/>
      <c r="M304" s="251"/>
      <c r="N304" s="252"/>
      <c r="O304" s="252"/>
      <c r="P304" s="252"/>
      <c r="Q304" s="252"/>
      <c r="R304" s="252"/>
      <c r="S304" s="252"/>
      <c r="T304" s="25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4" t="s">
        <v>210</v>
      </c>
      <c r="AU304" s="254" t="s">
        <v>86</v>
      </c>
      <c r="AV304" s="13" t="s">
        <v>86</v>
      </c>
      <c r="AW304" s="13" t="s">
        <v>34</v>
      </c>
      <c r="AX304" s="13" t="s">
        <v>78</v>
      </c>
      <c r="AY304" s="254" t="s">
        <v>196</v>
      </c>
    </row>
    <row r="305" s="16" customFormat="1">
      <c r="A305" s="16"/>
      <c r="B305" s="276"/>
      <c r="C305" s="277"/>
      <c r="D305" s="245" t="s">
        <v>210</v>
      </c>
      <c r="E305" s="278" t="s">
        <v>132</v>
      </c>
      <c r="F305" s="279" t="s">
        <v>276</v>
      </c>
      <c r="G305" s="277"/>
      <c r="H305" s="280">
        <v>700.10000000000002</v>
      </c>
      <c r="I305" s="281"/>
      <c r="J305" s="277"/>
      <c r="K305" s="277"/>
      <c r="L305" s="282"/>
      <c r="M305" s="283"/>
      <c r="N305" s="284"/>
      <c r="O305" s="284"/>
      <c r="P305" s="284"/>
      <c r="Q305" s="284"/>
      <c r="R305" s="284"/>
      <c r="S305" s="284"/>
      <c r="T305" s="285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T305" s="286" t="s">
        <v>210</v>
      </c>
      <c r="AU305" s="286" t="s">
        <v>86</v>
      </c>
      <c r="AV305" s="16" t="s">
        <v>101</v>
      </c>
      <c r="AW305" s="16" t="s">
        <v>34</v>
      </c>
      <c r="AX305" s="16" t="s">
        <v>82</v>
      </c>
      <c r="AY305" s="286" t="s">
        <v>196</v>
      </c>
    </row>
    <row r="306" s="2" customFormat="1" ht="24.15" customHeight="1">
      <c r="A306" s="39"/>
      <c r="B306" s="40"/>
      <c r="C306" s="287" t="s">
        <v>495</v>
      </c>
      <c r="D306" s="287" t="s">
        <v>366</v>
      </c>
      <c r="E306" s="288" t="s">
        <v>496</v>
      </c>
      <c r="F306" s="289" t="s">
        <v>497</v>
      </c>
      <c r="G306" s="290" t="s">
        <v>201</v>
      </c>
      <c r="H306" s="291">
        <v>731.32500000000005</v>
      </c>
      <c r="I306" s="292"/>
      <c r="J306" s="293">
        <f>ROUND(I306*H306,2)</f>
        <v>0</v>
      </c>
      <c r="K306" s="289" t="s">
        <v>202</v>
      </c>
      <c r="L306" s="294"/>
      <c r="M306" s="295" t="s">
        <v>1</v>
      </c>
      <c r="N306" s="296" t="s">
        <v>43</v>
      </c>
      <c r="O306" s="92"/>
      <c r="P306" s="239">
        <f>O306*H306</f>
        <v>0</v>
      </c>
      <c r="Q306" s="239">
        <v>0.13200000000000001</v>
      </c>
      <c r="R306" s="239">
        <f>Q306*H306</f>
        <v>96.534900000000007</v>
      </c>
      <c r="S306" s="239">
        <v>0</v>
      </c>
      <c r="T306" s="240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41" t="s">
        <v>232</v>
      </c>
      <c r="AT306" s="241" t="s">
        <v>366</v>
      </c>
      <c r="AU306" s="241" t="s">
        <v>86</v>
      </c>
      <c r="AY306" s="18" t="s">
        <v>196</v>
      </c>
      <c r="BE306" s="242">
        <f>IF(N306="základní",J306,0)</f>
        <v>0</v>
      </c>
      <c r="BF306" s="242">
        <f>IF(N306="snížená",J306,0)</f>
        <v>0</v>
      </c>
      <c r="BG306" s="242">
        <f>IF(N306="zákl. přenesená",J306,0)</f>
        <v>0</v>
      </c>
      <c r="BH306" s="242">
        <f>IF(N306="sníž. přenesená",J306,0)</f>
        <v>0</v>
      </c>
      <c r="BI306" s="242">
        <f>IF(N306="nulová",J306,0)</f>
        <v>0</v>
      </c>
      <c r="BJ306" s="18" t="s">
        <v>82</v>
      </c>
      <c r="BK306" s="242">
        <f>ROUND(I306*H306,2)</f>
        <v>0</v>
      </c>
      <c r="BL306" s="18" t="s">
        <v>101</v>
      </c>
      <c r="BM306" s="241" t="s">
        <v>498</v>
      </c>
    </row>
    <row r="307" s="13" customFormat="1">
      <c r="A307" s="13"/>
      <c r="B307" s="243"/>
      <c r="C307" s="244"/>
      <c r="D307" s="245" t="s">
        <v>210</v>
      </c>
      <c r="E307" s="246" t="s">
        <v>1</v>
      </c>
      <c r="F307" s="247" t="s">
        <v>499</v>
      </c>
      <c r="G307" s="244"/>
      <c r="H307" s="248">
        <v>696.5</v>
      </c>
      <c r="I307" s="249"/>
      <c r="J307" s="244"/>
      <c r="K307" s="244"/>
      <c r="L307" s="250"/>
      <c r="M307" s="251"/>
      <c r="N307" s="252"/>
      <c r="O307" s="252"/>
      <c r="P307" s="252"/>
      <c r="Q307" s="252"/>
      <c r="R307" s="252"/>
      <c r="S307" s="252"/>
      <c r="T307" s="25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4" t="s">
        <v>210</v>
      </c>
      <c r="AU307" s="254" t="s">
        <v>86</v>
      </c>
      <c r="AV307" s="13" t="s">
        <v>86</v>
      </c>
      <c r="AW307" s="13" t="s">
        <v>34</v>
      </c>
      <c r="AX307" s="13" t="s">
        <v>82</v>
      </c>
      <c r="AY307" s="254" t="s">
        <v>196</v>
      </c>
    </row>
    <row r="308" s="13" customFormat="1">
      <c r="A308" s="13"/>
      <c r="B308" s="243"/>
      <c r="C308" s="244"/>
      <c r="D308" s="245" t="s">
        <v>210</v>
      </c>
      <c r="E308" s="244"/>
      <c r="F308" s="247" t="s">
        <v>500</v>
      </c>
      <c r="G308" s="244"/>
      <c r="H308" s="248">
        <v>731.32500000000005</v>
      </c>
      <c r="I308" s="249"/>
      <c r="J308" s="244"/>
      <c r="K308" s="244"/>
      <c r="L308" s="250"/>
      <c r="M308" s="251"/>
      <c r="N308" s="252"/>
      <c r="O308" s="252"/>
      <c r="P308" s="252"/>
      <c r="Q308" s="252"/>
      <c r="R308" s="252"/>
      <c r="S308" s="252"/>
      <c r="T308" s="25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4" t="s">
        <v>210</v>
      </c>
      <c r="AU308" s="254" t="s">
        <v>86</v>
      </c>
      <c r="AV308" s="13" t="s">
        <v>86</v>
      </c>
      <c r="AW308" s="13" t="s">
        <v>4</v>
      </c>
      <c r="AX308" s="13" t="s">
        <v>82</v>
      </c>
      <c r="AY308" s="254" t="s">
        <v>196</v>
      </c>
    </row>
    <row r="309" s="2" customFormat="1" ht="24.15" customHeight="1">
      <c r="A309" s="39"/>
      <c r="B309" s="40"/>
      <c r="C309" s="287" t="s">
        <v>501</v>
      </c>
      <c r="D309" s="287" t="s">
        <v>366</v>
      </c>
      <c r="E309" s="288" t="s">
        <v>502</v>
      </c>
      <c r="F309" s="289" t="s">
        <v>503</v>
      </c>
      <c r="G309" s="290" t="s">
        <v>201</v>
      </c>
      <c r="H309" s="291">
        <v>1.6799999999999999</v>
      </c>
      <c r="I309" s="292"/>
      <c r="J309" s="293">
        <f>ROUND(I309*H309,2)</f>
        <v>0</v>
      </c>
      <c r="K309" s="289" t="s">
        <v>202</v>
      </c>
      <c r="L309" s="294"/>
      <c r="M309" s="295" t="s">
        <v>1</v>
      </c>
      <c r="N309" s="296" t="s">
        <v>43</v>
      </c>
      <c r="O309" s="92"/>
      <c r="P309" s="239">
        <f>O309*H309</f>
        <v>0</v>
      </c>
      <c r="Q309" s="239">
        <v>0.13100000000000001</v>
      </c>
      <c r="R309" s="239">
        <f>Q309*H309</f>
        <v>0.22008</v>
      </c>
      <c r="S309" s="239">
        <v>0</v>
      </c>
      <c r="T309" s="240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41" t="s">
        <v>232</v>
      </c>
      <c r="AT309" s="241" t="s">
        <v>366</v>
      </c>
      <c r="AU309" s="241" t="s">
        <v>86</v>
      </c>
      <c r="AY309" s="18" t="s">
        <v>196</v>
      </c>
      <c r="BE309" s="242">
        <f>IF(N309="základní",J309,0)</f>
        <v>0</v>
      </c>
      <c r="BF309" s="242">
        <f>IF(N309="snížená",J309,0)</f>
        <v>0</v>
      </c>
      <c r="BG309" s="242">
        <f>IF(N309="zákl. přenesená",J309,0)</f>
        <v>0</v>
      </c>
      <c r="BH309" s="242">
        <f>IF(N309="sníž. přenesená",J309,0)</f>
        <v>0</v>
      </c>
      <c r="BI309" s="242">
        <f>IF(N309="nulová",J309,0)</f>
        <v>0</v>
      </c>
      <c r="BJ309" s="18" t="s">
        <v>82</v>
      </c>
      <c r="BK309" s="242">
        <f>ROUND(I309*H309,2)</f>
        <v>0</v>
      </c>
      <c r="BL309" s="18" t="s">
        <v>101</v>
      </c>
      <c r="BM309" s="241" t="s">
        <v>504</v>
      </c>
    </row>
    <row r="310" s="13" customFormat="1">
      <c r="A310" s="13"/>
      <c r="B310" s="243"/>
      <c r="C310" s="244"/>
      <c r="D310" s="245" t="s">
        <v>210</v>
      </c>
      <c r="E310" s="246" t="s">
        <v>1</v>
      </c>
      <c r="F310" s="247" t="s">
        <v>505</v>
      </c>
      <c r="G310" s="244"/>
      <c r="H310" s="248">
        <v>1.6000000000000001</v>
      </c>
      <c r="I310" s="249"/>
      <c r="J310" s="244"/>
      <c r="K310" s="244"/>
      <c r="L310" s="250"/>
      <c r="M310" s="251"/>
      <c r="N310" s="252"/>
      <c r="O310" s="252"/>
      <c r="P310" s="252"/>
      <c r="Q310" s="252"/>
      <c r="R310" s="252"/>
      <c r="S310" s="252"/>
      <c r="T310" s="25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4" t="s">
        <v>210</v>
      </c>
      <c r="AU310" s="254" t="s">
        <v>86</v>
      </c>
      <c r="AV310" s="13" t="s">
        <v>86</v>
      </c>
      <c r="AW310" s="13" t="s">
        <v>34</v>
      </c>
      <c r="AX310" s="13" t="s">
        <v>82</v>
      </c>
      <c r="AY310" s="254" t="s">
        <v>196</v>
      </c>
    </row>
    <row r="311" s="13" customFormat="1">
      <c r="A311" s="13"/>
      <c r="B311" s="243"/>
      <c r="C311" s="244"/>
      <c r="D311" s="245" t="s">
        <v>210</v>
      </c>
      <c r="E311" s="244"/>
      <c r="F311" s="247" t="s">
        <v>506</v>
      </c>
      <c r="G311" s="244"/>
      <c r="H311" s="248">
        <v>1.6799999999999999</v>
      </c>
      <c r="I311" s="249"/>
      <c r="J311" s="244"/>
      <c r="K311" s="244"/>
      <c r="L311" s="250"/>
      <c r="M311" s="251"/>
      <c r="N311" s="252"/>
      <c r="O311" s="252"/>
      <c r="P311" s="252"/>
      <c r="Q311" s="252"/>
      <c r="R311" s="252"/>
      <c r="S311" s="252"/>
      <c r="T311" s="25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4" t="s">
        <v>210</v>
      </c>
      <c r="AU311" s="254" t="s">
        <v>86</v>
      </c>
      <c r="AV311" s="13" t="s">
        <v>86</v>
      </c>
      <c r="AW311" s="13" t="s">
        <v>4</v>
      </c>
      <c r="AX311" s="13" t="s">
        <v>82</v>
      </c>
      <c r="AY311" s="254" t="s">
        <v>196</v>
      </c>
    </row>
    <row r="312" s="2" customFormat="1" ht="24.15" customHeight="1">
      <c r="A312" s="39"/>
      <c r="B312" s="40"/>
      <c r="C312" s="287" t="s">
        <v>507</v>
      </c>
      <c r="D312" s="287" t="s">
        <v>366</v>
      </c>
      <c r="E312" s="288" t="s">
        <v>508</v>
      </c>
      <c r="F312" s="289" t="s">
        <v>509</v>
      </c>
      <c r="G312" s="290" t="s">
        <v>201</v>
      </c>
      <c r="H312" s="291">
        <v>2.1000000000000001</v>
      </c>
      <c r="I312" s="292"/>
      <c r="J312" s="293">
        <f>ROUND(I312*H312,2)</f>
        <v>0</v>
      </c>
      <c r="K312" s="289" t="s">
        <v>202</v>
      </c>
      <c r="L312" s="294"/>
      <c r="M312" s="295" t="s">
        <v>1</v>
      </c>
      <c r="N312" s="296" t="s">
        <v>43</v>
      </c>
      <c r="O312" s="92"/>
      <c r="P312" s="239">
        <f>O312*H312</f>
        <v>0</v>
      </c>
      <c r="Q312" s="239">
        <v>0.17599999999999999</v>
      </c>
      <c r="R312" s="239">
        <f>Q312*H312</f>
        <v>0.36959999999999998</v>
      </c>
      <c r="S312" s="239">
        <v>0</v>
      </c>
      <c r="T312" s="240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41" t="s">
        <v>232</v>
      </c>
      <c r="AT312" s="241" t="s">
        <v>366</v>
      </c>
      <c r="AU312" s="241" t="s">
        <v>86</v>
      </c>
      <c r="AY312" s="18" t="s">
        <v>196</v>
      </c>
      <c r="BE312" s="242">
        <f>IF(N312="základní",J312,0)</f>
        <v>0</v>
      </c>
      <c r="BF312" s="242">
        <f>IF(N312="snížená",J312,0)</f>
        <v>0</v>
      </c>
      <c r="BG312" s="242">
        <f>IF(N312="zákl. přenesená",J312,0)</f>
        <v>0</v>
      </c>
      <c r="BH312" s="242">
        <f>IF(N312="sníž. přenesená",J312,0)</f>
        <v>0</v>
      </c>
      <c r="BI312" s="242">
        <f>IF(N312="nulová",J312,0)</f>
        <v>0</v>
      </c>
      <c r="BJ312" s="18" t="s">
        <v>82</v>
      </c>
      <c r="BK312" s="242">
        <f>ROUND(I312*H312,2)</f>
        <v>0</v>
      </c>
      <c r="BL312" s="18" t="s">
        <v>101</v>
      </c>
      <c r="BM312" s="241" t="s">
        <v>510</v>
      </c>
    </row>
    <row r="313" s="13" customFormat="1">
      <c r="A313" s="13"/>
      <c r="B313" s="243"/>
      <c r="C313" s="244"/>
      <c r="D313" s="245" t="s">
        <v>210</v>
      </c>
      <c r="E313" s="246" t="s">
        <v>1</v>
      </c>
      <c r="F313" s="247" t="s">
        <v>511</v>
      </c>
      <c r="G313" s="244"/>
      <c r="H313" s="248">
        <v>2</v>
      </c>
      <c r="I313" s="249"/>
      <c r="J313" s="244"/>
      <c r="K313" s="244"/>
      <c r="L313" s="250"/>
      <c r="M313" s="251"/>
      <c r="N313" s="252"/>
      <c r="O313" s="252"/>
      <c r="P313" s="252"/>
      <c r="Q313" s="252"/>
      <c r="R313" s="252"/>
      <c r="S313" s="252"/>
      <c r="T313" s="25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4" t="s">
        <v>210</v>
      </c>
      <c r="AU313" s="254" t="s">
        <v>86</v>
      </c>
      <c r="AV313" s="13" t="s">
        <v>86</v>
      </c>
      <c r="AW313" s="13" t="s">
        <v>34</v>
      </c>
      <c r="AX313" s="13" t="s">
        <v>82</v>
      </c>
      <c r="AY313" s="254" t="s">
        <v>196</v>
      </c>
    </row>
    <row r="314" s="13" customFormat="1">
      <c r="A314" s="13"/>
      <c r="B314" s="243"/>
      <c r="C314" s="244"/>
      <c r="D314" s="245" t="s">
        <v>210</v>
      </c>
      <c r="E314" s="244"/>
      <c r="F314" s="247" t="s">
        <v>512</v>
      </c>
      <c r="G314" s="244"/>
      <c r="H314" s="248">
        <v>2.1000000000000001</v>
      </c>
      <c r="I314" s="249"/>
      <c r="J314" s="244"/>
      <c r="K314" s="244"/>
      <c r="L314" s="250"/>
      <c r="M314" s="251"/>
      <c r="N314" s="252"/>
      <c r="O314" s="252"/>
      <c r="P314" s="252"/>
      <c r="Q314" s="252"/>
      <c r="R314" s="252"/>
      <c r="S314" s="252"/>
      <c r="T314" s="25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4" t="s">
        <v>210</v>
      </c>
      <c r="AU314" s="254" t="s">
        <v>86</v>
      </c>
      <c r="AV314" s="13" t="s">
        <v>86</v>
      </c>
      <c r="AW314" s="13" t="s">
        <v>4</v>
      </c>
      <c r="AX314" s="13" t="s">
        <v>82</v>
      </c>
      <c r="AY314" s="254" t="s">
        <v>196</v>
      </c>
    </row>
    <row r="315" s="2" customFormat="1" ht="33" customHeight="1">
      <c r="A315" s="39"/>
      <c r="B315" s="40"/>
      <c r="C315" s="230" t="s">
        <v>513</v>
      </c>
      <c r="D315" s="230" t="s">
        <v>198</v>
      </c>
      <c r="E315" s="231" t="s">
        <v>514</v>
      </c>
      <c r="F315" s="232" t="s">
        <v>515</v>
      </c>
      <c r="G315" s="233" t="s">
        <v>201</v>
      </c>
      <c r="H315" s="234">
        <v>3</v>
      </c>
      <c r="I315" s="235"/>
      <c r="J315" s="236">
        <f>ROUND(I315*H315,2)</f>
        <v>0</v>
      </c>
      <c r="K315" s="232" t="s">
        <v>202</v>
      </c>
      <c r="L315" s="45"/>
      <c r="M315" s="237" t="s">
        <v>1</v>
      </c>
      <c r="N315" s="238" t="s">
        <v>43</v>
      </c>
      <c r="O315" s="92"/>
      <c r="P315" s="239">
        <f>O315*H315</f>
        <v>0</v>
      </c>
      <c r="Q315" s="239">
        <v>0</v>
      </c>
      <c r="R315" s="239">
        <f>Q315*H315</f>
        <v>0</v>
      </c>
      <c r="S315" s="239">
        <v>0</v>
      </c>
      <c r="T315" s="240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41" t="s">
        <v>101</v>
      </c>
      <c r="AT315" s="241" t="s">
        <v>198</v>
      </c>
      <c r="AU315" s="241" t="s">
        <v>86</v>
      </c>
      <c r="AY315" s="18" t="s">
        <v>196</v>
      </c>
      <c r="BE315" s="242">
        <f>IF(N315="základní",J315,0)</f>
        <v>0</v>
      </c>
      <c r="BF315" s="242">
        <f>IF(N315="snížená",J315,0)</f>
        <v>0</v>
      </c>
      <c r="BG315" s="242">
        <f>IF(N315="zákl. přenesená",J315,0)</f>
        <v>0</v>
      </c>
      <c r="BH315" s="242">
        <f>IF(N315="sníž. přenesená",J315,0)</f>
        <v>0</v>
      </c>
      <c r="BI315" s="242">
        <f>IF(N315="nulová",J315,0)</f>
        <v>0</v>
      </c>
      <c r="BJ315" s="18" t="s">
        <v>82</v>
      </c>
      <c r="BK315" s="242">
        <f>ROUND(I315*H315,2)</f>
        <v>0</v>
      </c>
      <c r="BL315" s="18" t="s">
        <v>101</v>
      </c>
      <c r="BM315" s="241" t="s">
        <v>516</v>
      </c>
    </row>
    <row r="316" s="13" customFormat="1">
      <c r="A316" s="13"/>
      <c r="B316" s="243"/>
      <c r="C316" s="244"/>
      <c r="D316" s="245" t="s">
        <v>210</v>
      </c>
      <c r="E316" s="246" t="s">
        <v>1</v>
      </c>
      <c r="F316" s="247" t="s">
        <v>517</v>
      </c>
      <c r="G316" s="244"/>
      <c r="H316" s="248">
        <v>3</v>
      </c>
      <c r="I316" s="249"/>
      <c r="J316" s="244"/>
      <c r="K316" s="244"/>
      <c r="L316" s="250"/>
      <c r="M316" s="251"/>
      <c r="N316" s="252"/>
      <c r="O316" s="252"/>
      <c r="P316" s="252"/>
      <c r="Q316" s="252"/>
      <c r="R316" s="252"/>
      <c r="S316" s="252"/>
      <c r="T316" s="25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4" t="s">
        <v>210</v>
      </c>
      <c r="AU316" s="254" t="s">
        <v>86</v>
      </c>
      <c r="AV316" s="13" t="s">
        <v>86</v>
      </c>
      <c r="AW316" s="13" t="s">
        <v>34</v>
      </c>
      <c r="AX316" s="13" t="s">
        <v>82</v>
      </c>
      <c r="AY316" s="254" t="s">
        <v>196</v>
      </c>
    </row>
    <row r="317" s="2" customFormat="1" ht="76.35" customHeight="1">
      <c r="A317" s="39"/>
      <c r="B317" s="40"/>
      <c r="C317" s="230" t="s">
        <v>518</v>
      </c>
      <c r="D317" s="230" t="s">
        <v>198</v>
      </c>
      <c r="E317" s="231" t="s">
        <v>519</v>
      </c>
      <c r="F317" s="232" t="s">
        <v>520</v>
      </c>
      <c r="G317" s="233" t="s">
        <v>201</v>
      </c>
      <c r="H317" s="234">
        <v>127.5</v>
      </c>
      <c r="I317" s="235"/>
      <c r="J317" s="236">
        <f>ROUND(I317*H317,2)</f>
        <v>0</v>
      </c>
      <c r="K317" s="232" t="s">
        <v>202</v>
      </c>
      <c r="L317" s="45"/>
      <c r="M317" s="237" t="s">
        <v>1</v>
      </c>
      <c r="N317" s="238" t="s">
        <v>43</v>
      </c>
      <c r="O317" s="92"/>
      <c r="P317" s="239">
        <f>O317*H317</f>
        <v>0</v>
      </c>
      <c r="Q317" s="239">
        <v>0.11162</v>
      </c>
      <c r="R317" s="239">
        <f>Q317*H317</f>
        <v>14.23155</v>
      </c>
      <c r="S317" s="239">
        <v>0</v>
      </c>
      <c r="T317" s="240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41" t="s">
        <v>101</v>
      </c>
      <c r="AT317" s="241" t="s">
        <v>198</v>
      </c>
      <c r="AU317" s="241" t="s">
        <v>86</v>
      </c>
      <c r="AY317" s="18" t="s">
        <v>196</v>
      </c>
      <c r="BE317" s="242">
        <f>IF(N317="základní",J317,0)</f>
        <v>0</v>
      </c>
      <c r="BF317" s="242">
        <f>IF(N317="snížená",J317,0)</f>
        <v>0</v>
      </c>
      <c r="BG317" s="242">
        <f>IF(N317="zákl. přenesená",J317,0)</f>
        <v>0</v>
      </c>
      <c r="BH317" s="242">
        <f>IF(N317="sníž. přenesená",J317,0)</f>
        <v>0</v>
      </c>
      <c r="BI317" s="242">
        <f>IF(N317="nulová",J317,0)</f>
        <v>0</v>
      </c>
      <c r="BJ317" s="18" t="s">
        <v>82</v>
      </c>
      <c r="BK317" s="242">
        <f>ROUND(I317*H317,2)</f>
        <v>0</v>
      </c>
      <c r="BL317" s="18" t="s">
        <v>101</v>
      </c>
      <c r="BM317" s="241" t="s">
        <v>521</v>
      </c>
    </row>
    <row r="318" s="14" customFormat="1">
      <c r="A318" s="14"/>
      <c r="B318" s="255"/>
      <c r="C318" s="256"/>
      <c r="D318" s="245" t="s">
        <v>210</v>
      </c>
      <c r="E318" s="257" t="s">
        <v>1</v>
      </c>
      <c r="F318" s="258" t="s">
        <v>522</v>
      </c>
      <c r="G318" s="256"/>
      <c r="H318" s="257" t="s">
        <v>1</v>
      </c>
      <c r="I318" s="259"/>
      <c r="J318" s="256"/>
      <c r="K318" s="256"/>
      <c r="L318" s="260"/>
      <c r="M318" s="261"/>
      <c r="N318" s="262"/>
      <c r="O318" s="262"/>
      <c r="P318" s="262"/>
      <c r="Q318" s="262"/>
      <c r="R318" s="262"/>
      <c r="S318" s="262"/>
      <c r="T318" s="263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4" t="s">
        <v>210</v>
      </c>
      <c r="AU318" s="264" t="s">
        <v>86</v>
      </c>
      <c r="AV318" s="14" t="s">
        <v>82</v>
      </c>
      <c r="AW318" s="14" t="s">
        <v>34</v>
      </c>
      <c r="AX318" s="14" t="s">
        <v>78</v>
      </c>
      <c r="AY318" s="264" t="s">
        <v>196</v>
      </c>
    </row>
    <row r="319" s="13" customFormat="1">
      <c r="A319" s="13"/>
      <c r="B319" s="243"/>
      <c r="C319" s="244"/>
      <c r="D319" s="245" t="s">
        <v>210</v>
      </c>
      <c r="E319" s="246" t="s">
        <v>1</v>
      </c>
      <c r="F319" s="247" t="s">
        <v>523</v>
      </c>
      <c r="G319" s="244"/>
      <c r="H319" s="248">
        <v>89.5</v>
      </c>
      <c r="I319" s="249"/>
      <c r="J319" s="244"/>
      <c r="K319" s="244"/>
      <c r="L319" s="250"/>
      <c r="M319" s="251"/>
      <c r="N319" s="252"/>
      <c r="O319" s="252"/>
      <c r="P319" s="252"/>
      <c r="Q319" s="252"/>
      <c r="R319" s="252"/>
      <c r="S319" s="252"/>
      <c r="T319" s="25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4" t="s">
        <v>210</v>
      </c>
      <c r="AU319" s="254" t="s">
        <v>86</v>
      </c>
      <c r="AV319" s="13" t="s">
        <v>86</v>
      </c>
      <c r="AW319" s="13" t="s">
        <v>34</v>
      </c>
      <c r="AX319" s="13" t="s">
        <v>78</v>
      </c>
      <c r="AY319" s="254" t="s">
        <v>196</v>
      </c>
    </row>
    <row r="320" s="13" customFormat="1">
      <c r="A320" s="13"/>
      <c r="B320" s="243"/>
      <c r="C320" s="244"/>
      <c r="D320" s="245" t="s">
        <v>210</v>
      </c>
      <c r="E320" s="246" t="s">
        <v>1</v>
      </c>
      <c r="F320" s="247" t="s">
        <v>524</v>
      </c>
      <c r="G320" s="244"/>
      <c r="H320" s="248">
        <v>28.600000000000001</v>
      </c>
      <c r="I320" s="249"/>
      <c r="J320" s="244"/>
      <c r="K320" s="244"/>
      <c r="L320" s="250"/>
      <c r="M320" s="251"/>
      <c r="N320" s="252"/>
      <c r="O320" s="252"/>
      <c r="P320" s="252"/>
      <c r="Q320" s="252"/>
      <c r="R320" s="252"/>
      <c r="S320" s="252"/>
      <c r="T320" s="25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4" t="s">
        <v>210</v>
      </c>
      <c r="AU320" s="254" t="s">
        <v>86</v>
      </c>
      <c r="AV320" s="13" t="s">
        <v>86</v>
      </c>
      <c r="AW320" s="13" t="s">
        <v>34</v>
      </c>
      <c r="AX320" s="13" t="s">
        <v>78</v>
      </c>
      <c r="AY320" s="254" t="s">
        <v>196</v>
      </c>
    </row>
    <row r="321" s="13" customFormat="1">
      <c r="A321" s="13"/>
      <c r="B321" s="243"/>
      <c r="C321" s="244"/>
      <c r="D321" s="245" t="s">
        <v>210</v>
      </c>
      <c r="E321" s="246" t="s">
        <v>1</v>
      </c>
      <c r="F321" s="247" t="s">
        <v>525</v>
      </c>
      <c r="G321" s="244"/>
      <c r="H321" s="248">
        <v>9.4000000000000004</v>
      </c>
      <c r="I321" s="249"/>
      <c r="J321" s="244"/>
      <c r="K321" s="244"/>
      <c r="L321" s="250"/>
      <c r="M321" s="251"/>
      <c r="N321" s="252"/>
      <c r="O321" s="252"/>
      <c r="P321" s="252"/>
      <c r="Q321" s="252"/>
      <c r="R321" s="252"/>
      <c r="S321" s="252"/>
      <c r="T321" s="25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4" t="s">
        <v>210</v>
      </c>
      <c r="AU321" s="254" t="s">
        <v>86</v>
      </c>
      <c r="AV321" s="13" t="s">
        <v>86</v>
      </c>
      <c r="AW321" s="13" t="s">
        <v>34</v>
      </c>
      <c r="AX321" s="13" t="s">
        <v>78</v>
      </c>
      <c r="AY321" s="254" t="s">
        <v>196</v>
      </c>
    </row>
    <row r="322" s="16" customFormat="1">
      <c r="A322" s="16"/>
      <c r="B322" s="276"/>
      <c r="C322" s="277"/>
      <c r="D322" s="245" t="s">
        <v>210</v>
      </c>
      <c r="E322" s="278" t="s">
        <v>134</v>
      </c>
      <c r="F322" s="279" t="s">
        <v>276</v>
      </c>
      <c r="G322" s="277"/>
      <c r="H322" s="280">
        <v>127.5</v>
      </c>
      <c r="I322" s="281"/>
      <c r="J322" s="277"/>
      <c r="K322" s="277"/>
      <c r="L322" s="282"/>
      <c r="M322" s="283"/>
      <c r="N322" s="284"/>
      <c r="O322" s="284"/>
      <c r="P322" s="284"/>
      <c r="Q322" s="284"/>
      <c r="R322" s="284"/>
      <c r="S322" s="284"/>
      <c r="T322" s="285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T322" s="286" t="s">
        <v>210</v>
      </c>
      <c r="AU322" s="286" t="s">
        <v>86</v>
      </c>
      <c r="AV322" s="16" t="s">
        <v>101</v>
      </c>
      <c r="AW322" s="16" t="s">
        <v>34</v>
      </c>
      <c r="AX322" s="16" t="s">
        <v>82</v>
      </c>
      <c r="AY322" s="286" t="s">
        <v>196</v>
      </c>
    </row>
    <row r="323" s="2" customFormat="1" ht="24.15" customHeight="1">
      <c r="A323" s="39"/>
      <c r="B323" s="40"/>
      <c r="C323" s="287" t="s">
        <v>526</v>
      </c>
      <c r="D323" s="287" t="s">
        <v>366</v>
      </c>
      <c r="E323" s="288" t="s">
        <v>508</v>
      </c>
      <c r="F323" s="289" t="s">
        <v>509</v>
      </c>
      <c r="G323" s="290" t="s">
        <v>201</v>
      </c>
      <c r="H323" s="291">
        <v>92.185000000000002</v>
      </c>
      <c r="I323" s="292"/>
      <c r="J323" s="293">
        <f>ROUND(I323*H323,2)</f>
        <v>0</v>
      </c>
      <c r="K323" s="289" t="s">
        <v>202</v>
      </c>
      <c r="L323" s="294"/>
      <c r="M323" s="295" t="s">
        <v>1</v>
      </c>
      <c r="N323" s="296" t="s">
        <v>43</v>
      </c>
      <c r="O323" s="92"/>
      <c r="P323" s="239">
        <f>O323*H323</f>
        <v>0</v>
      </c>
      <c r="Q323" s="239">
        <v>0.17599999999999999</v>
      </c>
      <c r="R323" s="239">
        <f>Q323*H323</f>
        <v>16.22456</v>
      </c>
      <c r="S323" s="239">
        <v>0</v>
      </c>
      <c r="T323" s="240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41" t="s">
        <v>232</v>
      </c>
      <c r="AT323" s="241" t="s">
        <v>366</v>
      </c>
      <c r="AU323" s="241" t="s">
        <v>86</v>
      </c>
      <c r="AY323" s="18" t="s">
        <v>196</v>
      </c>
      <c r="BE323" s="242">
        <f>IF(N323="základní",J323,0)</f>
        <v>0</v>
      </c>
      <c r="BF323" s="242">
        <f>IF(N323="snížená",J323,0)</f>
        <v>0</v>
      </c>
      <c r="BG323" s="242">
        <f>IF(N323="zákl. přenesená",J323,0)</f>
        <v>0</v>
      </c>
      <c r="BH323" s="242">
        <f>IF(N323="sníž. přenesená",J323,0)</f>
        <v>0</v>
      </c>
      <c r="BI323" s="242">
        <f>IF(N323="nulová",J323,0)</f>
        <v>0</v>
      </c>
      <c r="BJ323" s="18" t="s">
        <v>82</v>
      </c>
      <c r="BK323" s="242">
        <f>ROUND(I323*H323,2)</f>
        <v>0</v>
      </c>
      <c r="BL323" s="18" t="s">
        <v>101</v>
      </c>
      <c r="BM323" s="241" t="s">
        <v>527</v>
      </c>
    </row>
    <row r="324" s="13" customFormat="1">
      <c r="A324" s="13"/>
      <c r="B324" s="243"/>
      <c r="C324" s="244"/>
      <c r="D324" s="245" t="s">
        <v>210</v>
      </c>
      <c r="E324" s="246" t="s">
        <v>1</v>
      </c>
      <c r="F324" s="247" t="s">
        <v>528</v>
      </c>
      <c r="G324" s="244"/>
      <c r="H324" s="248">
        <v>89.5</v>
      </c>
      <c r="I324" s="249"/>
      <c r="J324" s="244"/>
      <c r="K324" s="244"/>
      <c r="L324" s="250"/>
      <c r="M324" s="251"/>
      <c r="N324" s="252"/>
      <c r="O324" s="252"/>
      <c r="P324" s="252"/>
      <c r="Q324" s="252"/>
      <c r="R324" s="252"/>
      <c r="S324" s="252"/>
      <c r="T324" s="25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4" t="s">
        <v>210</v>
      </c>
      <c r="AU324" s="254" t="s">
        <v>86</v>
      </c>
      <c r="AV324" s="13" t="s">
        <v>86</v>
      </c>
      <c r="AW324" s="13" t="s">
        <v>34</v>
      </c>
      <c r="AX324" s="13" t="s">
        <v>82</v>
      </c>
      <c r="AY324" s="254" t="s">
        <v>196</v>
      </c>
    </row>
    <row r="325" s="13" customFormat="1">
      <c r="A325" s="13"/>
      <c r="B325" s="243"/>
      <c r="C325" s="244"/>
      <c r="D325" s="245" t="s">
        <v>210</v>
      </c>
      <c r="E325" s="244"/>
      <c r="F325" s="247" t="s">
        <v>529</v>
      </c>
      <c r="G325" s="244"/>
      <c r="H325" s="248">
        <v>92.185000000000002</v>
      </c>
      <c r="I325" s="249"/>
      <c r="J325" s="244"/>
      <c r="K325" s="244"/>
      <c r="L325" s="250"/>
      <c r="M325" s="251"/>
      <c r="N325" s="252"/>
      <c r="O325" s="252"/>
      <c r="P325" s="252"/>
      <c r="Q325" s="252"/>
      <c r="R325" s="252"/>
      <c r="S325" s="252"/>
      <c r="T325" s="25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54" t="s">
        <v>210</v>
      </c>
      <c r="AU325" s="254" t="s">
        <v>86</v>
      </c>
      <c r="AV325" s="13" t="s">
        <v>86</v>
      </c>
      <c r="AW325" s="13" t="s">
        <v>4</v>
      </c>
      <c r="AX325" s="13" t="s">
        <v>82</v>
      </c>
      <c r="AY325" s="254" t="s">
        <v>196</v>
      </c>
    </row>
    <row r="326" s="2" customFormat="1" ht="24.15" customHeight="1">
      <c r="A326" s="39"/>
      <c r="B326" s="40"/>
      <c r="C326" s="287" t="s">
        <v>530</v>
      </c>
      <c r="D326" s="287" t="s">
        <v>366</v>
      </c>
      <c r="E326" s="288" t="s">
        <v>531</v>
      </c>
      <c r="F326" s="289" t="s">
        <v>532</v>
      </c>
      <c r="G326" s="290" t="s">
        <v>201</v>
      </c>
      <c r="H326" s="291">
        <v>29.457999999999998</v>
      </c>
      <c r="I326" s="292"/>
      <c r="J326" s="293">
        <f>ROUND(I326*H326,2)</f>
        <v>0</v>
      </c>
      <c r="K326" s="289" t="s">
        <v>202</v>
      </c>
      <c r="L326" s="294"/>
      <c r="M326" s="295" t="s">
        <v>1</v>
      </c>
      <c r="N326" s="296" t="s">
        <v>43</v>
      </c>
      <c r="O326" s="92"/>
      <c r="P326" s="239">
        <f>O326*H326</f>
        <v>0</v>
      </c>
      <c r="Q326" s="239">
        <v>0.17499999999999999</v>
      </c>
      <c r="R326" s="239">
        <f>Q326*H326</f>
        <v>5.155149999999999</v>
      </c>
      <c r="S326" s="239">
        <v>0</v>
      </c>
      <c r="T326" s="240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41" t="s">
        <v>232</v>
      </c>
      <c r="AT326" s="241" t="s">
        <v>366</v>
      </c>
      <c r="AU326" s="241" t="s">
        <v>86</v>
      </c>
      <c r="AY326" s="18" t="s">
        <v>196</v>
      </c>
      <c r="BE326" s="242">
        <f>IF(N326="základní",J326,0)</f>
        <v>0</v>
      </c>
      <c r="BF326" s="242">
        <f>IF(N326="snížená",J326,0)</f>
        <v>0</v>
      </c>
      <c r="BG326" s="242">
        <f>IF(N326="zákl. přenesená",J326,0)</f>
        <v>0</v>
      </c>
      <c r="BH326" s="242">
        <f>IF(N326="sníž. přenesená",J326,0)</f>
        <v>0</v>
      </c>
      <c r="BI326" s="242">
        <f>IF(N326="nulová",J326,0)</f>
        <v>0</v>
      </c>
      <c r="BJ326" s="18" t="s">
        <v>82</v>
      </c>
      <c r="BK326" s="242">
        <f>ROUND(I326*H326,2)</f>
        <v>0</v>
      </c>
      <c r="BL326" s="18" t="s">
        <v>101</v>
      </c>
      <c r="BM326" s="241" t="s">
        <v>533</v>
      </c>
    </row>
    <row r="327" s="13" customFormat="1">
      <c r="A327" s="13"/>
      <c r="B327" s="243"/>
      <c r="C327" s="244"/>
      <c r="D327" s="245" t="s">
        <v>210</v>
      </c>
      <c r="E327" s="246" t="s">
        <v>1</v>
      </c>
      <c r="F327" s="247" t="s">
        <v>534</v>
      </c>
      <c r="G327" s="244"/>
      <c r="H327" s="248">
        <v>28.600000000000001</v>
      </c>
      <c r="I327" s="249"/>
      <c r="J327" s="244"/>
      <c r="K327" s="244"/>
      <c r="L327" s="250"/>
      <c r="M327" s="251"/>
      <c r="N327" s="252"/>
      <c r="O327" s="252"/>
      <c r="P327" s="252"/>
      <c r="Q327" s="252"/>
      <c r="R327" s="252"/>
      <c r="S327" s="252"/>
      <c r="T327" s="25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54" t="s">
        <v>210</v>
      </c>
      <c r="AU327" s="254" t="s">
        <v>86</v>
      </c>
      <c r="AV327" s="13" t="s">
        <v>86</v>
      </c>
      <c r="AW327" s="13" t="s">
        <v>34</v>
      </c>
      <c r="AX327" s="13" t="s">
        <v>82</v>
      </c>
      <c r="AY327" s="254" t="s">
        <v>196</v>
      </c>
    </row>
    <row r="328" s="13" customFormat="1">
      <c r="A328" s="13"/>
      <c r="B328" s="243"/>
      <c r="C328" s="244"/>
      <c r="D328" s="245" t="s">
        <v>210</v>
      </c>
      <c r="E328" s="244"/>
      <c r="F328" s="247" t="s">
        <v>535</v>
      </c>
      <c r="G328" s="244"/>
      <c r="H328" s="248">
        <v>29.457999999999998</v>
      </c>
      <c r="I328" s="249"/>
      <c r="J328" s="244"/>
      <c r="K328" s="244"/>
      <c r="L328" s="250"/>
      <c r="M328" s="251"/>
      <c r="N328" s="252"/>
      <c r="O328" s="252"/>
      <c r="P328" s="252"/>
      <c r="Q328" s="252"/>
      <c r="R328" s="252"/>
      <c r="S328" s="252"/>
      <c r="T328" s="25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4" t="s">
        <v>210</v>
      </c>
      <c r="AU328" s="254" t="s">
        <v>86</v>
      </c>
      <c r="AV328" s="13" t="s">
        <v>86</v>
      </c>
      <c r="AW328" s="13" t="s">
        <v>4</v>
      </c>
      <c r="AX328" s="13" t="s">
        <v>82</v>
      </c>
      <c r="AY328" s="254" t="s">
        <v>196</v>
      </c>
    </row>
    <row r="329" s="2" customFormat="1" ht="24.15" customHeight="1">
      <c r="A329" s="39"/>
      <c r="B329" s="40"/>
      <c r="C329" s="287" t="s">
        <v>536</v>
      </c>
      <c r="D329" s="287" t="s">
        <v>366</v>
      </c>
      <c r="E329" s="288" t="s">
        <v>537</v>
      </c>
      <c r="F329" s="289" t="s">
        <v>538</v>
      </c>
      <c r="G329" s="290" t="s">
        <v>201</v>
      </c>
      <c r="H329" s="291">
        <v>9.8699999999999992</v>
      </c>
      <c r="I329" s="292"/>
      <c r="J329" s="293">
        <f>ROUND(I329*H329,2)</f>
        <v>0</v>
      </c>
      <c r="K329" s="289" t="s">
        <v>202</v>
      </c>
      <c r="L329" s="294"/>
      <c r="M329" s="295" t="s">
        <v>1</v>
      </c>
      <c r="N329" s="296" t="s">
        <v>43</v>
      </c>
      <c r="O329" s="92"/>
      <c r="P329" s="239">
        <f>O329*H329</f>
        <v>0</v>
      </c>
      <c r="Q329" s="239">
        <v>0.17599999999999999</v>
      </c>
      <c r="R329" s="239">
        <f>Q329*H329</f>
        <v>1.7371199999999998</v>
      </c>
      <c r="S329" s="239">
        <v>0</v>
      </c>
      <c r="T329" s="240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41" t="s">
        <v>232</v>
      </c>
      <c r="AT329" s="241" t="s">
        <v>366</v>
      </c>
      <c r="AU329" s="241" t="s">
        <v>86</v>
      </c>
      <c r="AY329" s="18" t="s">
        <v>196</v>
      </c>
      <c r="BE329" s="242">
        <f>IF(N329="základní",J329,0)</f>
        <v>0</v>
      </c>
      <c r="BF329" s="242">
        <f>IF(N329="snížená",J329,0)</f>
        <v>0</v>
      </c>
      <c r="BG329" s="242">
        <f>IF(N329="zákl. přenesená",J329,0)</f>
        <v>0</v>
      </c>
      <c r="BH329" s="242">
        <f>IF(N329="sníž. přenesená",J329,0)</f>
        <v>0</v>
      </c>
      <c r="BI329" s="242">
        <f>IF(N329="nulová",J329,0)</f>
        <v>0</v>
      </c>
      <c r="BJ329" s="18" t="s">
        <v>82</v>
      </c>
      <c r="BK329" s="242">
        <f>ROUND(I329*H329,2)</f>
        <v>0</v>
      </c>
      <c r="BL329" s="18" t="s">
        <v>101</v>
      </c>
      <c r="BM329" s="241" t="s">
        <v>539</v>
      </c>
    </row>
    <row r="330" s="13" customFormat="1">
      <c r="A330" s="13"/>
      <c r="B330" s="243"/>
      <c r="C330" s="244"/>
      <c r="D330" s="245" t="s">
        <v>210</v>
      </c>
      <c r="E330" s="246" t="s">
        <v>1</v>
      </c>
      <c r="F330" s="247" t="s">
        <v>540</v>
      </c>
      <c r="G330" s="244"/>
      <c r="H330" s="248">
        <v>9.4000000000000004</v>
      </c>
      <c r="I330" s="249"/>
      <c r="J330" s="244"/>
      <c r="K330" s="244"/>
      <c r="L330" s="250"/>
      <c r="M330" s="251"/>
      <c r="N330" s="252"/>
      <c r="O330" s="252"/>
      <c r="P330" s="252"/>
      <c r="Q330" s="252"/>
      <c r="R330" s="252"/>
      <c r="S330" s="252"/>
      <c r="T330" s="25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54" t="s">
        <v>210</v>
      </c>
      <c r="AU330" s="254" t="s">
        <v>86</v>
      </c>
      <c r="AV330" s="13" t="s">
        <v>86</v>
      </c>
      <c r="AW330" s="13" t="s">
        <v>34</v>
      </c>
      <c r="AX330" s="13" t="s">
        <v>82</v>
      </c>
      <c r="AY330" s="254" t="s">
        <v>196</v>
      </c>
    </row>
    <row r="331" s="13" customFormat="1">
      <c r="A331" s="13"/>
      <c r="B331" s="243"/>
      <c r="C331" s="244"/>
      <c r="D331" s="245" t="s">
        <v>210</v>
      </c>
      <c r="E331" s="244"/>
      <c r="F331" s="247" t="s">
        <v>541</v>
      </c>
      <c r="G331" s="244"/>
      <c r="H331" s="248">
        <v>9.8699999999999992</v>
      </c>
      <c r="I331" s="249"/>
      <c r="J331" s="244"/>
      <c r="K331" s="244"/>
      <c r="L331" s="250"/>
      <c r="M331" s="251"/>
      <c r="N331" s="252"/>
      <c r="O331" s="252"/>
      <c r="P331" s="252"/>
      <c r="Q331" s="252"/>
      <c r="R331" s="252"/>
      <c r="S331" s="252"/>
      <c r="T331" s="25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4" t="s">
        <v>210</v>
      </c>
      <c r="AU331" s="254" t="s">
        <v>86</v>
      </c>
      <c r="AV331" s="13" t="s">
        <v>86</v>
      </c>
      <c r="AW331" s="13" t="s">
        <v>4</v>
      </c>
      <c r="AX331" s="13" t="s">
        <v>82</v>
      </c>
      <c r="AY331" s="254" t="s">
        <v>196</v>
      </c>
    </row>
    <row r="332" s="2" customFormat="1" ht="33" customHeight="1">
      <c r="A332" s="39"/>
      <c r="B332" s="40"/>
      <c r="C332" s="230" t="s">
        <v>542</v>
      </c>
      <c r="D332" s="230" t="s">
        <v>198</v>
      </c>
      <c r="E332" s="231" t="s">
        <v>543</v>
      </c>
      <c r="F332" s="232" t="s">
        <v>544</v>
      </c>
      <c r="G332" s="233" t="s">
        <v>201</v>
      </c>
      <c r="H332" s="234">
        <v>38</v>
      </c>
      <c r="I332" s="235"/>
      <c r="J332" s="236">
        <f>ROUND(I332*H332,2)</f>
        <v>0</v>
      </c>
      <c r="K332" s="232" t="s">
        <v>202</v>
      </c>
      <c r="L332" s="45"/>
      <c r="M332" s="237" t="s">
        <v>1</v>
      </c>
      <c r="N332" s="238" t="s">
        <v>43</v>
      </c>
      <c r="O332" s="92"/>
      <c r="P332" s="239">
        <f>O332*H332</f>
        <v>0</v>
      </c>
      <c r="Q332" s="239">
        <v>0</v>
      </c>
      <c r="R332" s="239">
        <f>Q332*H332</f>
        <v>0</v>
      </c>
      <c r="S332" s="239">
        <v>0</v>
      </c>
      <c r="T332" s="240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41" t="s">
        <v>101</v>
      </c>
      <c r="AT332" s="241" t="s">
        <v>198</v>
      </c>
      <c r="AU332" s="241" t="s">
        <v>86</v>
      </c>
      <c r="AY332" s="18" t="s">
        <v>196</v>
      </c>
      <c r="BE332" s="242">
        <f>IF(N332="základní",J332,0)</f>
        <v>0</v>
      </c>
      <c r="BF332" s="242">
        <f>IF(N332="snížená",J332,0)</f>
        <v>0</v>
      </c>
      <c r="BG332" s="242">
        <f>IF(N332="zákl. přenesená",J332,0)</f>
        <v>0</v>
      </c>
      <c r="BH332" s="242">
        <f>IF(N332="sníž. přenesená",J332,0)</f>
        <v>0</v>
      </c>
      <c r="BI332" s="242">
        <f>IF(N332="nulová",J332,0)</f>
        <v>0</v>
      </c>
      <c r="BJ332" s="18" t="s">
        <v>82</v>
      </c>
      <c r="BK332" s="242">
        <f>ROUND(I332*H332,2)</f>
        <v>0</v>
      </c>
      <c r="BL332" s="18" t="s">
        <v>101</v>
      </c>
      <c r="BM332" s="241" t="s">
        <v>545</v>
      </c>
    </row>
    <row r="333" s="13" customFormat="1">
      <c r="A333" s="13"/>
      <c r="B333" s="243"/>
      <c r="C333" s="244"/>
      <c r="D333" s="245" t="s">
        <v>210</v>
      </c>
      <c r="E333" s="246" t="s">
        <v>1</v>
      </c>
      <c r="F333" s="247" t="s">
        <v>546</v>
      </c>
      <c r="G333" s="244"/>
      <c r="H333" s="248">
        <v>38</v>
      </c>
      <c r="I333" s="249"/>
      <c r="J333" s="244"/>
      <c r="K333" s="244"/>
      <c r="L333" s="250"/>
      <c r="M333" s="251"/>
      <c r="N333" s="252"/>
      <c r="O333" s="252"/>
      <c r="P333" s="252"/>
      <c r="Q333" s="252"/>
      <c r="R333" s="252"/>
      <c r="S333" s="252"/>
      <c r="T333" s="25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54" t="s">
        <v>210</v>
      </c>
      <c r="AU333" s="254" t="s">
        <v>86</v>
      </c>
      <c r="AV333" s="13" t="s">
        <v>86</v>
      </c>
      <c r="AW333" s="13" t="s">
        <v>34</v>
      </c>
      <c r="AX333" s="13" t="s">
        <v>82</v>
      </c>
      <c r="AY333" s="254" t="s">
        <v>196</v>
      </c>
    </row>
    <row r="334" s="2" customFormat="1" ht="21.75" customHeight="1">
      <c r="A334" s="39"/>
      <c r="B334" s="40"/>
      <c r="C334" s="230" t="s">
        <v>547</v>
      </c>
      <c r="D334" s="230" t="s">
        <v>198</v>
      </c>
      <c r="E334" s="231" t="s">
        <v>548</v>
      </c>
      <c r="F334" s="232" t="s">
        <v>549</v>
      </c>
      <c r="G334" s="233" t="s">
        <v>247</v>
      </c>
      <c r="H334" s="234">
        <v>592.39999999999998</v>
      </c>
      <c r="I334" s="235"/>
      <c r="J334" s="236">
        <f>ROUND(I334*H334,2)</f>
        <v>0</v>
      </c>
      <c r="K334" s="232" t="s">
        <v>202</v>
      </c>
      <c r="L334" s="45"/>
      <c r="M334" s="237" t="s">
        <v>1</v>
      </c>
      <c r="N334" s="238" t="s">
        <v>43</v>
      </c>
      <c r="O334" s="92"/>
      <c r="P334" s="239">
        <f>O334*H334</f>
        <v>0</v>
      </c>
      <c r="Q334" s="239">
        <v>0.0035999999999999999</v>
      </c>
      <c r="R334" s="239">
        <f>Q334*H334</f>
        <v>2.1326399999999999</v>
      </c>
      <c r="S334" s="239">
        <v>0</v>
      </c>
      <c r="T334" s="240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41" t="s">
        <v>101</v>
      </c>
      <c r="AT334" s="241" t="s">
        <v>198</v>
      </c>
      <c r="AU334" s="241" t="s">
        <v>86</v>
      </c>
      <c r="AY334" s="18" t="s">
        <v>196</v>
      </c>
      <c r="BE334" s="242">
        <f>IF(N334="základní",J334,0)</f>
        <v>0</v>
      </c>
      <c r="BF334" s="242">
        <f>IF(N334="snížená",J334,0)</f>
        <v>0</v>
      </c>
      <c r="BG334" s="242">
        <f>IF(N334="zákl. přenesená",J334,0)</f>
        <v>0</v>
      </c>
      <c r="BH334" s="242">
        <f>IF(N334="sníž. přenesená",J334,0)</f>
        <v>0</v>
      </c>
      <c r="BI334" s="242">
        <f>IF(N334="nulová",J334,0)</f>
        <v>0</v>
      </c>
      <c r="BJ334" s="18" t="s">
        <v>82</v>
      </c>
      <c r="BK334" s="242">
        <f>ROUND(I334*H334,2)</f>
        <v>0</v>
      </c>
      <c r="BL334" s="18" t="s">
        <v>101</v>
      </c>
      <c r="BM334" s="241" t="s">
        <v>550</v>
      </c>
    </row>
    <row r="335" s="12" customFormat="1" ht="22.8" customHeight="1">
      <c r="A335" s="12"/>
      <c r="B335" s="214"/>
      <c r="C335" s="215"/>
      <c r="D335" s="216" t="s">
        <v>77</v>
      </c>
      <c r="E335" s="228" t="s">
        <v>237</v>
      </c>
      <c r="F335" s="228" t="s">
        <v>551</v>
      </c>
      <c r="G335" s="215"/>
      <c r="H335" s="215"/>
      <c r="I335" s="218"/>
      <c r="J335" s="229">
        <f>BK335</f>
        <v>0</v>
      </c>
      <c r="K335" s="215"/>
      <c r="L335" s="220"/>
      <c r="M335" s="221"/>
      <c r="N335" s="222"/>
      <c r="O335" s="222"/>
      <c r="P335" s="223">
        <f>SUM(P336:P406)</f>
        <v>0</v>
      </c>
      <c r="Q335" s="222"/>
      <c r="R335" s="223">
        <f>SUM(R336:R406)</f>
        <v>499.26788622000004</v>
      </c>
      <c r="S335" s="222"/>
      <c r="T335" s="224">
        <f>SUM(T336:T406)</f>
        <v>373.47649999999999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225" t="s">
        <v>82</v>
      </c>
      <c r="AT335" s="226" t="s">
        <v>77</v>
      </c>
      <c r="AU335" s="226" t="s">
        <v>82</v>
      </c>
      <c r="AY335" s="225" t="s">
        <v>196</v>
      </c>
      <c r="BK335" s="227">
        <f>SUM(BK336:BK406)</f>
        <v>0</v>
      </c>
    </row>
    <row r="336" s="2" customFormat="1" ht="24.15" customHeight="1">
      <c r="A336" s="39"/>
      <c r="B336" s="40"/>
      <c r="C336" s="230" t="s">
        <v>552</v>
      </c>
      <c r="D336" s="230" t="s">
        <v>198</v>
      </c>
      <c r="E336" s="231" t="s">
        <v>553</v>
      </c>
      <c r="F336" s="232" t="s">
        <v>554</v>
      </c>
      <c r="G336" s="233" t="s">
        <v>418</v>
      </c>
      <c r="H336" s="234">
        <v>2</v>
      </c>
      <c r="I336" s="235"/>
      <c r="J336" s="236">
        <f>ROUND(I336*H336,2)</f>
        <v>0</v>
      </c>
      <c r="K336" s="232" t="s">
        <v>202</v>
      </c>
      <c r="L336" s="45"/>
      <c r="M336" s="237" t="s">
        <v>1</v>
      </c>
      <c r="N336" s="238" t="s">
        <v>43</v>
      </c>
      <c r="O336" s="92"/>
      <c r="P336" s="239">
        <f>O336*H336</f>
        <v>0</v>
      </c>
      <c r="Q336" s="239">
        <v>0.11171</v>
      </c>
      <c r="R336" s="239">
        <f>Q336*H336</f>
        <v>0.22342000000000001</v>
      </c>
      <c r="S336" s="239">
        <v>0</v>
      </c>
      <c r="T336" s="240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41" t="s">
        <v>101</v>
      </c>
      <c r="AT336" s="241" t="s">
        <v>198</v>
      </c>
      <c r="AU336" s="241" t="s">
        <v>86</v>
      </c>
      <c r="AY336" s="18" t="s">
        <v>196</v>
      </c>
      <c r="BE336" s="242">
        <f>IF(N336="základní",J336,0)</f>
        <v>0</v>
      </c>
      <c r="BF336" s="242">
        <f>IF(N336="snížená",J336,0)</f>
        <v>0</v>
      </c>
      <c r="BG336" s="242">
        <f>IF(N336="zákl. přenesená",J336,0)</f>
        <v>0</v>
      </c>
      <c r="BH336" s="242">
        <f>IF(N336="sníž. přenesená",J336,0)</f>
        <v>0</v>
      </c>
      <c r="BI336" s="242">
        <f>IF(N336="nulová",J336,0)</f>
        <v>0</v>
      </c>
      <c r="BJ336" s="18" t="s">
        <v>82</v>
      </c>
      <c r="BK336" s="242">
        <f>ROUND(I336*H336,2)</f>
        <v>0</v>
      </c>
      <c r="BL336" s="18" t="s">
        <v>101</v>
      </c>
      <c r="BM336" s="241" t="s">
        <v>555</v>
      </c>
    </row>
    <row r="337" s="2" customFormat="1" ht="24.15" customHeight="1">
      <c r="A337" s="39"/>
      <c r="B337" s="40"/>
      <c r="C337" s="287" t="s">
        <v>556</v>
      </c>
      <c r="D337" s="287" t="s">
        <v>366</v>
      </c>
      <c r="E337" s="288" t="s">
        <v>557</v>
      </c>
      <c r="F337" s="289" t="s">
        <v>558</v>
      </c>
      <c r="G337" s="290" t="s">
        <v>418</v>
      </c>
      <c r="H337" s="291">
        <v>2</v>
      </c>
      <c r="I337" s="292"/>
      <c r="J337" s="293">
        <f>ROUND(I337*H337,2)</f>
        <v>0</v>
      </c>
      <c r="K337" s="289" t="s">
        <v>202</v>
      </c>
      <c r="L337" s="294"/>
      <c r="M337" s="295" t="s">
        <v>1</v>
      </c>
      <c r="N337" s="296" t="s">
        <v>43</v>
      </c>
      <c r="O337" s="92"/>
      <c r="P337" s="239">
        <f>O337*H337</f>
        <v>0</v>
      </c>
      <c r="Q337" s="239">
        <v>0.0060000000000000001</v>
      </c>
      <c r="R337" s="239">
        <f>Q337*H337</f>
        <v>0.012</v>
      </c>
      <c r="S337" s="239">
        <v>0</v>
      </c>
      <c r="T337" s="240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41" t="s">
        <v>232</v>
      </c>
      <c r="AT337" s="241" t="s">
        <v>366</v>
      </c>
      <c r="AU337" s="241" t="s">
        <v>86</v>
      </c>
      <c r="AY337" s="18" t="s">
        <v>196</v>
      </c>
      <c r="BE337" s="242">
        <f>IF(N337="základní",J337,0)</f>
        <v>0</v>
      </c>
      <c r="BF337" s="242">
        <f>IF(N337="snížená",J337,0)</f>
        <v>0</v>
      </c>
      <c r="BG337" s="242">
        <f>IF(N337="zákl. přenesená",J337,0)</f>
        <v>0</v>
      </c>
      <c r="BH337" s="242">
        <f>IF(N337="sníž. přenesená",J337,0)</f>
        <v>0</v>
      </c>
      <c r="BI337" s="242">
        <f>IF(N337="nulová",J337,0)</f>
        <v>0</v>
      </c>
      <c r="BJ337" s="18" t="s">
        <v>82</v>
      </c>
      <c r="BK337" s="242">
        <f>ROUND(I337*H337,2)</f>
        <v>0</v>
      </c>
      <c r="BL337" s="18" t="s">
        <v>101</v>
      </c>
      <c r="BM337" s="241" t="s">
        <v>559</v>
      </c>
    </row>
    <row r="338" s="2" customFormat="1" ht="24.15" customHeight="1">
      <c r="A338" s="39"/>
      <c r="B338" s="40"/>
      <c r="C338" s="230" t="s">
        <v>560</v>
      </c>
      <c r="D338" s="230" t="s">
        <v>198</v>
      </c>
      <c r="E338" s="231" t="s">
        <v>561</v>
      </c>
      <c r="F338" s="232" t="s">
        <v>562</v>
      </c>
      <c r="G338" s="233" t="s">
        <v>247</v>
      </c>
      <c r="H338" s="234">
        <v>593</v>
      </c>
      <c r="I338" s="235"/>
      <c r="J338" s="236">
        <f>ROUND(I338*H338,2)</f>
        <v>0</v>
      </c>
      <c r="K338" s="232" t="s">
        <v>202</v>
      </c>
      <c r="L338" s="45"/>
      <c r="M338" s="237" t="s">
        <v>1</v>
      </c>
      <c r="N338" s="238" t="s">
        <v>43</v>
      </c>
      <c r="O338" s="92"/>
      <c r="P338" s="239">
        <f>O338*H338</f>
        <v>0</v>
      </c>
      <c r="Q338" s="239">
        <v>0.00040000000000000002</v>
      </c>
      <c r="R338" s="239">
        <f>Q338*H338</f>
        <v>0.23720000000000002</v>
      </c>
      <c r="S338" s="239">
        <v>0</v>
      </c>
      <c r="T338" s="240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41" t="s">
        <v>101</v>
      </c>
      <c r="AT338" s="241" t="s">
        <v>198</v>
      </c>
      <c r="AU338" s="241" t="s">
        <v>86</v>
      </c>
      <c r="AY338" s="18" t="s">
        <v>196</v>
      </c>
      <c r="BE338" s="242">
        <f>IF(N338="základní",J338,0)</f>
        <v>0</v>
      </c>
      <c r="BF338" s="242">
        <f>IF(N338="snížená",J338,0)</f>
        <v>0</v>
      </c>
      <c r="BG338" s="242">
        <f>IF(N338="zákl. přenesená",J338,0)</f>
        <v>0</v>
      </c>
      <c r="BH338" s="242">
        <f>IF(N338="sníž. přenesená",J338,0)</f>
        <v>0</v>
      </c>
      <c r="BI338" s="242">
        <f>IF(N338="nulová",J338,0)</f>
        <v>0</v>
      </c>
      <c r="BJ338" s="18" t="s">
        <v>82</v>
      </c>
      <c r="BK338" s="242">
        <f>ROUND(I338*H338,2)</f>
        <v>0</v>
      </c>
      <c r="BL338" s="18" t="s">
        <v>101</v>
      </c>
      <c r="BM338" s="241" t="s">
        <v>563</v>
      </c>
    </row>
    <row r="339" s="13" customFormat="1">
      <c r="A339" s="13"/>
      <c r="B339" s="243"/>
      <c r="C339" s="244"/>
      <c r="D339" s="245" t="s">
        <v>210</v>
      </c>
      <c r="E339" s="246" t="s">
        <v>1</v>
      </c>
      <c r="F339" s="247" t="s">
        <v>564</v>
      </c>
      <c r="G339" s="244"/>
      <c r="H339" s="248">
        <v>593</v>
      </c>
      <c r="I339" s="249"/>
      <c r="J339" s="244"/>
      <c r="K339" s="244"/>
      <c r="L339" s="250"/>
      <c r="M339" s="251"/>
      <c r="N339" s="252"/>
      <c r="O339" s="252"/>
      <c r="P339" s="252"/>
      <c r="Q339" s="252"/>
      <c r="R339" s="252"/>
      <c r="S339" s="252"/>
      <c r="T339" s="25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54" t="s">
        <v>210</v>
      </c>
      <c r="AU339" s="254" t="s">
        <v>86</v>
      </c>
      <c r="AV339" s="13" t="s">
        <v>86</v>
      </c>
      <c r="AW339" s="13" t="s">
        <v>34</v>
      </c>
      <c r="AX339" s="13" t="s">
        <v>82</v>
      </c>
      <c r="AY339" s="254" t="s">
        <v>196</v>
      </c>
    </row>
    <row r="340" s="2" customFormat="1" ht="16.5" customHeight="1">
      <c r="A340" s="39"/>
      <c r="B340" s="40"/>
      <c r="C340" s="230" t="s">
        <v>565</v>
      </c>
      <c r="D340" s="230" t="s">
        <v>198</v>
      </c>
      <c r="E340" s="231" t="s">
        <v>566</v>
      </c>
      <c r="F340" s="232" t="s">
        <v>567</v>
      </c>
      <c r="G340" s="233" t="s">
        <v>247</v>
      </c>
      <c r="H340" s="234">
        <v>593</v>
      </c>
      <c r="I340" s="235"/>
      <c r="J340" s="236">
        <f>ROUND(I340*H340,2)</f>
        <v>0</v>
      </c>
      <c r="K340" s="232" t="s">
        <v>202</v>
      </c>
      <c r="L340" s="45"/>
      <c r="M340" s="237" t="s">
        <v>1</v>
      </c>
      <c r="N340" s="238" t="s">
        <v>43</v>
      </c>
      <c r="O340" s="92"/>
      <c r="P340" s="239">
        <f>O340*H340</f>
        <v>0</v>
      </c>
      <c r="Q340" s="239">
        <v>0</v>
      </c>
      <c r="R340" s="239">
        <f>Q340*H340</f>
        <v>0</v>
      </c>
      <c r="S340" s="239">
        <v>0</v>
      </c>
      <c r="T340" s="240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41" t="s">
        <v>101</v>
      </c>
      <c r="AT340" s="241" t="s">
        <v>198</v>
      </c>
      <c r="AU340" s="241" t="s">
        <v>86</v>
      </c>
      <c r="AY340" s="18" t="s">
        <v>196</v>
      </c>
      <c r="BE340" s="242">
        <f>IF(N340="základní",J340,0)</f>
        <v>0</v>
      </c>
      <c r="BF340" s="242">
        <f>IF(N340="snížená",J340,0)</f>
        <v>0</v>
      </c>
      <c r="BG340" s="242">
        <f>IF(N340="zákl. přenesená",J340,0)</f>
        <v>0</v>
      </c>
      <c r="BH340" s="242">
        <f>IF(N340="sníž. přenesená",J340,0)</f>
        <v>0</v>
      </c>
      <c r="BI340" s="242">
        <f>IF(N340="nulová",J340,0)</f>
        <v>0</v>
      </c>
      <c r="BJ340" s="18" t="s">
        <v>82</v>
      </c>
      <c r="BK340" s="242">
        <f>ROUND(I340*H340,2)</f>
        <v>0</v>
      </c>
      <c r="BL340" s="18" t="s">
        <v>101</v>
      </c>
      <c r="BM340" s="241" t="s">
        <v>568</v>
      </c>
    </row>
    <row r="341" s="2" customFormat="1" ht="33" customHeight="1">
      <c r="A341" s="39"/>
      <c r="B341" s="40"/>
      <c r="C341" s="230" t="s">
        <v>569</v>
      </c>
      <c r="D341" s="230" t="s">
        <v>198</v>
      </c>
      <c r="E341" s="231" t="s">
        <v>570</v>
      </c>
      <c r="F341" s="232" t="s">
        <v>571</v>
      </c>
      <c r="G341" s="233" t="s">
        <v>247</v>
      </c>
      <c r="H341" s="234">
        <v>589</v>
      </c>
      <c r="I341" s="235"/>
      <c r="J341" s="236">
        <f>ROUND(I341*H341,2)</f>
        <v>0</v>
      </c>
      <c r="K341" s="232" t="s">
        <v>202</v>
      </c>
      <c r="L341" s="45"/>
      <c r="M341" s="237" t="s">
        <v>1</v>
      </c>
      <c r="N341" s="238" t="s">
        <v>43</v>
      </c>
      <c r="O341" s="92"/>
      <c r="P341" s="239">
        <f>O341*H341</f>
        <v>0</v>
      </c>
      <c r="Q341" s="239">
        <v>0.16850000000000001</v>
      </c>
      <c r="R341" s="239">
        <f>Q341*H341</f>
        <v>99.246500000000012</v>
      </c>
      <c r="S341" s="239">
        <v>0</v>
      </c>
      <c r="T341" s="240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41" t="s">
        <v>101</v>
      </c>
      <c r="AT341" s="241" t="s">
        <v>198</v>
      </c>
      <c r="AU341" s="241" t="s">
        <v>86</v>
      </c>
      <c r="AY341" s="18" t="s">
        <v>196</v>
      </c>
      <c r="BE341" s="242">
        <f>IF(N341="základní",J341,0)</f>
        <v>0</v>
      </c>
      <c r="BF341" s="242">
        <f>IF(N341="snížená",J341,0)</f>
        <v>0</v>
      </c>
      <c r="BG341" s="242">
        <f>IF(N341="zákl. přenesená",J341,0)</f>
        <v>0</v>
      </c>
      <c r="BH341" s="242">
        <f>IF(N341="sníž. přenesená",J341,0)</f>
        <v>0</v>
      </c>
      <c r="BI341" s="242">
        <f>IF(N341="nulová",J341,0)</f>
        <v>0</v>
      </c>
      <c r="BJ341" s="18" t="s">
        <v>82</v>
      </c>
      <c r="BK341" s="242">
        <f>ROUND(I341*H341,2)</f>
        <v>0</v>
      </c>
      <c r="BL341" s="18" t="s">
        <v>101</v>
      </c>
      <c r="BM341" s="241" t="s">
        <v>572</v>
      </c>
    </row>
    <row r="342" s="13" customFormat="1">
      <c r="A342" s="13"/>
      <c r="B342" s="243"/>
      <c r="C342" s="244"/>
      <c r="D342" s="245" t="s">
        <v>210</v>
      </c>
      <c r="E342" s="246" t="s">
        <v>1</v>
      </c>
      <c r="F342" s="247" t="s">
        <v>573</v>
      </c>
      <c r="G342" s="244"/>
      <c r="H342" s="248">
        <v>499.52999999999997</v>
      </c>
      <c r="I342" s="249"/>
      <c r="J342" s="244"/>
      <c r="K342" s="244"/>
      <c r="L342" s="250"/>
      <c r="M342" s="251"/>
      <c r="N342" s="252"/>
      <c r="O342" s="252"/>
      <c r="P342" s="252"/>
      <c r="Q342" s="252"/>
      <c r="R342" s="252"/>
      <c r="S342" s="252"/>
      <c r="T342" s="25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4" t="s">
        <v>210</v>
      </c>
      <c r="AU342" s="254" t="s">
        <v>86</v>
      </c>
      <c r="AV342" s="13" t="s">
        <v>86</v>
      </c>
      <c r="AW342" s="13" t="s">
        <v>34</v>
      </c>
      <c r="AX342" s="13" t="s">
        <v>78</v>
      </c>
      <c r="AY342" s="254" t="s">
        <v>196</v>
      </c>
    </row>
    <row r="343" s="14" customFormat="1">
      <c r="A343" s="14"/>
      <c r="B343" s="255"/>
      <c r="C343" s="256"/>
      <c r="D343" s="245" t="s">
        <v>210</v>
      </c>
      <c r="E343" s="257" t="s">
        <v>1</v>
      </c>
      <c r="F343" s="258" t="s">
        <v>574</v>
      </c>
      <c r="G343" s="256"/>
      <c r="H343" s="257" t="s">
        <v>1</v>
      </c>
      <c r="I343" s="259"/>
      <c r="J343" s="256"/>
      <c r="K343" s="256"/>
      <c r="L343" s="260"/>
      <c r="M343" s="261"/>
      <c r="N343" s="262"/>
      <c r="O343" s="262"/>
      <c r="P343" s="262"/>
      <c r="Q343" s="262"/>
      <c r="R343" s="262"/>
      <c r="S343" s="262"/>
      <c r="T343" s="263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4" t="s">
        <v>210</v>
      </c>
      <c r="AU343" s="264" t="s">
        <v>86</v>
      </c>
      <c r="AV343" s="14" t="s">
        <v>82</v>
      </c>
      <c r="AW343" s="14" t="s">
        <v>34</v>
      </c>
      <c r="AX343" s="14" t="s">
        <v>78</v>
      </c>
      <c r="AY343" s="264" t="s">
        <v>196</v>
      </c>
    </row>
    <row r="344" s="13" customFormat="1">
      <c r="A344" s="13"/>
      <c r="B344" s="243"/>
      <c r="C344" s="244"/>
      <c r="D344" s="245" t="s">
        <v>210</v>
      </c>
      <c r="E344" s="246" t="s">
        <v>1</v>
      </c>
      <c r="F344" s="247" t="s">
        <v>575</v>
      </c>
      <c r="G344" s="244"/>
      <c r="H344" s="248">
        <v>61.469999999999999</v>
      </c>
      <c r="I344" s="249"/>
      <c r="J344" s="244"/>
      <c r="K344" s="244"/>
      <c r="L344" s="250"/>
      <c r="M344" s="251"/>
      <c r="N344" s="252"/>
      <c r="O344" s="252"/>
      <c r="P344" s="252"/>
      <c r="Q344" s="252"/>
      <c r="R344" s="252"/>
      <c r="S344" s="252"/>
      <c r="T344" s="25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54" t="s">
        <v>210</v>
      </c>
      <c r="AU344" s="254" t="s">
        <v>86</v>
      </c>
      <c r="AV344" s="13" t="s">
        <v>86</v>
      </c>
      <c r="AW344" s="13" t="s">
        <v>34</v>
      </c>
      <c r="AX344" s="13" t="s">
        <v>78</v>
      </c>
      <c r="AY344" s="254" t="s">
        <v>196</v>
      </c>
    </row>
    <row r="345" s="13" customFormat="1">
      <c r="A345" s="13"/>
      <c r="B345" s="243"/>
      <c r="C345" s="244"/>
      <c r="D345" s="245" t="s">
        <v>210</v>
      </c>
      <c r="E345" s="246" t="s">
        <v>1</v>
      </c>
      <c r="F345" s="247" t="s">
        <v>576</v>
      </c>
      <c r="G345" s="244"/>
      <c r="H345" s="248">
        <v>28</v>
      </c>
      <c r="I345" s="249"/>
      <c r="J345" s="244"/>
      <c r="K345" s="244"/>
      <c r="L345" s="250"/>
      <c r="M345" s="251"/>
      <c r="N345" s="252"/>
      <c r="O345" s="252"/>
      <c r="P345" s="252"/>
      <c r="Q345" s="252"/>
      <c r="R345" s="252"/>
      <c r="S345" s="252"/>
      <c r="T345" s="25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54" t="s">
        <v>210</v>
      </c>
      <c r="AU345" s="254" t="s">
        <v>86</v>
      </c>
      <c r="AV345" s="13" t="s">
        <v>86</v>
      </c>
      <c r="AW345" s="13" t="s">
        <v>34</v>
      </c>
      <c r="AX345" s="13" t="s">
        <v>78</v>
      </c>
      <c r="AY345" s="254" t="s">
        <v>196</v>
      </c>
    </row>
    <row r="346" s="16" customFormat="1">
      <c r="A346" s="16"/>
      <c r="B346" s="276"/>
      <c r="C346" s="277"/>
      <c r="D346" s="245" t="s">
        <v>210</v>
      </c>
      <c r="E346" s="278" t="s">
        <v>1</v>
      </c>
      <c r="F346" s="279" t="s">
        <v>276</v>
      </c>
      <c r="G346" s="277"/>
      <c r="H346" s="280">
        <v>589</v>
      </c>
      <c r="I346" s="281"/>
      <c r="J346" s="277"/>
      <c r="K346" s="277"/>
      <c r="L346" s="282"/>
      <c r="M346" s="283"/>
      <c r="N346" s="284"/>
      <c r="O346" s="284"/>
      <c r="P346" s="284"/>
      <c r="Q346" s="284"/>
      <c r="R346" s="284"/>
      <c r="S346" s="284"/>
      <c r="T346" s="285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T346" s="286" t="s">
        <v>210</v>
      </c>
      <c r="AU346" s="286" t="s">
        <v>86</v>
      </c>
      <c r="AV346" s="16" t="s">
        <v>101</v>
      </c>
      <c r="AW346" s="16" t="s">
        <v>34</v>
      </c>
      <c r="AX346" s="16" t="s">
        <v>82</v>
      </c>
      <c r="AY346" s="286" t="s">
        <v>196</v>
      </c>
    </row>
    <row r="347" s="2" customFormat="1" ht="16.5" customHeight="1">
      <c r="A347" s="39"/>
      <c r="B347" s="40"/>
      <c r="C347" s="287" t="s">
        <v>577</v>
      </c>
      <c r="D347" s="287" t="s">
        <v>366</v>
      </c>
      <c r="E347" s="288" t="s">
        <v>578</v>
      </c>
      <c r="F347" s="289" t="s">
        <v>579</v>
      </c>
      <c r="G347" s="290" t="s">
        <v>247</v>
      </c>
      <c r="H347" s="291">
        <v>538.68200000000002</v>
      </c>
      <c r="I347" s="292"/>
      <c r="J347" s="293">
        <f>ROUND(I347*H347,2)</f>
        <v>0</v>
      </c>
      <c r="K347" s="289" t="s">
        <v>202</v>
      </c>
      <c r="L347" s="294"/>
      <c r="M347" s="295" t="s">
        <v>1</v>
      </c>
      <c r="N347" s="296" t="s">
        <v>43</v>
      </c>
      <c r="O347" s="92"/>
      <c r="P347" s="239">
        <f>O347*H347</f>
        <v>0</v>
      </c>
      <c r="Q347" s="239">
        <v>0.080000000000000002</v>
      </c>
      <c r="R347" s="239">
        <f>Q347*H347</f>
        <v>43.094560000000001</v>
      </c>
      <c r="S347" s="239">
        <v>0</v>
      </c>
      <c r="T347" s="240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41" t="s">
        <v>232</v>
      </c>
      <c r="AT347" s="241" t="s">
        <v>366</v>
      </c>
      <c r="AU347" s="241" t="s">
        <v>86</v>
      </c>
      <c r="AY347" s="18" t="s">
        <v>196</v>
      </c>
      <c r="BE347" s="242">
        <f>IF(N347="základní",J347,0)</f>
        <v>0</v>
      </c>
      <c r="BF347" s="242">
        <f>IF(N347="snížená",J347,0)</f>
        <v>0</v>
      </c>
      <c r="BG347" s="242">
        <f>IF(N347="zákl. přenesená",J347,0)</f>
        <v>0</v>
      </c>
      <c r="BH347" s="242">
        <f>IF(N347="sníž. přenesená",J347,0)</f>
        <v>0</v>
      </c>
      <c r="BI347" s="242">
        <f>IF(N347="nulová",J347,0)</f>
        <v>0</v>
      </c>
      <c r="BJ347" s="18" t="s">
        <v>82</v>
      </c>
      <c r="BK347" s="242">
        <f>ROUND(I347*H347,2)</f>
        <v>0</v>
      </c>
      <c r="BL347" s="18" t="s">
        <v>101</v>
      </c>
      <c r="BM347" s="241" t="s">
        <v>580</v>
      </c>
    </row>
    <row r="348" s="13" customFormat="1">
      <c r="A348" s="13"/>
      <c r="B348" s="243"/>
      <c r="C348" s="244"/>
      <c r="D348" s="245" t="s">
        <v>210</v>
      </c>
      <c r="E348" s="246" t="s">
        <v>1</v>
      </c>
      <c r="F348" s="247" t="s">
        <v>581</v>
      </c>
      <c r="G348" s="244"/>
      <c r="H348" s="248">
        <v>513.02999999999997</v>
      </c>
      <c r="I348" s="249"/>
      <c r="J348" s="244"/>
      <c r="K348" s="244"/>
      <c r="L348" s="250"/>
      <c r="M348" s="251"/>
      <c r="N348" s="252"/>
      <c r="O348" s="252"/>
      <c r="P348" s="252"/>
      <c r="Q348" s="252"/>
      <c r="R348" s="252"/>
      <c r="S348" s="252"/>
      <c r="T348" s="25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54" t="s">
        <v>210</v>
      </c>
      <c r="AU348" s="254" t="s">
        <v>86</v>
      </c>
      <c r="AV348" s="13" t="s">
        <v>86</v>
      </c>
      <c r="AW348" s="13" t="s">
        <v>34</v>
      </c>
      <c r="AX348" s="13" t="s">
        <v>82</v>
      </c>
      <c r="AY348" s="254" t="s">
        <v>196</v>
      </c>
    </row>
    <row r="349" s="13" customFormat="1">
      <c r="A349" s="13"/>
      <c r="B349" s="243"/>
      <c r="C349" s="244"/>
      <c r="D349" s="245" t="s">
        <v>210</v>
      </c>
      <c r="E349" s="244"/>
      <c r="F349" s="247" t="s">
        <v>582</v>
      </c>
      <c r="G349" s="244"/>
      <c r="H349" s="248">
        <v>538.68200000000002</v>
      </c>
      <c r="I349" s="249"/>
      <c r="J349" s="244"/>
      <c r="K349" s="244"/>
      <c r="L349" s="250"/>
      <c r="M349" s="251"/>
      <c r="N349" s="252"/>
      <c r="O349" s="252"/>
      <c r="P349" s="252"/>
      <c r="Q349" s="252"/>
      <c r="R349" s="252"/>
      <c r="S349" s="252"/>
      <c r="T349" s="25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54" t="s">
        <v>210</v>
      </c>
      <c r="AU349" s="254" t="s">
        <v>86</v>
      </c>
      <c r="AV349" s="13" t="s">
        <v>86</v>
      </c>
      <c r="AW349" s="13" t="s">
        <v>4</v>
      </c>
      <c r="AX349" s="13" t="s">
        <v>82</v>
      </c>
      <c r="AY349" s="254" t="s">
        <v>196</v>
      </c>
    </row>
    <row r="350" s="2" customFormat="1" ht="24.15" customHeight="1">
      <c r="A350" s="39"/>
      <c r="B350" s="40"/>
      <c r="C350" s="287" t="s">
        <v>583</v>
      </c>
      <c r="D350" s="287" t="s">
        <v>366</v>
      </c>
      <c r="E350" s="288" t="s">
        <v>584</v>
      </c>
      <c r="F350" s="289" t="s">
        <v>585</v>
      </c>
      <c r="G350" s="290" t="s">
        <v>247</v>
      </c>
      <c r="H350" s="291">
        <v>65.099999999999994</v>
      </c>
      <c r="I350" s="292"/>
      <c r="J350" s="293">
        <f>ROUND(I350*H350,2)</f>
        <v>0</v>
      </c>
      <c r="K350" s="289" t="s">
        <v>202</v>
      </c>
      <c r="L350" s="294"/>
      <c r="M350" s="295" t="s">
        <v>1</v>
      </c>
      <c r="N350" s="296" t="s">
        <v>43</v>
      </c>
      <c r="O350" s="92"/>
      <c r="P350" s="239">
        <f>O350*H350</f>
        <v>0</v>
      </c>
      <c r="Q350" s="239">
        <v>0.048300000000000003</v>
      </c>
      <c r="R350" s="239">
        <f>Q350*H350</f>
        <v>3.1443300000000001</v>
      </c>
      <c r="S350" s="239">
        <v>0</v>
      </c>
      <c r="T350" s="240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41" t="s">
        <v>232</v>
      </c>
      <c r="AT350" s="241" t="s">
        <v>366</v>
      </c>
      <c r="AU350" s="241" t="s">
        <v>86</v>
      </c>
      <c r="AY350" s="18" t="s">
        <v>196</v>
      </c>
      <c r="BE350" s="242">
        <f>IF(N350="základní",J350,0)</f>
        <v>0</v>
      </c>
      <c r="BF350" s="242">
        <f>IF(N350="snížená",J350,0)</f>
        <v>0</v>
      </c>
      <c r="BG350" s="242">
        <f>IF(N350="zákl. přenesená",J350,0)</f>
        <v>0</v>
      </c>
      <c r="BH350" s="242">
        <f>IF(N350="sníž. přenesená",J350,0)</f>
        <v>0</v>
      </c>
      <c r="BI350" s="242">
        <f>IF(N350="nulová",J350,0)</f>
        <v>0</v>
      </c>
      <c r="BJ350" s="18" t="s">
        <v>82</v>
      </c>
      <c r="BK350" s="242">
        <f>ROUND(I350*H350,2)</f>
        <v>0</v>
      </c>
      <c r="BL350" s="18" t="s">
        <v>101</v>
      </c>
      <c r="BM350" s="241" t="s">
        <v>586</v>
      </c>
    </row>
    <row r="351" s="13" customFormat="1">
      <c r="A351" s="13"/>
      <c r="B351" s="243"/>
      <c r="C351" s="244"/>
      <c r="D351" s="245" t="s">
        <v>210</v>
      </c>
      <c r="E351" s="246" t="s">
        <v>1</v>
      </c>
      <c r="F351" s="247" t="s">
        <v>518</v>
      </c>
      <c r="G351" s="244"/>
      <c r="H351" s="248">
        <v>62</v>
      </c>
      <c r="I351" s="249"/>
      <c r="J351" s="244"/>
      <c r="K351" s="244"/>
      <c r="L351" s="250"/>
      <c r="M351" s="251"/>
      <c r="N351" s="252"/>
      <c r="O351" s="252"/>
      <c r="P351" s="252"/>
      <c r="Q351" s="252"/>
      <c r="R351" s="252"/>
      <c r="S351" s="252"/>
      <c r="T351" s="25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54" t="s">
        <v>210</v>
      </c>
      <c r="AU351" s="254" t="s">
        <v>86</v>
      </c>
      <c r="AV351" s="13" t="s">
        <v>86</v>
      </c>
      <c r="AW351" s="13" t="s">
        <v>34</v>
      </c>
      <c r="AX351" s="13" t="s">
        <v>82</v>
      </c>
      <c r="AY351" s="254" t="s">
        <v>196</v>
      </c>
    </row>
    <row r="352" s="13" customFormat="1">
      <c r="A352" s="13"/>
      <c r="B352" s="243"/>
      <c r="C352" s="244"/>
      <c r="D352" s="245" t="s">
        <v>210</v>
      </c>
      <c r="E352" s="244"/>
      <c r="F352" s="247" t="s">
        <v>587</v>
      </c>
      <c r="G352" s="244"/>
      <c r="H352" s="248">
        <v>65.099999999999994</v>
      </c>
      <c r="I352" s="249"/>
      <c r="J352" s="244"/>
      <c r="K352" s="244"/>
      <c r="L352" s="250"/>
      <c r="M352" s="251"/>
      <c r="N352" s="252"/>
      <c r="O352" s="252"/>
      <c r="P352" s="252"/>
      <c r="Q352" s="252"/>
      <c r="R352" s="252"/>
      <c r="S352" s="252"/>
      <c r="T352" s="25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54" t="s">
        <v>210</v>
      </c>
      <c r="AU352" s="254" t="s">
        <v>86</v>
      </c>
      <c r="AV352" s="13" t="s">
        <v>86</v>
      </c>
      <c r="AW352" s="13" t="s">
        <v>4</v>
      </c>
      <c r="AX352" s="13" t="s">
        <v>82</v>
      </c>
      <c r="AY352" s="254" t="s">
        <v>196</v>
      </c>
    </row>
    <row r="353" s="2" customFormat="1" ht="24.15" customHeight="1">
      <c r="A353" s="39"/>
      <c r="B353" s="40"/>
      <c r="C353" s="287" t="s">
        <v>588</v>
      </c>
      <c r="D353" s="287" t="s">
        <v>366</v>
      </c>
      <c r="E353" s="288" t="s">
        <v>589</v>
      </c>
      <c r="F353" s="289" t="s">
        <v>590</v>
      </c>
      <c r="G353" s="290" t="s">
        <v>247</v>
      </c>
      <c r="H353" s="291">
        <v>29.399999999999999</v>
      </c>
      <c r="I353" s="292"/>
      <c r="J353" s="293">
        <f>ROUND(I353*H353,2)</f>
        <v>0</v>
      </c>
      <c r="K353" s="289" t="s">
        <v>202</v>
      </c>
      <c r="L353" s="294"/>
      <c r="M353" s="295" t="s">
        <v>1</v>
      </c>
      <c r="N353" s="296" t="s">
        <v>43</v>
      </c>
      <c r="O353" s="92"/>
      <c r="P353" s="239">
        <f>O353*H353</f>
        <v>0</v>
      </c>
      <c r="Q353" s="239">
        <v>0.065670000000000006</v>
      </c>
      <c r="R353" s="239">
        <f>Q353*H353</f>
        <v>1.930698</v>
      </c>
      <c r="S353" s="239">
        <v>0</v>
      </c>
      <c r="T353" s="240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41" t="s">
        <v>232</v>
      </c>
      <c r="AT353" s="241" t="s">
        <v>366</v>
      </c>
      <c r="AU353" s="241" t="s">
        <v>86</v>
      </c>
      <c r="AY353" s="18" t="s">
        <v>196</v>
      </c>
      <c r="BE353" s="242">
        <f>IF(N353="základní",J353,0)</f>
        <v>0</v>
      </c>
      <c r="BF353" s="242">
        <f>IF(N353="snížená",J353,0)</f>
        <v>0</v>
      </c>
      <c r="BG353" s="242">
        <f>IF(N353="zákl. přenesená",J353,0)</f>
        <v>0</v>
      </c>
      <c r="BH353" s="242">
        <f>IF(N353="sníž. přenesená",J353,0)</f>
        <v>0</v>
      </c>
      <c r="BI353" s="242">
        <f>IF(N353="nulová",J353,0)</f>
        <v>0</v>
      </c>
      <c r="BJ353" s="18" t="s">
        <v>82</v>
      </c>
      <c r="BK353" s="242">
        <f>ROUND(I353*H353,2)</f>
        <v>0</v>
      </c>
      <c r="BL353" s="18" t="s">
        <v>101</v>
      </c>
      <c r="BM353" s="241" t="s">
        <v>591</v>
      </c>
    </row>
    <row r="354" s="13" customFormat="1">
      <c r="A354" s="13"/>
      <c r="B354" s="243"/>
      <c r="C354" s="244"/>
      <c r="D354" s="245" t="s">
        <v>210</v>
      </c>
      <c r="E354" s="246" t="s">
        <v>1</v>
      </c>
      <c r="F354" s="247" t="s">
        <v>344</v>
      </c>
      <c r="G354" s="244"/>
      <c r="H354" s="248">
        <v>28</v>
      </c>
      <c r="I354" s="249"/>
      <c r="J354" s="244"/>
      <c r="K354" s="244"/>
      <c r="L354" s="250"/>
      <c r="M354" s="251"/>
      <c r="N354" s="252"/>
      <c r="O354" s="252"/>
      <c r="P354" s="252"/>
      <c r="Q354" s="252"/>
      <c r="R354" s="252"/>
      <c r="S354" s="252"/>
      <c r="T354" s="25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54" t="s">
        <v>210</v>
      </c>
      <c r="AU354" s="254" t="s">
        <v>86</v>
      </c>
      <c r="AV354" s="13" t="s">
        <v>86</v>
      </c>
      <c r="AW354" s="13" t="s">
        <v>34</v>
      </c>
      <c r="AX354" s="13" t="s">
        <v>82</v>
      </c>
      <c r="AY354" s="254" t="s">
        <v>196</v>
      </c>
    </row>
    <row r="355" s="13" customFormat="1">
      <c r="A355" s="13"/>
      <c r="B355" s="243"/>
      <c r="C355" s="244"/>
      <c r="D355" s="245" t="s">
        <v>210</v>
      </c>
      <c r="E355" s="244"/>
      <c r="F355" s="247" t="s">
        <v>592</v>
      </c>
      <c r="G355" s="244"/>
      <c r="H355" s="248">
        <v>29.399999999999999</v>
      </c>
      <c r="I355" s="249"/>
      <c r="J355" s="244"/>
      <c r="K355" s="244"/>
      <c r="L355" s="250"/>
      <c r="M355" s="251"/>
      <c r="N355" s="252"/>
      <c r="O355" s="252"/>
      <c r="P355" s="252"/>
      <c r="Q355" s="252"/>
      <c r="R355" s="252"/>
      <c r="S355" s="252"/>
      <c r="T355" s="25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4" t="s">
        <v>210</v>
      </c>
      <c r="AU355" s="254" t="s">
        <v>86</v>
      </c>
      <c r="AV355" s="13" t="s">
        <v>86</v>
      </c>
      <c r="AW355" s="13" t="s">
        <v>4</v>
      </c>
      <c r="AX355" s="13" t="s">
        <v>82</v>
      </c>
      <c r="AY355" s="254" t="s">
        <v>196</v>
      </c>
    </row>
    <row r="356" s="2" customFormat="1" ht="24.15" customHeight="1">
      <c r="A356" s="39"/>
      <c r="B356" s="40"/>
      <c r="C356" s="230" t="s">
        <v>593</v>
      </c>
      <c r="D356" s="230" t="s">
        <v>198</v>
      </c>
      <c r="E356" s="231" t="s">
        <v>594</v>
      </c>
      <c r="F356" s="232" t="s">
        <v>595</v>
      </c>
      <c r="G356" s="233" t="s">
        <v>247</v>
      </c>
      <c r="H356" s="234">
        <v>132</v>
      </c>
      <c r="I356" s="235"/>
      <c r="J356" s="236">
        <f>ROUND(I356*H356,2)</f>
        <v>0</v>
      </c>
      <c r="K356" s="232" t="s">
        <v>202</v>
      </c>
      <c r="L356" s="45"/>
      <c r="M356" s="237" t="s">
        <v>1</v>
      </c>
      <c r="N356" s="238" t="s">
        <v>43</v>
      </c>
      <c r="O356" s="92"/>
      <c r="P356" s="239">
        <f>O356*H356</f>
        <v>0</v>
      </c>
      <c r="Q356" s="239">
        <v>0.10095</v>
      </c>
      <c r="R356" s="239">
        <f>Q356*H356</f>
        <v>13.3254</v>
      </c>
      <c r="S356" s="239">
        <v>0</v>
      </c>
      <c r="T356" s="240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41" t="s">
        <v>101</v>
      </c>
      <c r="AT356" s="241" t="s">
        <v>198</v>
      </c>
      <c r="AU356" s="241" t="s">
        <v>86</v>
      </c>
      <c r="AY356" s="18" t="s">
        <v>196</v>
      </c>
      <c r="BE356" s="242">
        <f>IF(N356="základní",J356,0)</f>
        <v>0</v>
      </c>
      <c r="BF356" s="242">
        <f>IF(N356="snížená",J356,0)</f>
        <v>0</v>
      </c>
      <c r="BG356" s="242">
        <f>IF(N356="zákl. přenesená",J356,0)</f>
        <v>0</v>
      </c>
      <c r="BH356" s="242">
        <f>IF(N356="sníž. přenesená",J356,0)</f>
        <v>0</v>
      </c>
      <c r="BI356" s="242">
        <f>IF(N356="nulová",J356,0)</f>
        <v>0</v>
      </c>
      <c r="BJ356" s="18" t="s">
        <v>82</v>
      </c>
      <c r="BK356" s="242">
        <f>ROUND(I356*H356,2)</f>
        <v>0</v>
      </c>
      <c r="BL356" s="18" t="s">
        <v>101</v>
      </c>
      <c r="BM356" s="241" t="s">
        <v>596</v>
      </c>
    </row>
    <row r="357" s="13" customFormat="1">
      <c r="A357" s="13"/>
      <c r="B357" s="243"/>
      <c r="C357" s="244"/>
      <c r="D357" s="245" t="s">
        <v>210</v>
      </c>
      <c r="E357" s="246" t="s">
        <v>1</v>
      </c>
      <c r="F357" s="247" t="s">
        <v>597</v>
      </c>
      <c r="G357" s="244"/>
      <c r="H357" s="248">
        <v>132</v>
      </c>
      <c r="I357" s="249"/>
      <c r="J357" s="244"/>
      <c r="K357" s="244"/>
      <c r="L357" s="250"/>
      <c r="M357" s="251"/>
      <c r="N357" s="252"/>
      <c r="O357" s="252"/>
      <c r="P357" s="252"/>
      <c r="Q357" s="252"/>
      <c r="R357" s="252"/>
      <c r="S357" s="252"/>
      <c r="T357" s="25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54" t="s">
        <v>210</v>
      </c>
      <c r="AU357" s="254" t="s">
        <v>86</v>
      </c>
      <c r="AV357" s="13" t="s">
        <v>86</v>
      </c>
      <c r="AW357" s="13" t="s">
        <v>34</v>
      </c>
      <c r="AX357" s="13" t="s">
        <v>82</v>
      </c>
      <c r="AY357" s="254" t="s">
        <v>196</v>
      </c>
    </row>
    <row r="358" s="2" customFormat="1" ht="16.5" customHeight="1">
      <c r="A358" s="39"/>
      <c r="B358" s="40"/>
      <c r="C358" s="287" t="s">
        <v>598</v>
      </c>
      <c r="D358" s="287" t="s">
        <v>366</v>
      </c>
      <c r="E358" s="288" t="s">
        <v>599</v>
      </c>
      <c r="F358" s="289" t="s">
        <v>600</v>
      </c>
      <c r="G358" s="290" t="s">
        <v>247</v>
      </c>
      <c r="H358" s="291">
        <v>138.59999999999999</v>
      </c>
      <c r="I358" s="292"/>
      <c r="J358" s="293">
        <f>ROUND(I358*H358,2)</f>
        <v>0</v>
      </c>
      <c r="K358" s="289" t="s">
        <v>202</v>
      </c>
      <c r="L358" s="294"/>
      <c r="M358" s="295" t="s">
        <v>1</v>
      </c>
      <c r="N358" s="296" t="s">
        <v>43</v>
      </c>
      <c r="O358" s="92"/>
      <c r="P358" s="239">
        <f>O358*H358</f>
        <v>0</v>
      </c>
      <c r="Q358" s="239">
        <v>0.028000000000000001</v>
      </c>
      <c r="R358" s="239">
        <f>Q358*H358</f>
        <v>3.8807999999999998</v>
      </c>
      <c r="S358" s="239">
        <v>0</v>
      </c>
      <c r="T358" s="240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41" t="s">
        <v>232</v>
      </c>
      <c r="AT358" s="241" t="s">
        <v>366</v>
      </c>
      <c r="AU358" s="241" t="s">
        <v>86</v>
      </c>
      <c r="AY358" s="18" t="s">
        <v>196</v>
      </c>
      <c r="BE358" s="242">
        <f>IF(N358="základní",J358,0)</f>
        <v>0</v>
      </c>
      <c r="BF358" s="242">
        <f>IF(N358="snížená",J358,0)</f>
        <v>0</v>
      </c>
      <c r="BG358" s="242">
        <f>IF(N358="zákl. přenesená",J358,0)</f>
        <v>0</v>
      </c>
      <c r="BH358" s="242">
        <f>IF(N358="sníž. přenesená",J358,0)</f>
        <v>0</v>
      </c>
      <c r="BI358" s="242">
        <f>IF(N358="nulová",J358,0)</f>
        <v>0</v>
      </c>
      <c r="BJ358" s="18" t="s">
        <v>82</v>
      </c>
      <c r="BK358" s="242">
        <f>ROUND(I358*H358,2)</f>
        <v>0</v>
      </c>
      <c r="BL358" s="18" t="s">
        <v>101</v>
      </c>
      <c r="BM358" s="241" t="s">
        <v>601</v>
      </c>
    </row>
    <row r="359" s="13" customFormat="1">
      <c r="A359" s="13"/>
      <c r="B359" s="243"/>
      <c r="C359" s="244"/>
      <c r="D359" s="245" t="s">
        <v>210</v>
      </c>
      <c r="E359" s="244"/>
      <c r="F359" s="247" t="s">
        <v>602</v>
      </c>
      <c r="G359" s="244"/>
      <c r="H359" s="248">
        <v>138.59999999999999</v>
      </c>
      <c r="I359" s="249"/>
      <c r="J359" s="244"/>
      <c r="K359" s="244"/>
      <c r="L359" s="250"/>
      <c r="M359" s="251"/>
      <c r="N359" s="252"/>
      <c r="O359" s="252"/>
      <c r="P359" s="252"/>
      <c r="Q359" s="252"/>
      <c r="R359" s="252"/>
      <c r="S359" s="252"/>
      <c r="T359" s="25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54" t="s">
        <v>210</v>
      </c>
      <c r="AU359" s="254" t="s">
        <v>86</v>
      </c>
      <c r="AV359" s="13" t="s">
        <v>86</v>
      </c>
      <c r="AW359" s="13" t="s">
        <v>4</v>
      </c>
      <c r="AX359" s="13" t="s">
        <v>82</v>
      </c>
      <c r="AY359" s="254" t="s">
        <v>196</v>
      </c>
    </row>
    <row r="360" s="2" customFormat="1" ht="24.15" customHeight="1">
      <c r="A360" s="39"/>
      <c r="B360" s="40"/>
      <c r="C360" s="230" t="s">
        <v>603</v>
      </c>
      <c r="D360" s="230" t="s">
        <v>198</v>
      </c>
      <c r="E360" s="231" t="s">
        <v>604</v>
      </c>
      <c r="F360" s="232" t="s">
        <v>605</v>
      </c>
      <c r="G360" s="233" t="s">
        <v>261</v>
      </c>
      <c r="H360" s="234">
        <v>37.005000000000003</v>
      </c>
      <c r="I360" s="235"/>
      <c r="J360" s="236">
        <f>ROUND(I360*H360,2)</f>
        <v>0</v>
      </c>
      <c r="K360" s="232" t="s">
        <v>202</v>
      </c>
      <c r="L360" s="45"/>
      <c r="M360" s="237" t="s">
        <v>1</v>
      </c>
      <c r="N360" s="238" t="s">
        <v>43</v>
      </c>
      <c r="O360" s="92"/>
      <c r="P360" s="239">
        <f>O360*H360</f>
        <v>0</v>
      </c>
      <c r="Q360" s="239">
        <v>2.2563399999999998</v>
      </c>
      <c r="R360" s="239">
        <f>Q360*H360</f>
        <v>83.495861699999992</v>
      </c>
      <c r="S360" s="239">
        <v>0</v>
      </c>
      <c r="T360" s="240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41" t="s">
        <v>101</v>
      </c>
      <c r="AT360" s="241" t="s">
        <v>198</v>
      </c>
      <c r="AU360" s="241" t="s">
        <v>86</v>
      </c>
      <c r="AY360" s="18" t="s">
        <v>196</v>
      </c>
      <c r="BE360" s="242">
        <f>IF(N360="základní",J360,0)</f>
        <v>0</v>
      </c>
      <c r="BF360" s="242">
        <f>IF(N360="snížená",J360,0)</f>
        <v>0</v>
      </c>
      <c r="BG360" s="242">
        <f>IF(N360="zákl. přenesená",J360,0)</f>
        <v>0</v>
      </c>
      <c r="BH360" s="242">
        <f>IF(N360="sníž. přenesená",J360,0)</f>
        <v>0</v>
      </c>
      <c r="BI360" s="242">
        <f>IF(N360="nulová",J360,0)</f>
        <v>0</v>
      </c>
      <c r="BJ360" s="18" t="s">
        <v>82</v>
      </c>
      <c r="BK360" s="242">
        <f>ROUND(I360*H360,2)</f>
        <v>0</v>
      </c>
      <c r="BL360" s="18" t="s">
        <v>101</v>
      </c>
      <c r="BM360" s="241" t="s">
        <v>606</v>
      </c>
    </row>
    <row r="361" s="14" customFormat="1">
      <c r="A361" s="14"/>
      <c r="B361" s="255"/>
      <c r="C361" s="256"/>
      <c r="D361" s="245" t="s">
        <v>210</v>
      </c>
      <c r="E361" s="257" t="s">
        <v>1</v>
      </c>
      <c r="F361" s="258" t="s">
        <v>271</v>
      </c>
      <c r="G361" s="256"/>
      <c r="H361" s="257" t="s">
        <v>1</v>
      </c>
      <c r="I361" s="259"/>
      <c r="J361" s="256"/>
      <c r="K361" s="256"/>
      <c r="L361" s="260"/>
      <c r="M361" s="261"/>
      <c r="N361" s="262"/>
      <c r="O361" s="262"/>
      <c r="P361" s="262"/>
      <c r="Q361" s="262"/>
      <c r="R361" s="262"/>
      <c r="S361" s="262"/>
      <c r="T361" s="263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4" t="s">
        <v>210</v>
      </c>
      <c r="AU361" s="264" t="s">
        <v>86</v>
      </c>
      <c r="AV361" s="14" t="s">
        <v>82</v>
      </c>
      <c r="AW361" s="14" t="s">
        <v>34</v>
      </c>
      <c r="AX361" s="14" t="s">
        <v>78</v>
      </c>
      <c r="AY361" s="264" t="s">
        <v>196</v>
      </c>
    </row>
    <row r="362" s="13" customFormat="1">
      <c r="A362" s="13"/>
      <c r="B362" s="243"/>
      <c r="C362" s="244"/>
      <c r="D362" s="245" t="s">
        <v>210</v>
      </c>
      <c r="E362" s="246" t="s">
        <v>1</v>
      </c>
      <c r="F362" s="247" t="s">
        <v>607</v>
      </c>
      <c r="G362" s="244"/>
      <c r="H362" s="248">
        <v>26.504999999999999</v>
      </c>
      <c r="I362" s="249"/>
      <c r="J362" s="244"/>
      <c r="K362" s="244"/>
      <c r="L362" s="250"/>
      <c r="M362" s="251"/>
      <c r="N362" s="252"/>
      <c r="O362" s="252"/>
      <c r="P362" s="252"/>
      <c r="Q362" s="252"/>
      <c r="R362" s="252"/>
      <c r="S362" s="252"/>
      <c r="T362" s="25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54" t="s">
        <v>210</v>
      </c>
      <c r="AU362" s="254" t="s">
        <v>86</v>
      </c>
      <c r="AV362" s="13" t="s">
        <v>86</v>
      </c>
      <c r="AW362" s="13" t="s">
        <v>34</v>
      </c>
      <c r="AX362" s="13" t="s">
        <v>78</v>
      </c>
      <c r="AY362" s="254" t="s">
        <v>196</v>
      </c>
    </row>
    <row r="363" s="13" customFormat="1">
      <c r="A363" s="13"/>
      <c r="B363" s="243"/>
      <c r="C363" s="244"/>
      <c r="D363" s="245" t="s">
        <v>210</v>
      </c>
      <c r="E363" s="246" t="s">
        <v>1</v>
      </c>
      <c r="F363" s="247" t="s">
        <v>608</v>
      </c>
      <c r="G363" s="244"/>
      <c r="H363" s="248">
        <v>3.2999999999999998</v>
      </c>
      <c r="I363" s="249"/>
      <c r="J363" s="244"/>
      <c r="K363" s="244"/>
      <c r="L363" s="250"/>
      <c r="M363" s="251"/>
      <c r="N363" s="252"/>
      <c r="O363" s="252"/>
      <c r="P363" s="252"/>
      <c r="Q363" s="252"/>
      <c r="R363" s="252"/>
      <c r="S363" s="252"/>
      <c r="T363" s="25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54" t="s">
        <v>210</v>
      </c>
      <c r="AU363" s="254" t="s">
        <v>86</v>
      </c>
      <c r="AV363" s="13" t="s">
        <v>86</v>
      </c>
      <c r="AW363" s="13" t="s">
        <v>34</v>
      </c>
      <c r="AX363" s="13" t="s">
        <v>78</v>
      </c>
      <c r="AY363" s="254" t="s">
        <v>196</v>
      </c>
    </row>
    <row r="364" s="14" customFormat="1">
      <c r="A364" s="14"/>
      <c r="B364" s="255"/>
      <c r="C364" s="256"/>
      <c r="D364" s="245" t="s">
        <v>210</v>
      </c>
      <c r="E364" s="257" t="s">
        <v>1</v>
      </c>
      <c r="F364" s="258" t="s">
        <v>274</v>
      </c>
      <c r="G364" s="256"/>
      <c r="H364" s="257" t="s">
        <v>1</v>
      </c>
      <c r="I364" s="259"/>
      <c r="J364" s="256"/>
      <c r="K364" s="256"/>
      <c r="L364" s="260"/>
      <c r="M364" s="261"/>
      <c r="N364" s="262"/>
      <c r="O364" s="262"/>
      <c r="P364" s="262"/>
      <c r="Q364" s="262"/>
      <c r="R364" s="262"/>
      <c r="S364" s="262"/>
      <c r="T364" s="263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64" t="s">
        <v>210</v>
      </c>
      <c r="AU364" s="264" t="s">
        <v>86</v>
      </c>
      <c r="AV364" s="14" t="s">
        <v>82</v>
      </c>
      <c r="AW364" s="14" t="s">
        <v>34</v>
      </c>
      <c r="AX364" s="14" t="s">
        <v>78</v>
      </c>
      <c r="AY364" s="264" t="s">
        <v>196</v>
      </c>
    </row>
    <row r="365" s="13" customFormat="1">
      <c r="A365" s="13"/>
      <c r="B365" s="243"/>
      <c r="C365" s="244"/>
      <c r="D365" s="245" t="s">
        <v>210</v>
      </c>
      <c r="E365" s="246" t="s">
        <v>1</v>
      </c>
      <c r="F365" s="247" t="s">
        <v>609</v>
      </c>
      <c r="G365" s="244"/>
      <c r="H365" s="248">
        <v>7.2000000000000002</v>
      </c>
      <c r="I365" s="249"/>
      <c r="J365" s="244"/>
      <c r="K365" s="244"/>
      <c r="L365" s="250"/>
      <c r="M365" s="251"/>
      <c r="N365" s="252"/>
      <c r="O365" s="252"/>
      <c r="P365" s="252"/>
      <c r="Q365" s="252"/>
      <c r="R365" s="252"/>
      <c r="S365" s="252"/>
      <c r="T365" s="25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54" t="s">
        <v>210</v>
      </c>
      <c r="AU365" s="254" t="s">
        <v>86</v>
      </c>
      <c r="AV365" s="13" t="s">
        <v>86</v>
      </c>
      <c r="AW365" s="13" t="s">
        <v>34</v>
      </c>
      <c r="AX365" s="13" t="s">
        <v>78</v>
      </c>
      <c r="AY365" s="254" t="s">
        <v>196</v>
      </c>
    </row>
    <row r="366" s="16" customFormat="1">
      <c r="A366" s="16"/>
      <c r="B366" s="276"/>
      <c r="C366" s="277"/>
      <c r="D366" s="245" t="s">
        <v>210</v>
      </c>
      <c r="E366" s="278" t="s">
        <v>1</v>
      </c>
      <c r="F366" s="279" t="s">
        <v>276</v>
      </c>
      <c r="G366" s="277"/>
      <c r="H366" s="280">
        <v>37.005000000000003</v>
      </c>
      <c r="I366" s="281"/>
      <c r="J366" s="277"/>
      <c r="K366" s="277"/>
      <c r="L366" s="282"/>
      <c r="M366" s="283"/>
      <c r="N366" s="284"/>
      <c r="O366" s="284"/>
      <c r="P366" s="284"/>
      <c r="Q366" s="284"/>
      <c r="R366" s="284"/>
      <c r="S366" s="284"/>
      <c r="T366" s="285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T366" s="286" t="s">
        <v>210</v>
      </c>
      <c r="AU366" s="286" t="s">
        <v>86</v>
      </c>
      <c r="AV366" s="16" t="s">
        <v>101</v>
      </c>
      <c r="AW366" s="16" t="s">
        <v>34</v>
      </c>
      <c r="AX366" s="16" t="s">
        <v>82</v>
      </c>
      <c r="AY366" s="286" t="s">
        <v>196</v>
      </c>
    </row>
    <row r="367" s="2" customFormat="1" ht="24.15" customHeight="1">
      <c r="A367" s="39"/>
      <c r="B367" s="40"/>
      <c r="C367" s="230" t="s">
        <v>610</v>
      </c>
      <c r="D367" s="230" t="s">
        <v>198</v>
      </c>
      <c r="E367" s="231" t="s">
        <v>611</v>
      </c>
      <c r="F367" s="232" t="s">
        <v>612</v>
      </c>
      <c r="G367" s="233" t="s">
        <v>418</v>
      </c>
      <c r="H367" s="234">
        <v>12</v>
      </c>
      <c r="I367" s="235"/>
      <c r="J367" s="236">
        <f>ROUND(I367*H367,2)</f>
        <v>0</v>
      </c>
      <c r="K367" s="232" t="s">
        <v>202</v>
      </c>
      <c r="L367" s="45"/>
      <c r="M367" s="237" t="s">
        <v>1</v>
      </c>
      <c r="N367" s="238" t="s">
        <v>43</v>
      </c>
      <c r="O367" s="92"/>
      <c r="P367" s="239">
        <f>O367*H367</f>
        <v>0</v>
      </c>
      <c r="Q367" s="239">
        <v>16.75142</v>
      </c>
      <c r="R367" s="239">
        <f>Q367*H367</f>
        <v>201.01704000000001</v>
      </c>
      <c r="S367" s="239">
        <v>0</v>
      </c>
      <c r="T367" s="240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41" t="s">
        <v>101</v>
      </c>
      <c r="AT367" s="241" t="s">
        <v>198</v>
      </c>
      <c r="AU367" s="241" t="s">
        <v>86</v>
      </c>
      <c r="AY367" s="18" t="s">
        <v>196</v>
      </c>
      <c r="BE367" s="242">
        <f>IF(N367="základní",J367,0)</f>
        <v>0</v>
      </c>
      <c r="BF367" s="242">
        <f>IF(N367="snížená",J367,0)</f>
        <v>0</v>
      </c>
      <c r="BG367" s="242">
        <f>IF(N367="zákl. přenesená",J367,0)</f>
        <v>0</v>
      </c>
      <c r="BH367" s="242">
        <f>IF(N367="sníž. přenesená",J367,0)</f>
        <v>0</v>
      </c>
      <c r="BI367" s="242">
        <f>IF(N367="nulová",J367,0)</f>
        <v>0</v>
      </c>
      <c r="BJ367" s="18" t="s">
        <v>82</v>
      </c>
      <c r="BK367" s="242">
        <f>ROUND(I367*H367,2)</f>
        <v>0</v>
      </c>
      <c r="BL367" s="18" t="s">
        <v>101</v>
      </c>
      <c r="BM367" s="241" t="s">
        <v>613</v>
      </c>
    </row>
    <row r="368" s="13" customFormat="1">
      <c r="A368" s="13"/>
      <c r="B368" s="243"/>
      <c r="C368" s="244"/>
      <c r="D368" s="245" t="s">
        <v>210</v>
      </c>
      <c r="E368" s="246" t="s">
        <v>1</v>
      </c>
      <c r="F368" s="247" t="s">
        <v>614</v>
      </c>
      <c r="G368" s="244"/>
      <c r="H368" s="248">
        <v>12</v>
      </c>
      <c r="I368" s="249"/>
      <c r="J368" s="244"/>
      <c r="K368" s="244"/>
      <c r="L368" s="250"/>
      <c r="M368" s="251"/>
      <c r="N368" s="252"/>
      <c r="O368" s="252"/>
      <c r="P368" s="252"/>
      <c r="Q368" s="252"/>
      <c r="R368" s="252"/>
      <c r="S368" s="252"/>
      <c r="T368" s="25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54" t="s">
        <v>210</v>
      </c>
      <c r="AU368" s="254" t="s">
        <v>86</v>
      </c>
      <c r="AV368" s="13" t="s">
        <v>86</v>
      </c>
      <c r="AW368" s="13" t="s">
        <v>34</v>
      </c>
      <c r="AX368" s="13" t="s">
        <v>82</v>
      </c>
      <c r="AY368" s="254" t="s">
        <v>196</v>
      </c>
    </row>
    <row r="369" s="2" customFormat="1" ht="24.15" customHeight="1">
      <c r="A369" s="39"/>
      <c r="B369" s="40"/>
      <c r="C369" s="230" t="s">
        <v>615</v>
      </c>
      <c r="D369" s="230" t="s">
        <v>198</v>
      </c>
      <c r="E369" s="231" t="s">
        <v>616</v>
      </c>
      <c r="F369" s="232" t="s">
        <v>617</v>
      </c>
      <c r="G369" s="233" t="s">
        <v>261</v>
      </c>
      <c r="H369" s="234">
        <v>19.632000000000001</v>
      </c>
      <c r="I369" s="235"/>
      <c r="J369" s="236">
        <f>ROUND(I369*H369,2)</f>
        <v>0</v>
      </c>
      <c r="K369" s="232" t="s">
        <v>202</v>
      </c>
      <c r="L369" s="45"/>
      <c r="M369" s="237" t="s">
        <v>1</v>
      </c>
      <c r="N369" s="238" t="s">
        <v>43</v>
      </c>
      <c r="O369" s="92"/>
      <c r="P369" s="239">
        <f>O369*H369</f>
        <v>0</v>
      </c>
      <c r="Q369" s="239">
        <v>2.5122499999999999</v>
      </c>
      <c r="R369" s="239">
        <f>Q369*H369</f>
        <v>49.320492000000002</v>
      </c>
      <c r="S369" s="239">
        <v>0</v>
      </c>
      <c r="T369" s="240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41" t="s">
        <v>101</v>
      </c>
      <c r="AT369" s="241" t="s">
        <v>198</v>
      </c>
      <c r="AU369" s="241" t="s">
        <v>86</v>
      </c>
      <c r="AY369" s="18" t="s">
        <v>196</v>
      </c>
      <c r="BE369" s="242">
        <f>IF(N369="základní",J369,0)</f>
        <v>0</v>
      </c>
      <c r="BF369" s="242">
        <f>IF(N369="snížená",J369,0)</f>
        <v>0</v>
      </c>
      <c r="BG369" s="242">
        <f>IF(N369="zákl. přenesená",J369,0)</f>
        <v>0</v>
      </c>
      <c r="BH369" s="242">
        <f>IF(N369="sníž. přenesená",J369,0)</f>
        <v>0</v>
      </c>
      <c r="BI369" s="242">
        <f>IF(N369="nulová",J369,0)</f>
        <v>0</v>
      </c>
      <c r="BJ369" s="18" t="s">
        <v>82</v>
      </c>
      <c r="BK369" s="242">
        <f>ROUND(I369*H369,2)</f>
        <v>0</v>
      </c>
      <c r="BL369" s="18" t="s">
        <v>101</v>
      </c>
      <c r="BM369" s="241" t="s">
        <v>618</v>
      </c>
    </row>
    <row r="370" s="14" customFormat="1">
      <c r="A370" s="14"/>
      <c r="B370" s="255"/>
      <c r="C370" s="256"/>
      <c r="D370" s="245" t="s">
        <v>210</v>
      </c>
      <c r="E370" s="257" t="s">
        <v>1</v>
      </c>
      <c r="F370" s="258" t="s">
        <v>281</v>
      </c>
      <c r="G370" s="256"/>
      <c r="H370" s="257" t="s">
        <v>1</v>
      </c>
      <c r="I370" s="259"/>
      <c r="J370" s="256"/>
      <c r="K370" s="256"/>
      <c r="L370" s="260"/>
      <c r="M370" s="261"/>
      <c r="N370" s="262"/>
      <c r="O370" s="262"/>
      <c r="P370" s="262"/>
      <c r="Q370" s="262"/>
      <c r="R370" s="262"/>
      <c r="S370" s="262"/>
      <c r="T370" s="263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64" t="s">
        <v>210</v>
      </c>
      <c r="AU370" s="264" t="s">
        <v>86</v>
      </c>
      <c r="AV370" s="14" t="s">
        <v>82</v>
      </c>
      <c r="AW370" s="14" t="s">
        <v>34</v>
      </c>
      <c r="AX370" s="14" t="s">
        <v>78</v>
      </c>
      <c r="AY370" s="264" t="s">
        <v>196</v>
      </c>
    </row>
    <row r="371" s="13" customFormat="1">
      <c r="A371" s="13"/>
      <c r="B371" s="243"/>
      <c r="C371" s="244"/>
      <c r="D371" s="245" t="s">
        <v>210</v>
      </c>
      <c r="E371" s="246" t="s">
        <v>1</v>
      </c>
      <c r="F371" s="247" t="s">
        <v>619</v>
      </c>
      <c r="G371" s="244"/>
      <c r="H371" s="248">
        <v>19.632000000000001</v>
      </c>
      <c r="I371" s="249"/>
      <c r="J371" s="244"/>
      <c r="K371" s="244"/>
      <c r="L371" s="250"/>
      <c r="M371" s="251"/>
      <c r="N371" s="252"/>
      <c r="O371" s="252"/>
      <c r="P371" s="252"/>
      <c r="Q371" s="252"/>
      <c r="R371" s="252"/>
      <c r="S371" s="252"/>
      <c r="T371" s="25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54" t="s">
        <v>210</v>
      </c>
      <c r="AU371" s="254" t="s">
        <v>86</v>
      </c>
      <c r="AV371" s="13" t="s">
        <v>86</v>
      </c>
      <c r="AW371" s="13" t="s">
        <v>34</v>
      </c>
      <c r="AX371" s="13" t="s">
        <v>82</v>
      </c>
      <c r="AY371" s="254" t="s">
        <v>196</v>
      </c>
    </row>
    <row r="372" s="2" customFormat="1" ht="33" customHeight="1">
      <c r="A372" s="39"/>
      <c r="B372" s="40"/>
      <c r="C372" s="230" t="s">
        <v>620</v>
      </c>
      <c r="D372" s="230" t="s">
        <v>198</v>
      </c>
      <c r="E372" s="231" t="s">
        <v>621</v>
      </c>
      <c r="F372" s="232" t="s">
        <v>622</v>
      </c>
      <c r="G372" s="233" t="s">
        <v>247</v>
      </c>
      <c r="H372" s="234">
        <v>40.899999999999999</v>
      </c>
      <c r="I372" s="235"/>
      <c r="J372" s="236">
        <f>ROUND(I372*H372,2)</f>
        <v>0</v>
      </c>
      <c r="K372" s="232" t="s">
        <v>202</v>
      </c>
      <c r="L372" s="45"/>
      <c r="M372" s="237" t="s">
        <v>1</v>
      </c>
      <c r="N372" s="238" t="s">
        <v>43</v>
      </c>
      <c r="O372" s="92"/>
      <c r="P372" s="239">
        <f>O372*H372</f>
        <v>0</v>
      </c>
      <c r="Q372" s="239">
        <v>0</v>
      </c>
      <c r="R372" s="239">
        <f>Q372*H372</f>
        <v>0</v>
      </c>
      <c r="S372" s="239">
        <v>0</v>
      </c>
      <c r="T372" s="240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41" t="s">
        <v>101</v>
      </c>
      <c r="AT372" s="241" t="s">
        <v>198</v>
      </c>
      <c r="AU372" s="241" t="s">
        <v>86</v>
      </c>
      <c r="AY372" s="18" t="s">
        <v>196</v>
      </c>
      <c r="BE372" s="242">
        <f>IF(N372="základní",J372,0)</f>
        <v>0</v>
      </c>
      <c r="BF372" s="242">
        <f>IF(N372="snížená",J372,0)</f>
        <v>0</v>
      </c>
      <c r="BG372" s="242">
        <f>IF(N372="zákl. přenesená",J372,0)</f>
        <v>0</v>
      </c>
      <c r="BH372" s="242">
        <f>IF(N372="sníž. přenesená",J372,0)</f>
        <v>0</v>
      </c>
      <c r="BI372" s="242">
        <f>IF(N372="nulová",J372,0)</f>
        <v>0</v>
      </c>
      <c r="BJ372" s="18" t="s">
        <v>82</v>
      </c>
      <c r="BK372" s="242">
        <f>ROUND(I372*H372,2)</f>
        <v>0</v>
      </c>
      <c r="BL372" s="18" t="s">
        <v>101</v>
      </c>
      <c r="BM372" s="241" t="s">
        <v>623</v>
      </c>
    </row>
    <row r="373" s="14" customFormat="1">
      <c r="A373" s="14"/>
      <c r="B373" s="255"/>
      <c r="C373" s="256"/>
      <c r="D373" s="245" t="s">
        <v>210</v>
      </c>
      <c r="E373" s="257" t="s">
        <v>1</v>
      </c>
      <c r="F373" s="258" t="s">
        <v>281</v>
      </c>
      <c r="G373" s="256"/>
      <c r="H373" s="257" t="s">
        <v>1</v>
      </c>
      <c r="I373" s="259"/>
      <c r="J373" s="256"/>
      <c r="K373" s="256"/>
      <c r="L373" s="260"/>
      <c r="M373" s="261"/>
      <c r="N373" s="262"/>
      <c r="O373" s="262"/>
      <c r="P373" s="262"/>
      <c r="Q373" s="262"/>
      <c r="R373" s="262"/>
      <c r="S373" s="262"/>
      <c r="T373" s="263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4" t="s">
        <v>210</v>
      </c>
      <c r="AU373" s="264" t="s">
        <v>86</v>
      </c>
      <c r="AV373" s="14" t="s">
        <v>82</v>
      </c>
      <c r="AW373" s="14" t="s">
        <v>34</v>
      </c>
      <c r="AX373" s="14" t="s">
        <v>78</v>
      </c>
      <c r="AY373" s="264" t="s">
        <v>196</v>
      </c>
    </row>
    <row r="374" s="13" customFormat="1">
      <c r="A374" s="13"/>
      <c r="B374" s="243"/>
      <c r="C374" s="244"/>
      <c r="D374" s="245" t="s">
        <v>210</v>
      </c>
      <c r="E374" s="246" t="s">
        <v>1</v>
      </c>
      <c r="F374" s="247" t="s">
        <v>624</v>
      </c>
      <c r="G374" s="244"/>
      <c r="H374" s="248">
        <v>40.899999999999999</v>
      </c>
      <c r="I374" s="249"/>
      <c r="J374" s="244"/>
      <c r="K374" s="244"/>
      <c r="L374" s="250"/>
      <c r="M374" s="251"/>
      <c r="N374" s="252"/>
      <c r="O374" s="252"/>
      <c r="P374" s="252"/>
      <c r="Q374" s="252"/>
      <c r="R374" s="252"/>
      <c r="S374" s="252"/>
      <c r="T374" s="25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54" t="s">
        <v>210</v>
      </c>
      <c r="AU374" s="254" t="s">
        <v>86</v>
      </c>
      <c r="AV374" s="13" t="s">
        <v>86</v>
      </c>
      <c r="AW374" s="13" t="s">
        <v>34</v>
      </c>
      <c r="AX374" s="13" t="s">
        <v>82</v>
      </c>
      <c r="AY374" s="254" t="s">
        <v>196</v>
      </c>
    </row>
    <row r="375" s="2" customFormat="1" ht="24.15" customHeight="1">
      <c r="A375" s="39"/>
      <c r="B375" s="40"/>
      <c r="C375" s="287" t="s">
        <v>625</v>
      </c>
      <c r="D375" s="287" t="s">
        <v>366</v>
      </c>
      <c r="E375" s="288" t="s">
        <v>626</v>
      </c>
      <c r="F375" s="289" t="s">
        <v>627</v>
      </c>
      <c r="G375" s="290" t="s">
        <v>247</v>
      </c>
      <c r="H375" s="291">
        <v>41.514000000000003</v>
      </c>
      <c r="I375" s="292"/>
      <c r="J375" s="293">
        <f>ROUND(I375*H375,2)</f>
        <v>0</v>
      </c>
      <c r="K375" s="289" t="s">
        <v>202</v>
      </c>
      <c r="L375" s="294"/>
      <c r="M375" s="295" t="s">
        <v>1</v>
      </c>
      <c r="N375" s="296" t="s">
        <v>43</v>
      </c>
      <c r="O375" s="92"/>
      <c r="P375" s="239">
        <f>O375*H375</f>
        <v>0</v>
      </c>
      <c r="Q375" s="239">
        <v>0.0081799999999999998</v>
      </c>
      <c r="R375" s="239">
        <f>Q375*H375</f>
        <v>0.33958452</v>
      </c>
      <c r="S375" s="239">
        <v>0</v>
      </c>
      <c r="T375" s="240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41" t="s">
        <v>232</v>
      </c>
      <c r="AT375" s="241" t="s">
        <v>366</v>
      </c>
      <c r="AU375" s="241" t="s">
        <v>86</v>
      </c>
      <c r="AY375" s="18" t="s">
        <v>196</v>
      </c>
      <c r="BE375" s="242">
        <f>IF(N375="základní",J375,0)</f>
        <v>0</v>
      </c>
      <c r="BF375" s="242">
        <f>IF(N375="snížená",J375,0)</f>
        <v>0</v>
      </c>
      <c r="BG375" s="242">
        <f>IF(N375="zákl. přenesená",J375,0)</f>
        <v>0</v>
      </c>
      <c r="BH375" s="242">
        <f>IF(N375="sníž. přenesená",J375,0)</f>
        <v>0</v>
      </c>
      <c r="BI375" s="242">
        <f>IF(N375="nulová",J375,0)</f>
        <v>0</v>
      </c>
      <c r="BJ375" s="18" t="s">
        <v>82</v>
      </c>
      <c r="BK375" s="242">
        <f>ROUND(I375*H375,2)</f>
        <v>0</v>
      </c>
      <c r="BL375" s="18" t="s">
        <v>101</v>
      </c>
      <c r="BM375" s="241" t="s">
        <v>628</v>
      </c>
    </row>
    <row r="376" s="13" customFormat="1">
      <c r="A376" s="13"/>
      <c r="B376" s="243"/>
      <c r="C376" s="244"/>
      <c r="D376" s="245" t="s">
        <v>210</v>
      </c>
      <c r="E376" s="244"/>
      <c r="F376" s="247" t="s">
        <v>629</v>
      </c>
      <c r="G376" s="244"/>
      <c r="H376" s="248">
        <v>41.514000000000003</v>
      </c>
      <c r="I376" s="249"/>
      <c r="J376" s="244"/>
      <c r="K376" s="244"/>
      <c r="L376" s="250"/>
      <c r="M376" s="251"/>
      <c r="N376" s="252"/>
      <c r="O376" s="252"/>
      <c r="P376" s="252"/>
      <c r="Q376" s="252"/>
      <c r="R376" s="252"/>
      <c r="S376" s="252"/>
      <c r="T376" s="25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54" t="s">
        <v>210</v>
      </c>
      <c r="AU376" s="254" t="s">
        <v>86</v>
      </c>
      <c r="AV376" s="13" t="s">
        <v>86</v>
      </c>
      <c r="AW376" s="13" t="s">
        <v>4</v>
      </c>
      <c r="AX376" s="13" t="s">
        <v>82</v>
      </c>
      <c r="AY376" s="254" t="s">
        <v>196</v>
      </c>
    </row>
    <row r="377" s="2" customFormat="1" ht="21.75" customHeight="1">
      <c r="A377" s="39"/>
      <c r="B377" s="40"/>
      <c r="C377" s="230" t="s">
        <v>630</v>
      </c>
      <c r="D377" s="230" t="s">
        <v>198</v>
      </c>
      <c r="E377" s="231" t="s">
        <v>631</v>
      </c>
      <c r="F377" s="232" t="s">
        <v>632</v>
      </c>
      <c r="G377" s="233" t="s">
        <v>247</v>
      </c>
      <c r="H377" s="234">
        <v>592.39999999999998</v>
      </c>
      <c r="I377" s="235"/>
      <c r="J377" s="236">
        <f>ROUND(I377*H377,2)</f>
        <v>0</v>
      </c>
      <c r="K377" s="232" t="s">
        <v>202</v>
      </c>
      <c r="L377" s="45"/>
      <c r="M377" s="237" t="s">
        <v>1</v>
      </c>
      <c r="N377" s="238" t="s">
        <v>43</v>
      </c>
      <c r="O377" s="92"/>
      <c r="P377" s="239">
        <f>O377*H377</f>
        <v>0</v>
      </c>
      <c r="Q377" s="239">
        <v>0</v>
      </c>
      <c r="R377" s="239">
        <f>Q377*H377</f>
        <v>0</v>
      </c>
      <c r="S377" s="239">
        <v>0</v>
      </c>
      <c r="T377" s="240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41" t="s">
        <v>101</v>
      </c>
      <c r="AT377" s="241" t="s">
        <v>198</v>
      </c>
      <c r="AU377" s="241" t="s">
        <v>86</v>
      </c>
      <c r="AY377" s="18" t="s">
        <v>196</v>
      </c>
      <c r="BE377" s="242">
        <f>IF(N377="základní",J377,0)</f>
        <v>0</v>
      </c>
      <c r="BF377" s="242">
        <f>IF(N377="snížená",J377,0)</f>
        <v>0</v>
      </c>
      <c r="BG377" s="242">
        <f>IF(N377="zákl. přenesená",J377,0)</f>
        <v>0</v>
      </c>
      <c r="BH377" s="242">
        <f>IF(N377="sníž. přenesená",J377,0)</f>
        <v>0</v>
      </c>
      <c r="BI377" s="242">
        <f>IF(N377="nulová",J377,0)</f>
        <v>0</v>
      </c>
      <c r="BJ377" s="18" t="s">
        <v>82</v>
      </c>
      <c r="BK377" s="242">
        <f>ROUND(I377*H377,2)</f>
        <v>0</v>
      </c>
      <c r="BL377" s="18" t="s">
        <v>101</v>
      </c>
      <c r="BM377" s="241" t="s">
        <v>633</v>
      </c>
    </row>
    <row r="378" s="2" customFormat="1" ht="16.5" customHeight="1">
      <c r="A378" s="39"/>
      <c r="B378" s="40"/>
      <c r="C378" s="230" t="s">
        <v>634</v>
      </c>
      <c r="D378" s="230" t="s">
        <v>198</v>
      </c>
      <c r="E378" s="231" t="s">
        <v>635</v>
      </c>
      <c r="F378" s="232" t="s">
        <v>636</v>
      </c>
      <c r="G378" s="233" t="s">
        <v>261</v>
      </c>
      <c r="H378" s="234">
        <v>46.415999999999997</v>
      </c>
      <c r="I378" s="235"/>
      <c r="J378" s="236">
        <f>ROUND(I378*H378,2)</f>
        <v>0</v>
      </c>
      <c r="K378" s="232" t="s">
        <v>202</v>
      </c>
      <c r="L378" s="45"/>
      <c r="M378" s="237" t="s">
        <v>1</v>
      </c>
      <c r="N378" s="238" t="s">
        <v>43</v>
      </c>
      <c r="O378" s="92"/>
      <c r="P378" s="239">
        <f>O378*H378</f>
        <v>0</v>
      </c>
      <c r="Q378" s="239">
        <v>0</v>
      </c>
      <c r="R378" s="239">
        <f>Q378*H378</f>
        <v>0</v>
      </c>
      <c r="S378" s="239">
        <v>2</v>
      </c>
      <c r="T378" s="240">
        <f>S378*H378</f>
        <v>92.831999999999994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41" t="s">
        <v>101</v>
      </c>
      <c r="AT378" s="241" t="s">
        <v>198</v>
      </c>
      <c r="AU378" s="241" t="s">
        <v>86</v>
      </c>
      <c r="AY378" s="18" t="s">
        <v>196</v>
      </c>
      <c r="BE378" s="242">
        <f>IF(N378="základní",J378,0)</f>
        <v>0</v>
      </c>
      <c r="BF378" s="242">
        <f>IF(N378="snížená",J378,0)</f>
        <v>0</v>
      </c>
      <c r="BG378" s="242">
        <f>IF(N378="zákl. přenesená",J378,0)</f>
        <v>0</v>
      </c>
      <c r="BH378" s="242">
        <f>IF(N378="sníž. přenesená",J378,0)</f>
        <v>0</v>
      </c>
      <c r="BI378" s="242">
        <f>IF(N378="nulová",J378,0)</f>
        <v>0</v>
      </c>
      <c r="BJ378" s="18" t="s">
        <v>82</v>
      </c>
      <c r="BK378" s="242">
        <f>ROUND(I378*H378,2)</f>
        <v>0</v>
      </c>
      <c r="BL378" s="18" t="s">
        <v>101</v>
      </c>
      <c r="BM378" s="241" t="s">
        <v>637</v>
      </c>
    </row>
    <row r="379" s="14" customFormat="1">
      <c r="A379" s="14"/>
      <c r="B379" s="255"/>
      <c r="C379" s="256"/>
      <c r="D379" s="245" t="s">
        <v>210</v>
      </c>
      <c r="E379" s="257" t="s">
        <v>1</v>
      </c>
      <c r="F379" s="258" t="s">
        <v>638</v>
      </c>
      <c r="G379" s="256"/>
      <c r="H379" s="257" t="s">
        <v>1</v>
      </c>
      <c r="I379" s="259"/>
      <c r="J379" s="256"/>
      <c r="K379" s="256"/>
      <c r="L379" s="260"/>
      <c r="M379" s="261"/>
      <c r="N379" s="262"/>
      <c r="O379" s="262"/>
      <c r="P379" s="262"/>
      <c r="Q379" s="262"/>
      <c r="R379" s="262"/>
      <c r="S379" s="262"/>
      <c r="T379" s="263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4" t="s">
        <v>210</v>
      </c>
      <c r="AU379" s="264" t="s">
        <v>86</v>
      </c>
      <c r="AV379" s="14" t="s">
        <v>82</v>
      </c>
      <c r="AW379" s="14" t="s">
        <v>34</v>
      </c>
      <c r="AX379" s="14" t="s">
        <v>78</v>
      </c>
      <c r="AY379" s="264" t="s">
        <v>196</v>
      </c>
    </row>
    <row r="380" s="13" customFormat="1">
      <c r="A380" s="13"/>
      <c r="B380" s="243"/>
      <c r="C380" s="244"/>
      <c r="D380" s="245" t="s">
        <v>210</v>
      </c>
      <c r="E380" s="246" t="s">
        <v>1</v>
      </c>
      <c r="F380" s="247" t="s">
        <v>639</v>
      </c>
      <c r="G380" s="244"/>
      <c r="H380" s="248">
        <v>7.4160000000000004</v>
      </c>
      <c r="I380" s="249"/>
      <c r="J380" s="244"/>
      <c r="K380" s="244"/>
      <c r="L380" s="250"/>
      <c r="M380" s="251"/>
      <c r="N380" s="252"/>
      <c r="O380" s="252"/>
      <c r="P380" s="252"/>
      <c r="Q380" s="252"/>
      <c r="R380" s="252"/>
      <c r="S380" s="252"/>
      <c r="T380" s="25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54" t="s">
        <v>210</v>
      </c>
      <c r="AU380" s="254" t="s">
        <v>86</v>
      </c>
      <c r="AV380" s="13" t="s">
        <v>86</v>
      </c>
      <c r="AW380" s="13" t="s">
        <v>34</v>
      </c>
      <c r="AX380" s="13" t="s">
        <v>78</v>
      </c>
      <c r="AY380" s="254" t="s">
        <v>196</v>
      </c>
    </row>
    <row r="381" s="13" customFormat="1">
      <c r="A381" s="13"/>
      <c r="B381" s="243"/>
      <c r="C381" s="244"/>
      <c r="D381" s="245" t="s">
        <v>210</v>
      </c>
      <c r="E381" s="246" t="s">
        <v>1</v>
      </c>
      <c r="F381" s="247" t="s">
        <v>640</v>
      </c>
      <c r="G381" s="244"/>
      <c r="H381" s="248">
        <v>39</v>
      </c>
      <c r="I381" s="249"/>
      <c r="J381" s="244"/>
      <c r="K381" s="244"/>
      <c r="L381" s="250"/>
      <c r="M381" s="251"/>
      <c r="N381" s="252"/>
      <c r="O381" s="252"/>
      <c r="P381" s="252"/>
      <c r="Q381" s="252"/>
      <c r="R381" s="252"/>
      <c r="S381" s="252"/>
      <c r="T381" s="25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54" t="s">
        <v>210</v>
      </c>
      <c r="AU381" s="254" t="s">
        <v>86</v>
      </c>
      <c r="AV381" s="13" t="s">
        <v>86</v>
      </c>
      <c r="AW381" s="13" t="s">
        <v>34</v>
      </c>
      <c r="AX381" s="13" t="s">
        <v>78</v>
      </c>
      <c r="AY381" s="254" t="s">
        <v>196</v>
      </c>
    </row>
    <row r="382" s="16" customFormat="1">
      <c r="A382" s="16"/>
      <c r="B382" s="276"/>
      <c r="C382" s="277"/>
      <c r="D382" s="245" t="s">
        <v>210</v>
      </c>
      <c r="E382" s="278" t="s">
        <v>1</v>
      </c>
      <c r="F382" s="279" t="s">
        <v>276</v>
      </c>
      <c r="G382" s="277"/>
      <c r="H382" s="280">
        <v>46.415999999999997</v>
      </c>
      <c r="I382" s="281"/>
      <c r="J382" s="277"/>
      <c r="K382" s="277"/>
      <c r="L382" s="282"/>
      <c r="M382" s="283"/>
      <c r="N382" s="284"/>
      <c r="O382" s="284"/>
      <c r="P382" s="284"/>
      <c r="Q382" s="284"/>
      <c r="R382" s="284"/>
      <c r="S382" s="284"/>
      <c r="T382" s="285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T382" s="286" t="s">
        <v>210</v>
      </c>
      <c r="AU382" s="286" t="s">
        <v>86</v>
      </c>
      <c r="AV382" s="16" t="s">
        <v>101</v>
      </c>
      <c r="AW382" s="16" t="s">
        <v>34</v>
      </c>
      <c r="AX382" s="16" t="s">
        <v>82</v>
      </c>
      <c r="AY382" s="286" t="s">
        <v>196</v>
      </c>
    </row>
    <row r="383" s="2" customFormat="1" ht="24.15" customHeight="1">
      <c r="A383" s="39"/>
      <c r="B383" s="40"/>
      <c r="C383" s="230" t="s">
        <v>641</v>
      </c>
      <c r="D383" s="230" t="s">
        <v>198</v>
      </c>
      <c r="E383" s="231" t="s">
        <v>642</v>
      </c>
      <c r="F383" s="232" t="s">
        <v>643</v>
      </c>
      <c r="G383" s="233" t="s">
        <v>261</v>
      </c>
      <c r="H383" s="234">
        <v>54.93</v>
      </c>
      <c r="I383" s="235"/>
      <c r="J383" s="236">
        <f>ROUND(I383*H383,2)</f>
        <v>0</v>
      </c>
      <c r="K383" s="232" t="s">
        <v>202</v>
      </c>
      <c r="L383" s="45"/>
      <c r="M383" s="237" t="s">
        <v>1</v>
      </c>
      <c r="N383" s="238" t="s">
        <v>43</v>
      </c>
      <c r="O383" s="92"/>
      <c r="P383" s="239">
        <f>O383*H383</f>
        <v>0</v>
      </c>
      <c r="Q383" s="239">
        <v>0</v>
      </c>
      <c r="R383" s="239">
        <f>Q383*H383</f>
        <v>0</v>
      </c>
      <c r="S383" s="239">
        <v>2.5</v>
      </c>
      <c r="T383" s="240">
        <f>S383*H383</f>
        <v>137.32499999999999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41" t="s">
        <v>101</v>
      </c>
      <c r="AT383" s="241" t="s">
        <v>198</v>
      </c>
      <c r="AU383" s="241" t="s">
        <v>86</v>
      </c>
      <c r="AY383" s="18" t="s">
        <v>196</v>
      </c>
      <c r="BE383" s="242">
        <f>IF(N383="základní",J383,0)</f>
        <v>0</v>
      </c>
      <c r="BF383" s="242">
        <f>IF(N383="snížená",J383,0)</f>
        <v>0</v>
      </c>
      <c r="BG383" s="242">
        <f>IF(N383="zákl. přenesená",J383,0)</f>
        <v>0</v>
      </c>
      <c r="BH383" s="242">
        <f>IF(N383="sníž. přenesená",J383,0)</f>
        <v>0</v>
      </c>
      <c r="BI383" s="242">
        <f>IF(N383="nulová",J383,0)</f>
        <v>0</v>
      </c>
      <c r="BJ383" s="18" t="s">
        <v>82</v>
      </c>
      <c r="BK383" s="242">
        <f>ROUND(I383*H383,2)</f>
        <v>0</v>
      </c>
      <c r="BL383" s="18" t="s">
        <v>101</v>
      </c>
      <c r="BM383" s="241" t="s">
        <v>644</v>
      </c>
    </row>
    <row r="384" s="14" customFormat="1">
      <c r="A384" s="14"/>
      <c r="B384" s="255"/>
      <c r="C384" s="256"/>
      <c r="D384" s="245" t="s">
        <v>210</v>
      </c>
      <c r="E384" s="257" t="s">
        <v>1</v>
      </c>
      <c r="F384" s="258" t="s">
        <v>645</v>
      </c>
      <c r="G384" s="256"/>
      <c r="H384" s="257" t="s">
        <v>1</v>
      </c>
      <c r="I384" s="259"/>
      <c r="J384" s="256"/>
      <c r="K384" s="256"/>
      <c r="L384" s="260"/>
      <c r="M384" s="261"/>
      <c r="N384" s="262"/>
      <c r="O384" s="262"/>
      <c r="P384" s="262"/>
      <c r="Q384" s="262"/>
      <c r="R384" s="262"/>
      <c r="S384" s="262"/>
      <c r="T384" s="263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4" t="s">
        <v>210</v>
      </c>
      <c r="AU384" s="264" t="s">
        <v>86</v>
      </c>
      <c r="AV384" s="14" t="s">
        <v>82</v>
      </c>
      <c r="AW384" s="14" t="s">
        <v>34</v>
      </c>
      <c r="AX384" s="14" t="s">
        <v>78</v>
      </c>
      <c r="AY384" s="264" t="s">
        <v>196</v>
      </c>
    </row>
    <row r="385" s="13" customFormat="1">
      <c r="A385" s="13"/>
      <c r="B385" s="243"/>
      <c r="C385" s="244"/>
      <c r="D385" s="245" t="s">
        <v>210</v>
      </c>
      <c r="E385" s="246" t="s">
        <v>1</v>
      </c>
      <c r="F385" s="247" t="s">
        <v>646</v>
      </c>
      <c r="G385" s="244"/>
      <c r="H385" s="248">
        <v>6.1799999999999997</v>
      </c>
      <c r="I385" s="249"/>
      <c r="J385" s="244"/>
      <c r="K385" s="244"/>
      <c r="L385" s="250"/>
      <c r="M385" s="251"/>
      <c r="N385" s="252"/>
      <c r="O385" s="252"/>
      <c r="P385" s="252"/>
      <c r="Q385" s="252"/>
      <c r="R385" s="252"/>
      <c r="S385" s="252"/>
      <c r="T385" s="25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54" t="s">
        <v>210</v>
      </c>
      <c r="AU385" s="254" t="s">
        <v>86</v>
      </c>
      <c r="AV385" s="13" t="s">
        <v>86</v>
      </c>
      <c r="AW385" s="13" t="s">
        <v>34</v>
      </c>
      <c r="AX385" s="13" t="s">
        <v>78</v>
      </c>
      <c r="AY385" s="254" t="s">
        <v>196</v>
      </c>
    </row>
    <row r="386" s="13" customFormat="1">
      <c r="A386" s="13"/>
      <c r="B386" s="243"/>
      <c r="C386" s="244"/>
      <c r="D386" s="245" t="s">
        <v>210</v>
      </c>
      <c r="E386" s="246" t="s">
        <v>1</v>
      </c>
      <c r="F386" s="247" t="s">
        <v>647</v>
      </c>
      <c r="G386" s="244"/>
      <c r="H386" s="248">
        <v>48.75</v>
      </c>
      <c r="I386" s="249"/>
      <c r="J386" s="244"/>
      <c r="K386" s="244"/>
      <c r="L386" s="250"/>
      <c r="M386" s="251"/>
      <c r="N386" s="252"/>
      <c r="O386" s="252"/>
      <c r="P386" s="252"/>
      <c r="Q386" s="252"/>
      <c r="R386" s="252"/>
      <c r="S386" s="252"/>
      <c r="T386" s="25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54" t="s">
        <v>210</v>
      </c>
      <c r="AU386" s="254" t="s">
        <v>86</v>
      </c>
      <c r="AV386" s="13" t="s">
        <v>86</v>
      </c>
      <c r="AW386" s="13" t="s">
        <v>34</v>
      </c>
      <c r="AX386" s="13" t="s">
        <v>78</v>
      </c>
      <c r="AY386" s="254" t="s">
        <v>196</v>
      </c>
    </row>
    <row r="387" s="16" customFormat="1">
      <c r="A387" s="16"/>
      <c r="B387" s="276"/>
      <c r="C387" s="277"/>
      <c r="D387" s="245" t="s">
        <v>210</v>
      </c>
      <c r="E387" s="278" t="s">
        <v>1</v>
      </c>
      <c r="F387" s="279" t="s">
        <v>276</v>
      </c>
      <c r="G387" s="277"/>
      <c r="H387" s="280">
        <v>54.93</v>
      </c>
      <c r="I387" s="281"/>
      <c r="J387" s="277"/>
      <c r="K387" s="277"/>
      <c r="L387" s="282"/>
      <c r="M387" s="283"/>
      <c r="N387" s="284"/>
      <c r="O387" s="284"/>
      <c r="P387" s="284"/>
      <c r="Q387" s="284"/>
      <c r="R387" s="284"/>
      <c r="S387" s="284"/>
      <c r="T387" s="285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T387" s="286" t="s">
        <v>210</v>
      </c>
      <c r="AU387" s="286" t="s">
        <v>86</v>
      </c>
      <c r="AV387" s="16" t="s">
        <v>101</v>
      </c>
      <c r="AW387" s="16" t="s">
        <v>34</v>
      </c>
      <c r="AX387" s="16" t="s">
        <v>82</v>
      </c>
      <c r="AY387" s="286" t="s">
        <v>196</v>
      </c>
    </row>
    <row r="388" s="2" customFormat="1" ht="24.15" customHeight="1">
      <c r="A388" s="39"/>
      <c r="B388" s="40"/>
      <c r="C388" s="230" t="s">
        <v>648</v>
      </c>
      <c r="D388" s="230" t="s">
        <v>198</v>
      </c>
      <c r="E388" s="231" t="s">
        <v>649</v>
      </c>
      <c r="F388" s="232" t="s">
        <v>650</v>
      </c>
      <c r="G388" s="233" t="s">
        <v>247</v>
      </c>
      <c r="H388" s="234">
        <v>8</v>
      </c>
      <c r="I388" s="235"/>
      <c r="J388" s="236">
        <f>ROUND(I388*H388,2)</f>
        <v>0</v>
      </c>
      <c r="K388" s="232" t="s">
        <v>202</v>
      </c>
      <c r="L388" s="45"/>
      <c r="M388" s="237" t="s">
        <v>1</v>
      </c>
      <c r="N388" s="238" t="s">
        <v>43</v>
      </c>
      <c r="O388" s="92"/>
      <c r="P388" s="239">
        <f>O388*H388</f>
        <v>0</v>
      </c>
      <c r="Q388" s="239">
        <v>0</v>
      </c>
      <c r="R388" s="239">
        <f>Q388*H388</f>
        <v>0</v>
      </c>
      <c r="S388" s="239">
        <v>0.025000000000000001</v>
      </c>
      <c r="T388" s="240">
        <f>S388*H388</f>
        <v>0.20000000000000001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41" t="s">
        <v>101</v>
      </c>
      <c r="AT388" s="241" t="s">
        <v>198</v>
      </c>
      <c r="AU388" s="241" t="s">
        <v>86</v>
      </c>
      <c r="AY388" s="18" t="s">
        <v>196</v>
      </c>
      <c r="BE388" s="242">
        <f>IF(N388="základní",J388,0)</f>
        <v>0</v>
      </c>
      <c r="BF388" s="242">
        <f>IF(N388="snížená",J388,0)</f>
        <v>0</v>
      </c>
      <c r="BG388" s="242">
        <f>IF(N388="zákl. přenesená",J388,0)</f>
        <v>0</v>
      </c>
      <c r="BH388" s="242">
        <f>IF(N388="sníž. přenesená",J388,0)</f>
        <v>0</v>
      </c>
      <c r="BI388" s="242">
        <f>IF(N388="nulová",J388,0)</f>
        <v>0</v>
      </c>
      <c r="BJ388" s="18" t="s">
        <v>82</v>
      </c>
      <c r="BK388" s="242">
        <f>ROUND(I388*H388,2)</f>
        <v>0</v>
      </c>
      <c r="BL388" s="18" t="s">
        <v>101</v>
      </c>
      <c r="BM388" s="241" t="s">
        <v>651</v>
      </c>
    </row>
    <row r="389" s="14" customFormat="1">
      <c r="A389" s="14"/>
      <c r="B389" s="255"/>
      <c r="C389" s="256"/>
      <c r="D389" s="245" t="s">
        <v>210</v>
      </c>
      <c r="E389" s="257" t="s">
        <v>1</v>
      </c>
      <c r="F389" s="258" t="s">
        <v>652</v>
      </c>
      <c r="G389" s="256"/>
      <c r="H389" s="257" t="s">
        <v>1</v>
      </c>
      <c r="I389" s="259"/>
      <c r="J389" s="256"/>
      <c r="K389" s="256"/>
      <c r="L389" s="260"/>
      <c r="M389" s="261"/>
      <c r="N389" s="262"/>
      <c r="O389" s="262"/>
      <c r="P389" s="262"/>
      <c r="Q389" s="262"/>
      <c r="R389" s="262"/>
      <c r="S389" s="262"/>
      <c r="T389" s="263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4" t="s">
        <v>210</v>
      </c>
      <c r="AU389" s="264" t="s">
        <v>86</v>
      </c>
      <c r="AV389" s="14" t="s">
        <v>82</v>
      </c>
      <c r="AW389" s="14" t="s">
        <v>34</v>
      </c>
      <c r="AX389" s="14" t="s">
        <v>78</v>
      </c>
      <c r="AY389" s="264" t="s">
        <v>196</v>
      </c>
    </row>
    <row r="390" s="13" customFormat="1">
      <c r="A390" s="13"/>
      <c r="B390" s="243"/>
      <c r="C390" s="244"/>
      <c r="D390" s="245" t="s">
        <v>210</v>
      </c>
      <c r="E390" s="246" t="s">
        <v>1</v>
      </c>
      <c r="F390" s="247" t="s">
        <v>653</v>
      </c>
      <c r="G390" s="244"/>
      <c r="H390" s="248">
        <v>8</v>
      </c>
      <c r="I390" s="249"/>
      <c r="J390" s="244"/>
      <c r="K390" s="244"/>
      <c r="L390" s="250"/>
      <c r="M390" s="251"/>
      <c r="N390" s="252"/>
      <c r="O390" s="252"/>
      <c r="P390" s="252"/>
      <c r="Q390" s="252"/>
      <c r="R390" s="252"/>
      <c r="S390" s="252"/>
      <c r="T390" s="25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54" t="s">
        <v>210</v>
      </c>
      <c r="AU390" s="254" t="s">
        <v>86</v>
      </c>
      <c r="AV390" s="13" t="s">
        <v>86</v>
      </c>
      <c r="AW390" s="13" t="s">
        <v>34</v>
      </c>
      <c r="AX390" s="13" t="s">
        <v>82</v>
      </c>
      <c r="AY390" s="254" t="s">
        <v>196</v>
      </c>
    </row>
    <row r="391" s="2" customFormat="1" ht="21.75" customHeight="1">
      <c r="A391" s="39"/>
      <c r="B391" s="40"/>
      <c r="C391" s="230" t="s">
        <v>654</v>
      </c>
      <c r="D391" s="230" t="s">
        <v>198</v>
      </c>
      <c r="E391" s="231" t="s">
        <v>655</v>
      </c>
      <c r="F391" s="232" t="s">
        <v>656</v>
      </c>
      <c r="G391" s="233" t="s">
        <v>247</v>
      </c>
      <c r="H391" s="234">
        <v>34.899999999999999</v>
      </c>
      <c r="I391" s="235"/>
      <c r="J391" s="236">
        <f>ROUND(I391*H391,2)</f>
        <v>0</v>
      </c>
      <c r="K391" s="232" t="s">
        <v>202</v>
      </c>
      <c r="L391" s="45"/>
      <c r="M391" s="237" t="s">
        <v>1</v>
      </c>
      <c r="N391" s="238" t="s">
        <v>43</v>
      </c>
      <c r="O391" s="92"/>
      <c r="P391" s="239">
        <f>O391*H391</f>
        <v>0</v>
      </c>
      <c r="Q391" s="239">
        <v>0</v>
      </c>
      <c r="R391" s="239">
        <f>Q391*H391</f>
        <v>0</v>
      </c>
      <c r="S391" s="239">
        <v>2.0550000000000002</v>
      </c>
      <c r="T391" s="240">
        <f>S391*H391</f>
        <v>71.719499999999996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41" t="s">
        <v>101</v>
      </c>
      <c r="AT391" s="241" t="s">
        <v>198</v>
      </c>
      <c r="AU391" s="241" t="s">
        <v>86</v>
      </c>
      <c r="AY391" s="18" t="s">
        <v>196</v>
      </c>
      <c r="BE391" s="242">
        <f>IF(N391="základní",J391,0)</f>
        <v>0</v>
      </c>
      <c r="BF391" s="242">
        <f>IF(N391="snížená",J391,0)</f>
        <v>0</v>
      </c>
      <c r="BG391" s="242">
        <f>IF(N391="zákl. přenesená",J391,0)</f>
        <v>0</v>
      </c>
      <c r="BH391" s="242">
        <f>IF(N391="sníž. přenesená",J391,0)</f>
        <v>0</v>
      </c>
      <c r="BI391" s="242">
        <f>IF(N391="nulová",J391,0)</f>
        <v>0</v>
      </c>
      <c r="BJ391" s="18" t="s">
        <v>82</v>
      </c>
      <c r="BK391" s="242">
        <f>ROUND(I391*H391,2)</f>
        <v>0</v>
      </c>
      <c r="BL391" s="18" t="s">
        <v>101</v>
      </c>
      <c r="BM391" s="241" t="s">
        <v>657</v>
      </c>
    </row>
    <row r="392" s="14" customFormat="1">
      <c r="A392" s="14"/>
      <c r="B392" s="255"/>
      <c r="C392" s="256"/>
      <c r="D392" s="245" t="s">
        <v>210</v>
      </c>
      <c r="E392" s="257" t="s">
        <v>1</v>
      </c>
      <c r="F392" s="258" t="s">
        <v>658</v>
      </c>
      <c r="G392" s="256"/>
      <c r="H392" s="257" t="s">
        <v>1</v>
      </c>
      <c r="I392" s="259"/>
      <c r="J392" s="256"/>
      <c r="K392" s="256"/>
      <c r="L392" s="260"/>
      <c r="M392" s="261"/>
      <c r="N392" s="262"/>
      <c r="O392" s="262"/>
      <c r="P392" s="262"/>
      <c r="Q392" s="262"/>
      <c r="R392" s="262"/>
      <c r="S392" s="262"/>
      <c r="T392" s="263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4" t="s">
        <v>210</v>
      </c>
      <c r="AU392" s="264" t="s">
        <v>86</v>
      </c>
      <c r="AV392" s="14" t="s">
        <v>82</v>
      </c>
      <c r="AW392" s="14" t="s">
        <v>34</v>
      </c>
      <c r="AX392" s="14" t="s">
        <v>78</v>
      </c>
      <c r="AY392" s="264" t="s">
        <v>196</v>
      </c>
    </row>
    <row r="393" s="13" customFormat="1">
      <c r="A393" s="13"/>
      <c r="B393" s="243"/>
      <c r="C393" s="244"/>
      <c r="D393" s="245" t="s">
        <v>210</v>
      </c>
      <c r="E393" s="246" t="s">
        <v>1</v>
      </c>
      <c r="F393" s="247" t="s">
        <v>659</v>
      </c>
      <c r="G393" s="244"/>
      <c r="H393" s="248">
        <v>9.6999999999999993</v>
      </c>
      <c r="I393" s="249"/>
      <c r="J393" s="244"/>
      <c r="K393" s="244"/>
      <c r="L393" s="250"/>
      <c r="M393" s="251"/>
      <c r="N393" s="252"/>
      <c r="O393" s="252"/>
      <c r="P393" s="252"/>
      <c r="Q393" s="252"/>
      <c r="R393" s="252"/>
      <c r="S393" s="252"/>
      <c r="T393" s="25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54" t="s">
        <v>210</v>
      </c>
      <c r="AU393" s="254" t="s">
        <v>86</v>
      </c>
      <c r="AV393" s="13" t="s">
        <v>86</v>
      </c>
      <c r="AW393" s="13" t="s">
        <v>34</v>
      </c>
      <c r="AX393" s="13" t="s">
        <v>78</v>
      </c>
      <c r="AY393" s="254" t="s">
        <v>196</v>
      </c>
    </row>
    <row r="394" s="13" customFormat="1">
      <c r="A394" s="13"/>
      <c r="B394" s="243"/>
      <c r="C394" s="244"/>
      <c r="D394" s="245" t="s">
        <v>210</v>
      </c>
      <c r="E394" s="246" t="s">
        <v>1</v>
      </c>
      <c r="F394" s="247" t="s">
        <v>660</v>
      </c>
      <c r="G394" s="244"/>
      <c r="H394" s="248">
        <v>6</v>
      </c>
      <c r="I394" s="249"/>
      <c r="J394" s="244"/>
      <c r="K394" s="244"/>
      <c r="L394" s="250"/>
      <c r="M394" s="251"/>
      <c r="N394" s="252"/>
      <c r="O394" s="252"/>
      <c r="P394" s="252"/>
      <c r="Q394" s="252"/>
      <c r="R394" s="252"/>
      <c r="S394" s="252"/>
      <c r="T394" s="25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54" t="s">
        <v>210</v>
      </c>
      <c r="AU394" s="254" t="s">
        <v>86</v>
      </c>
      <c r="AV394" s="13" t="s">
        <v>86</v>
      </c>
      <c r="AW394" s="13" t="s">
        <v>34</v>
      </c>
      <c r="AX394" s="13" t="s">
        <v>78</v>
      </c>
      <c r="AY394" s="254" t="s">
        <v>196</v>
      </c>
    </row>
    <row r="395" s="13" customFormat="1">
      <c r="A395" s="13"/>
      <c r="B395" s="243"/>
      <c r="C395" s="244"/>
      <c r="D395" s="245" t="s">
        <v>210</v>
      </c>
      <c r="E395" s="246" t="s">
        <v>1</v>
      </c>
      <c r="F395" s="247" t="s">
        <v>661</v>
      </c>
      <c r="G395" s="244"/>
      <c r="H395" s="248">
        <v>6</v>
      </c>
      <c r="I395" s="249"/>
      <c r="J395" s="244"/>
      <c r="K395" s="244"/>
      <c r="L395" s="250"/>
      <c r="M395" s="251"/>
      <c r="N395" s="252"/>
      <c r="O395" s="252"/>
      <c r="P395" s="252"/>
      <c r="Q395" s="252"/>
      <c r="R395" s="252"/>
      <c r="S395" s="252"/>
      <c r="T395" s="25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54" t="s">
        <v>210</v>
      </c>
      <c r="AU395" s="254" t="s">
        <v>86</v>
      </c>
      <c r="AV395" s="13" t="s">
        <v>86</v>
      </c>
      <c r="AW395" s="13" t="s">
        <v>34</v>
      </c>
      <c r="AX395" s="13" t="s">
        <v>78</v>
      </c>
      <c r="AY395" s="254" t="s">
        <v>196</v>
      </c>
    </row>
    <row r="396" s="13" customFormat="1">
      <c r="A396" s="13"/>
      <c r="B396" s="243"/>
      <c r="C396" s="244"/>
      <c r="D396" s="245" t="s">
        <v>210</v>
      </c>
      <c r="E396" s="246" t="s">
        <v>1</v>
      </c>
      <c r="F396" s="247" t="s">
        <v>662</v>
      </c>
      <c r="G396" s="244"/>
      <c r="H396" s="248">
        <v>4.2000000000000002</v>
      </c>
      <c r="I396" s="249"/>
      <c r="J396" s="244"/>
      <c r="K396" s="244"/>
      <c r="L396" s="250"/>
      <c r="M396" s="251"/>
      <c r="N396" s="252"/>
      <c r="O396" s="252"/>
      <c r="P396" s="252"/>
      <c r="Q396" s="252"/>
      <c r="R396" s="252"/>
      <c r="S396" s="252"/>
      <c r="T396" s="25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54" t="s">
        <v>210</v>
      </c>
      <c r="AU396" s="254" t="s">
        <v>86</v>
      </c>
      <c r="AV396" s="13" t="s">
        <v>86</v>
      </c>
      <c r="AW396" s="13" t="s">
        <v>34</v>
      </c>
      <c r="AX396" s="13" t="s">
        <v>78</v>
      </c>
      <c r="AY396" s="254" t="s">
        <v>196</v>
      </c>
    </row>
    <row r="397" s="13" customFormat="1">
      <c r="A397" s="13"/>
      <c r="B397" s="243"/>
      <c r="C397" s="244"/>
      <c r="D397" s="245" t="s">
        <v>210</v>
      </c>
      <c r="E397" s="246" t="s">
        <v>1</v>
      </c>
      <c r="F397" s="247" t="s">
        <v>663</v>
      </c>
      <c r="G397" s="244"/>
      <c r="H397" s="248">
        <v>4</v>
      </c>
      <c r="I397" s="249"/>
      <c r="J397" s="244"/>
      <c r="K397" s="244"/>
      <c r="L397" s="250"/>
      <c r="M397" s="251"/>
      <c r="N397" s="252"/>
      <c r="O397" s="252"/>
      <c r="P397" s="252"/>
      <c r="Q397" s="252"/>
      <c r="R397" s="252"/>
      <c r="S397" s="252"/>
      <c r="T397" s="25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54" t="s">
        <v>210</v>
      </c>
      <c r="AU397" s="254" t="s">
        <v>86</v>
      </c>
      <c r="AV397" s="13" t="s">
        <v>86</v>
      </c>
      <c r="AW397" s="13" t="s">
        <v>34</v>
      </c>
      <c r="AX397" s="13" t="s">
        <v>78</v>
      </c>
      <c r="AY397" s="254" t="s">
        <v>196</v>
      </c>
    </row>
    <row r="398" s="13" customFormat="1">
      <c r="A398" s="13"/>
      <c r="B398" s="243"/>
      <c r="C398" s="244"/>
      <c r="D398" s="245" t="s">
        <v>210</v>
      </c>
      <c r="E398" s="246" t="s">
        <v>1</v>
      </c>
      <c r="F398" s="247" t="s">
        <v>664</v>
      </c>
      <c r="G398" s="244"/>
      <c r="H398" s="248">
        <v>5</v>
      </c>
      <c r="I398" s="249"/>
      <c r="J398" s="244"/>
      <c r="K398" s="244"/>
      <c r="L398" s="250"/>
      <c r="M398" s="251"/>
      <c r="N398" s="252"/>
      <c r="O398" s="252"/>
      <c r="P398" s="252"/>
      <c r="Q398" s="252"/>
      <c r="R398" s="252"/>
      <c r="S398" s="252"/>
      <c r="T398" s="25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54" t="s">
        <v>210</v>
      </c>
      <c r="AU398" s="254" t="s">
        <v>86</v>
      </c>
      <c r="AV398" s="13" t="s">
        <v>86</v>
      </c>
      <c r="AW398" s="13" t="s">
        <v>34</v>
      </c>
      <c r="AX398" s="13" t="s">
        <v>78</v>
      </c>
      <c r="AY398" s="254" t="s">
        <v>196</v>
      </c>
    </row>
    <row r="399" s="16" customFormat="1">
      <c r="A399" s="16"/>
      <c r="B399" s="276"/>
      <c r="C399" s="277"/>
      <c r="D399" s="245" t="s">
        <v>210</v>
      </c>
      <c r="E399" s="278" t="s">
        <v>1</v>
      </c>
      <c r="F399" s="279" t="s">
        <v>276</v>
      </c>
      <c r="G399" s="277"/>
      <c r="H399" s="280">
        <v>34.899999999999999</v>
      </c>
      <c r="I399" s="281"/>
      <c r="J399" s="277"/>
      <c r="K399" s="277"/>
      <c r="L399" s="282"/>
      <c r="M399" s="283"/>
      <c r="N399" s="284"/>
      <c r="O399" s="284"/>
      <c r="P399" s="284"/>
      <c r="Q399" s="284"/>
      <c r="R399" s="284"/>
      <c r="S399" s="284"/>
      <c r="T399" s="285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T399" s="286" t="s">
        <v>210</v>
      </c>
      <c r="AU399" s="286" t="s">
        <v>86</v>
      </c>
      <c r="AV399" s="16" t="s">
        <v>101</v>
      </c>
      <c r="AW399" s="16" t="s">
        <v>34</v>
      </c>
      <c r="AX399" s="16" t="s">
        <v>82</v>
      </c>
      <c r="AY399" s="286" t="s">
        <v>196</v>
      </c>
    </row>
    <row r="400" s="2" customFormat="1" ht="21.75" customHeight="1">
      <c r="A400" s="39"/>
      <c r="B400" s="40"/>
      <c r="C400" s="230" t="s">
        <v>665</v>
      </c>
      <c r="D400" s="230" t="s">
        <v>198</v>
      </c>
      <c r="E400" s="231" t="s">
        <v>666</v>
      </c>
      <c r="F400" s="232" t="s">
        <v>667</v>
      </c>
      <c r="G400" s="233" t="s">
        <v>261</v>
      </c>
      <c r="H400" s="234">
        <v>29.75</v>
      </c>
      <c r="I400" s="235"/>
      <c r="J400" s="236">
        <f>ROUND(I400*H400,2)</f>
        <v>0</v>
      </c>
      <c r="K400" s="232" t="s">
        <v>202</v>
      </c>
      <c r="L400" s="45"/>
      <c r="M400" s="237" t="s">
        <v>1</v>
      </c>
      <c r="N400" s="238" t="s">
        <v>43</v>
      </c>
      <c r="O400" s="92"/>
      <c r="P400" s="239">
        <f>O400*H400</f>
        <v>0</v>
      </c>
      <c r="Q400" s="239">
        <v>0</v>
      </c>
      <c r="R400" s="239">
        <f>Q400*H400</f>
        <v>0</v>
      </c>
      <c r="S400" s="239">
        <v>2.3999999999999999</v>
      </c>
      <c r="T400" s="240">
        <f>S400*H400</f>
        <v>71.399999999999991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41" t="s">
        <v>101</v>
      </c>
      <c r="AT400" s="241" t="s">
        <v>198</v>
      </c>
      <c r="AU400" s="241" t="s">
        <v>86</v>
      </c>
      <c r="AY400" s="18" t="s">
        <v>196</v>
      </c>
      <c r="BE400" s="242">
        <f>IF(N400="základní",J400,0)</f>
        <v>0</v>
      </c>
      <c r="BF400" s="242">
        <f>IF(N400="snížená",J400,0)</f>
        <v>0</v>
      </c>
      <c r="BG400" s="242">
        <f>IF(N400="zákl. přenesená",J400,0)</f>
        <v>0</v>
      </c>
      <c r="BH400" s="242">
        <f>IF(N400="sníž. přenesená",J400,0)</f>
        <v>0</v>
      </c>
      <c r="BI400" s="242">
        <f>IF(N400="nulová",J400,0)</f>
        <v>0</v>
      </c>
      <c r="BJ400" s="18" t="s">
        <v>82</v>
      </c>
      <c r="BK400" s="242">
        <f>ROUND(I400*H400,2)</f>
        <v>0</v>
      </c>
      <c r="BL400" s="18" t="s">
        <v>101</v>
      </c>
      <c r="BM400" s="241" t="s">
        <v>668</v>
      </c>
    </row>
    <row r="401" s="14" customFormat="1">
      <c r="A401" s="14"/>
      <c r="B401" s="255"/>
      <c r="C401" s="256"/>
      <c r="D401" s="245" t="s">
        <v>210</v>
      </c>
      <c r="E401" s="257" t="s">
        <v>1</v>
      </c>
      <c r="F401" s="258" t="s">
        <v>658</v>
      </c>
      <c r="G401" s="256"/>
      <c r="H401" s="257" t="s">
        <v>1</v>
      </c>
      <c r="I401" s="259"/>
      <c r="J401" s="256"/>
      <c r="K401" s="256"/>
      <c r="L401" s="260"/>
      <c r="M401" s="261"/>
      <c r="N401" s="262"/>
      <c r="O401" s="262"/>
      <c r="P401" s="262"/>
      <c r="Q401" s="262"/>
      <c r="R401" s="262"/>
      <c r="S401" s="262"/>
      <c r="T401" s="263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64" t="s">
        <v>210</v>
      </c>
      <c r="AU401" s="264" t="s">
        <v>86</v>
      </c>
      <c r="AV401" s="14" t="s">
        <v>82</v>
      </c>
      <c r="AW401" s="14" t="s">
        <v>34</v>
      </c>
      <c r="AX401" s="14" t="s">
        <v>78</v>
      </c>
      <c r="AY401" s="264" t="s">
        <v>196</v>
      </c>
    </row>
    <row r="402" s="13" customFormat="1">
      <c r="A402" s="13"/>
      <c r="B402" s="243"/>
      <c r="C402" s="244"/>
      <c r="D402" s="245" t="s">
        <v>210</v>
      </c>
      <c r="E402" s="246" t="s">
        <v>1</v>
      </c>
      <c r="F402" s="247" t="s">
        <v>669</v>
      </c>
      <c r="G402" s="244"/>
      <c r="H402" s="248">
        <v>6</v>
      </c>
      <c r="I402" s="249"/>
      <c r="J402" s="244"/>
      <c r="K402" s="244"/>
      <c r="L402" s="250"/>
      <c r="M402" s="251"/>
      <c r="N402" s="252"/>
      <c r="O402" s="252"/>
      <c r="P402" s="252"/>
      <c r="Q402" s="252"/>
      <c r="R402" s="252"/>
      <c r="S402" s="252"/>
      <c r="T402" s="25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54" t="s">
        <v>210</v>
      </c>
      <c r="AU402" s="254" t="s">
        <v>86</v>
      </c>
      <c r="AV402" s="13" t="s">
        <v>86</v>
      </c>
      <c r="AW402" s="13" t="s">
        <v>34</v>
      </c>
      <c r="AX402" s="13" t="s">
        <v>78</v>
      </c>
      <c r="AY402" s="254" t="s">
        <v>196</v>
      </c>
    </row>
    <row r="403" s="13" customFormat="1">
      <c r="A403" s="13"/>
      <c r="B403" s="243"/>
      <c r="C403" s="244"/>
      <c r="D403" s="245" t="s">
        <v>210</v>
      </c>
      <c r="E403" s="246" t="s">
        <v>1</v>
      </c>
      <c r="F403" s="247" t="s">
        <v>670</v>
      </c>
      <c r="G403" s="244"/>
      <c r="H403" s="248">
        <v>22.5</v>
      </c>
      <c r="I403" s="249"/>
      <c r="J403" s="244"/>
      <c r="K403" s="244"/>
      <c r="L403" s="250"/>
      <c r="M403" s="251"/>
      <c r="N403" s="252"/>
      <c r="O403" s="252"/>
      <c r="P403" s="252"/>
      <c r="Q403" s="252"/>
      <c r="R403" s="252"/>
      <c r="S403" s="252"/>
      <c r="T403" s="25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54" t="s">
        <v>210</v>
      </c>
      <c r="AU403" s="254" t="s">
        <v>86</v>
      </c>
      <c r="AV403" s="13" t="s">
        <v>86</v>
      </c>
      <c r="AW403" s="13" t="s">
        <v>34</v>
      </c>
      <c r="AX403" s="13" t="s">
        <v>78</v>
      </c>
      <c r="AY403" s="254" t="s">
        <v>196</v>
      </c>
    </row>
    <row r="404" s="14" customFormat="1">
      <c r="A404" s="14"/>
      <c r="B404" s="255"/>
      <c r="C404" s="256"/>
      <c r="D404" s="245" t="s">
        <v>210</v>
      </c>
      <c r="E404" s="257" t="s">
        <v>1</v>
      </c>
      <c r="F404" s="258" t="s">
        <v>671</v>
      </c>
      <c r="G404" s="256"/>
      <c r="H404" s="257" t="s">
        <v>1</v>
      </c>
      <c r="I404" s="259"/>
      <c r="J404" s="256"/>
      <c r="K404" s="256"/>
      <c r="L404" s="260"/>
      <c r="M404" s="261"/>
      <c r="N404" s="262"/>
      <c r="O404" s="262"/>
      <c r="P404" s="262"/>
      <c r="Q404" s="262"/>
      <c r="R404" s="262"/>
      <c r="S404" s="262"/>
      <c r="T404" s="263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64" t="s">
        <v>210</v>
      </c>
      <c r="AU404" s="264" t="s">
        <v>86</v>
      </c>
      <c r="AV404" s="14" t="s">
        <v>82</v>
      </c>
      <c r="AW404" s="14" t="s">
        <v>34</v>
      </c>
      <c r="AX404" s="14" t="s">
        <v>78</v>
      </c>
      <c r="AY404" s="264" t="s">
        <v>196</v>
      </c>
    </row>
    <row r="405" s="13" customFormat="1">
      <c r="A405" s="13"/>
      <c r="B405" s="243"/>
      <c r="C405" s="244"/>
      <c r="D405" s="245" t="s">
        <v>210</v>
      </c>
      <c r="E405" s="246" t="s">
        <v>1</v>
      </c>
      <c r="F405" s="247" t="s">
        <v>672</v>
      </c>
      <c r="G405" s="244"/>
      <c r="H405" s="248">
        <v>1.25</v>
      </c>
      <c r="I405" s="249"/>
      <c r="J405" s="244"/>
      <c r="K405" s="244"/>
      <c r="L405" s="250"/>
      <c r="M405" s="251"/>
      <c r="N405" s="252"/>
      <c r="O405" s="252"/>
      <c r="P405" s="252"/>
      <c r="Q405" s="252"/>
      <c r="R405" s="252"/>
      <c r="S405" s="252"/>
      <c r="T405" s="25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54" t="s">
        <v>210</v>
      </c>
      <c r="AU405" s="254" t="s">
        <v>86</v>
      </c>
      <c r="AV405" s="13" t="s">
        <v>86</v>
      </c>
      <c r="AW405" s="13" t="s">
        <v>34</v>
      </c>
      <c r="AX405" s="13" t="s">
        <v>78</v>
      </c>
      <c r="AY405" s="254" t="s">
        <v>196</v>
      </c>
    </row>
    <row r="406" s="16" customFormat="1">
      <c r="A406" s="16"/>
      <c r="B406" s="276"/>
      <c r="C406" s="277"/>
      <c r="D406" s="245" t="s">
        <v>210</v>
      </c>
      <c r="E406" s="278" t="s">
        <v>1</v>
      </c>
      <c r="F406" s="279" t="s">
        <v>276</v>
      </c>
      <c r="G406" s="277"/>
      <c r="H406" s="280">
        <v>29.75</v>
      </c>
      <c r="I406" s="281"/>
      <c r="J406" s="277"/>
      <c r="K406" s="277"/>
      <c r="L406" s="282"/>
      <c r="M406" s="283"/>
      <c r="N406" s="284"/>
      <c r="O406" s="284"/>
      <c r="P406" s="284"/>
      <c r="Q406" s="284"/>
      <c r="R406" s="284"/>
      <c r="S406" s="284"/>
      <c r="T406" s="285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T406" s="286" t="s">
        <v>210</v>
      </c>
      <c r="AU406" s="286" t="s">
        <v>86</v>
      </c>
      <c r="AV406" s="16" t="s">
        <v>101</v>
      </c>
      <c r="AW406" s="16" t="s">
        <v>34</v>
      </c>
      <c r="AX406" s="16" t="s">
        <v>82</v>
      </c>
      <c r="AY406" s="286" t="s">
        <v>196</v>
      </c>
    </row>
    <row r="407" s="12" customFormat="1" ht="22.8" customHeight="1">
      <c r="A407" s="12"/>
      <c r="B407" s="214"/>
      <c r="C407" s="215"/>
      <c r="D407" s="216" t="s">
        <v>77</v>
      </c>
      <c r="E407" s="228" t="s">
        <v>673</v>
      </c>
      <c r="F407" s="228" t="s">
        <v>674</v>
      </c>
      <c r="G407" s="215"/>
      <c r="H407" s="215"/>
      <c r="I407" s="218"/>
      <c r="J407" s="229">
        <f>BK407</f>
        <v>0</v>
      </c>
      <c r="K407" s="215"/>
      <c r="L407" s="220"/>
      <c r="M407" s="221"/>
      <c r="N407" s="222"/>
      <c r="O407" s="222"/>
      <c r="P407" s="223">
        <f>SUM(P408:P421)</f>
        <v>0</v>
      </c>
      <c r="Q407" s="222"/>
      <c r="R407" s="223">
        <f>SUM(R408:R421)</f>
        <v>0</v>
      </c>
      <c r="S407" s="222"/>
      <c r="T407" s="224">
        <f>SUM(T408:T421)</f>
        <v>0</v>
      </c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R407" s="225" t="s">
        <v>82</v>
      </c>
      <c r="AT407" s="226" t="s">
        <v>77</v>
      </c>
      <c r="AU407" s="226" t="s">
        <v>82</v>
      </c>
      <c r="AY407" s="225" t="s">
        <v>196</v>
      </c>
      <c r="BK407" s="227">
        <f>SUM(BK408:BK421)</f>
        <v>0</v>
      </c>
    </row>
    <row r="408" s="2" customFormat="1" ht="21.75" customHeight="1">
      <c r="A408" s="39"/>
      <c r="B408" s="40"/>
      <c r="C408" s="230" t="s">
        <v>675</v>
      </c>
      <c r="D408" s="230" t="s">
        <v>198</v>
      </c>
      <c r="E408" s="231" t="s">
        <v>676</v>
      </c>
      <c r="F408" s="232" t="s">
        <v>677</v>
      </c>
      <c r="G408" s="233" t="s">
        <v>341</v>
      </c>
      <c r="H408" s="234">
        <v>241.70400000000001</v>
      </c>
      <c r="I408" s="235"/>
      <c r="J408" s="236">
        <f>ROUND(I408*H408,2)</f>
        <v>0</v>
      </c>
      <c r="K408" s="232" t="s">
        <v>202</v>
      </c>
      <c r="L408" s="45"/>
      <c r="M408" s="237" t="s">
        <v>1</v>
      </c>
      <c r="N408" s="238" t="s">
        <v>43</v>
      </c>
      <c r="O408" s="92"/>
      <c r="P408" s="239">
        <f>O408*H408</f>
        <v>0</v>
      </c>
      <c r="Q408" s="239">
        <v>0</v>
      </c>
      <c r="R408" s="239">
        <f>Q408*H408</f>
        <v>0</v>
      </c>
      <c r="S408" s="239">
        <v>0</v>
      </c>
      <c r="T408" s="240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41" t="s">
        <v>101</v>
      </c>
      <c r="AT408" s="241" t="s">
        <v>198</v>
      </c>
      <c r="AU408" s="241" t="s">
        <v>86</v>
      </c>
      <c r="AY408" s="18" t="s">
        <v>196</v>
      </c>
      <c r="BE408" s="242">
        <f>IF(N408="základní",J408,0)</f>
        <v>0</v>
      </c>
      <c r="BF408" s="242">
        <f>IF(N408="snížená",J408,0)</f>
        <v>0</v>
      </c>
      <c r="BG408" s="242">
        <f>IF(N408="zákl. přenesená",J408,0)</f>
        <v>0</v>
      </c>
      <c r="BH408" s="242">
        <f>IF(N408="sníž. přenesená",J408,0)</f>
        <v>0</v>
      </c>
      <c r="BI408" s="242">
        <f>IF(N408="nulová",J408,0)</f>
        <v>0</v>
      </c>
      <c r="BJ408" s="18" t="s">
        <v>82</v>
      </c>
      <c r="BK408" s="242">
        <f>ROUND(I408*H408,2)</f>
        <v>0</v>
      </c>
      <c r="BL408" s="18" t="s">
        <v>101</v>
      </c>
      <c r="BM408" s="241" t="s">
        <v>678</v>
      </c>
    </row>
    <row r="409" s="13" customFormat="1">
      <c r="A409" s="13"/>
      <c r="B409" s="243"/>
      <c r="C409" s="244"/>
      <c r="D409" s="245" t="s">
        <v>210</v>
      </c>
      <c r="E409" s="246" t="s">
        <v>158</v>
      </c>
      <c r="F409" s="247" t="s">
        <v>159</v>
      </c>
      <c r="G409" s="244"/>
      <c r="H409" s="248">
        <v>241.70400000000001</v>
      </c>
      <c r="I409" s="249"/>
      <c r="J409" s="244"/>
      <c r="K409" s="244"/>
      <c r="L409" s="250"/>
      <c r="M409" s="251"/>
      <c r="N409" s="252"/>
      <c r="O409" s="252"/>
      <c r="P409" s="252"/>
      <c r="Q409" s="252"/>
      <c r="R409" s="252"/>
      <c r="S409" s="252"/>
      <c r="T409" s="25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54" t="s">
        <v>210</v>
      </c>
      <c r="AU409" s="254" t="s">
        <v>86</v>
      </c>
      <c r="AV409" s="13" t="s">
        <v>86</v>
      </c>
      <c r="AW409" s="13" t="s">
        <v>34</v>
      </c>
      <c r="AX409" s="13" t="s">
        <v>82</v>
      </c>
      <c r="AY409" s="254" t="s">
        <v>196</v>
      </c>
    </row>
    <row r="410" s="2" customFormat="1" ht="24.15" customHeight="1">
      <c r="A410" s="39"/>
      <c r="B410" s="40"/>
      <c r="C410" s="230" t="s">
        <v>679</v>
      </c>
      <c r="D410" s="230" t="s">
        <v>198</v>
      </c>
      <c r="E410" s="231" t="s">
        <v>680</v>
      </c>
      <c r="F410" s="232" t="s">
        <v>681</v>
      </c>
      <c r="G410" s="233" t="s">
        <v>341</v>
      </c>
      <c r="H410" s="234">
        <v>4592.3760000000002</v>
      </c>
      <c r="I410" s="235"/>
      <c r="J410" s="236">
        <f>ROUND(I410*H410,2)</f>
        <v>0</v>
      </c>
      <c r="K410" s="232" t="s">
        <v>202</v>
      </c>
      <c r="L410" s="45"/>
      <c r="M410" s="237" t="s">
        <v>1</v>
      </c>
      <c r="N410" s="238" t="s">
        <v>43</v>
      </c>
      <c r="O410" s="92"/>
      <c r="P410" s="239">
        <f>O410*H410</f>
        <v>0</v>
      </c>
      <c r="Q410" s="239">
        <v>0</v>
      </c>
      <c r="R410" s="239">
        <f>Q410*H410</f>
        <v>0</v>
      </c>
      <c r="S410" s="239">
        <v>0</v>
      </c>
      <c r="T410" s="240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41" t="s">
        <v>101</v>
      </c>
      <c r="AT410" s="241" t="s">
        <v>198</v>
      </c>
      <c r="AU410" s="241" t="s">
        <v>86</v>
      </c>
      <c r="AY410" s="18" t="s">
        <v>196</v>
      </c>
      <c r="BE410" s="242">
        <f>IF(N410="základní",J410,0)</f>
        <v>0</v>
      </c>
      <c r="BF410" s="242">
        <f>IF(N410="snížená",J410,0)</f>
        <v>0</v>
      </c>
      <c r="BG410" s="242">
        <f>IF(N410="zákl. přenesená",J410,0)</f>
        <v>0</v>
      </c>
      <c r="BH410" s="242">
        <f>IF(N410="sníž. přenesená",J410,0)</f>
        <v>0</v>
      </c>
      <c r="BI410" s="242">
        <f>IF(N410="nulová",J410,0)</f>
        <v>0</v>
      </c>
      <c r="BJ410" s="18" t="s">
        <v>82</v>
      </c>
      <c r="BK410" s="242">
        <f>ROUND(I410*H410,2)</f>
        <v>0</v>
      </c>
      <c r="BL410" s="18" t="s">
        <v>101</v>
      </c>
      <c r="BM410" s="241" t="s">
        <v>682</v>
      </c>
    </row>
    <row r="411" s="13" customFormat="1">
      <c r="A411" s="13"/>
      <c r="B411" s="243"/>
      <c r="C411" s="244"/>
      <c r="D411" s="245" t="s">
        <v>210</v>
      </c>
      <c r="E411" s="246" t="s">
        <v>1</v>
      </c>
      <c r="F411" s="247" t="s">
        <v>683</v>
      </c>
      <c r="G411" s="244"/>
      <c r="H411" s="248">
        <v>4592.3760000000002</v>
      </c>
      <c r="I411" s="249"/>
      <c r="J411" s="244"/>
      <c r="K411" s="244"/>
      <c r="L411" s="250"/>
      <c r="M411" s="251"/>
      <c r="N411" s="252"/>
      <c r="O411" s="252"/>
      <c r="P411" s="252"/>
      <c r="Q411" s="252"/>
      <c r="R411" s="252"/>
      <c r="S411" s="252"/>
      <c r="T411" s="25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54" t="s">
        <v>210</v>
      </c>
      <c r="AU411" s="254" t="s">
        <v>86</v>
      </c>
      <c r="AV411" s="13" t="s">
        <v>86</v>
      </c>
      <c r="AW411" s="13" t="s">
        <v>34</v>
      </c>
      <c r="AX411" s="13" t="s">
        <v>82</v>
      </c>
      <c r="AY411" s="254" t="s">
        <v>196</v>
      </c>
    </row>
    <row r="412" s="2" customFormat="1" ht="21.75" customHeight="1">
      <c r="A412" s="39"/>
      <c r="B412" s="40"/>
      <c r="C412" s="230" t="s">
        <v>684</v>
      </c>
      <c r="D412" s="230" t="s">
        <v>198</v>
      </c>
      <c r="E412" s="231" t="s">
        <v>685</v>
      </c>
      <c r="F412" s="232" t="s">
        <v>686</v>
      </c>
      <c r="G412" s="233" t="s">
        <v>341</v>
      </c>
      <c r="H412" s="234">
        <v>378.33699999999999</v>
      </c>
      <c r="I412" s="235"/>
      <c r="J412" s="236">
        <f>ROUND(I412*H412,2)</f>
        <v>0</v>
      </c>
      <c r="K412" s="232" t="s">
        <v>202</v>
      </c>
      <c r="L412" s="45"/>
      <c r="M412" s="237" t="s">
        <v>1</v>
      </c>
      <c r="N412" s="238" t="s">
        <v>43</v>
      </c>
      <c r="O412" s="92"/>
      <c r="P412" s="239">
        <f>O412*H412</f>
        <v>0</v>
      </c>
      <c r="Q412" s="239">
        <v>0</v>
      </c>
      <c r="R412" s="239">
        <f>Q412*H412</f>
        <v>0</v>
      </c>
      <c r="S412" s="239">
        <v>0</v>
      </c>
      <c r="T412" s="240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41" t="s">
        <v>101</v>
      </c>
      <c r="AT412" s="241" t="s">
        <v>198</v>
      </c>
      <c r="AU412" s="241" t="s">
        <v>86</v>
      </c>
      <c r="AY412" s="18" t="s">
        <v>196</v>
      </c>
      <c r="BE412" s="242">
        <f>IF(N412="základní",J412,0)</f>
        <v>0</v>
      </c>
      <c r="BF412" s="242">
        <f>IF(N412="snížená",J412,0)</f>
        <v>0</v>
      </c>
      <c r="BG412" s="242">
        <f>IF(N412="zákl. přenesená",J412,0)</f>
        <v>0</v>
      </c>
      <c r="BH412" s="242">
        <f>IF(N412="sníž. přenesená",J412,0)</f>
        <v>0</v>
      </c>
      <c r="BI412" s="242">
        <f>IF(N412="nulová",J412,0)</f>
        <v>0</v>
      </c>
      <c r="BJ412" s="18" t="s">
        <v>82</v>
      </c>
      <c r="BK412" s="242">
        <f>ROUND(I412*H412,2)</f>
        <v>0</v>
      </c>
      <c r="BL412" s="18" t="s">
        <v>101</v>
      </c>
      <c r="BM412" s="241" t="s">
        <v>687</v>
      </c>
    </row>
    <row r="413" s="13" customFormat="1">
      <c r="A413" s="13"/>
      <c r="B413" s="243"/>
      <c r="C413" s="244"/>
      <c r="D413" s="245" t="s">
        <v>210</v>
      </c>
      <c r="E413" s="246" t="s">
        <v>161</v>
      </c>
      <c r="F413" s="247" t="s">
        <v>688</v>
      </c>
      <c r="G413" s="244"/>
      <c r="H413" s="248">
        <v>378.33699999999999</v>
      </c>
      <c r="I413" s="249"/>
      <c r="J413" s="244"/>
      <c r="K413" s="244"/>
      <c r="L413" s="250"/>
      <c r="M413" s="251"/>
      <c r="N413" s="252"/>
      <c r="O413" s="252"/>
      <c r="P413" s="252"/>
      <c r="Q413" s="252"/>
      <c r="R413" s="252"/>
      <c r="S413" s="252"/>
      <c r="T413" s="25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54" t="s">
        <v>210</v>
      </c>
      <c r="AU413" s="254" t="s">
        <v>86</v>
      </c>
      <c r="AV413" s="13" t="s">
        <v>86</v>
      </c>
      <c r="AW413" s="13" t="s">
        <v>34</v>
      </c>
      <c r="AX413" s="13" t="s">
        <v>82</v>
      </c>
      <c r="AY413" s="254" t="s">
        <v>196</v>
      </c>
    </row>
    <row r="414" s="2" customFormat="1" ht="24.15" customHeight="1">
      <c r="A414" s="39"/>
      <c r="B414" s="40"/>
      <c r="C414" s="230" t="s">
        <v>689</v>
      </c>
      <c r="D414" s="230" t="s">
        <v>198</v>
      </c>
      <c r="E414" s="231" t="s">
        <v>690</v>
      </c>
      <c r="F414" s="232" t="s">
        <v>691</v>
      </c>
      <c r="G414" s="233" t="s">
        <v>341</v>
      </c>
      <c r="H414" s="234">
        <v>7188.4030000000002</v>
      </c>
      <c r="I414" s="235"/>
      <c r="J414" s="236">
        <f>ROUND(I414*H414,2)</f>
        <v>0</v>
      </c>
      <c r="K414" s="232" t="s">
        <v>202</v>
      </c>
      <c r="L414" s="45"/>
      <c r="M414" s="237" t="s">
        <v>1</v>
      </c>
      <c r="N414" s="238" t="s">
        <v>43</v>
      </c>
      <c r="O414" s="92"/>
      <c r="P414" s="239">
        <f>O414*H414</f>
        <v>0</v>
      </c>
      <c r="Q414" s="239">
        <v>0</v>
      </c>
      <c r="R414" s="239">
        <f>Q414*H414</f>
        <v>0</v>
      </c>
      <c r="S414" s="239">
        <v>0</v>
      </c>
      <c r="T414" s="240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41" t="s">
        <v>101</v>
      </c>
      <c r="AT414" s="241" t="s">
        <v>198</v>
      </c>
      <c r="AU414" s="241" t="s">
        <v>86</v>
      </c>
      <c r="AY414" s="18" t="s">
        <v>196</v>
      </c>
      <c r="BE414" s="242">
        <f>IF(N414="základní",J414,0)</f>
        <v>0</v>
      </c>
      <c r="BF414" s="242">
        <f>IF(N414="snížená",J414,0)</f>
        <v>0</v>
      </c>
      <c r="BG414" s="242">
        <f>IF(N414="zákl. přenesená",J414,0)</f>
        <v>0</v>
      </c>
      <c r="BH414" s="242">
        <f>IF(N414="sníž. přenesená",J414,0)</f>
        <v>0</v>
      </c>
      <c r="BI414" s="242">
        <f>IF(N414="nulová",J414,0)</f>
        <v>0</v>
      </c>
      <c r="BJ414" s="18" t="s">
        <v>82</v>
      </c>
      <c r="BK414" s="242">
        <f>ROUND(I414*H414,2)</f>
        <v>0</v>
      </c>
      <c r="BL414" s="18" t="s">
        <v>101</v>
      </c>
      <c r="BM414" s="241" t="s">
        <v>692</v>
      </c>
    </row>
    <row r="415" s="13" customFormat="1">
      <c r="A415" s="13"/>
      <c r="B415" s="243"/>
      <c r="C415" s="244"/>
      <c r="D415" s="245" t="s">
        <v>210</v>
      </c>
      <c r="E415" s="246" t="s">
        <v>1</v>
      </c>
      <c r="F415" s="247" t="s">
        <v>693</v>
      </c>
      <c r="G415" s="244"/>
      <c r="H415" s="248">
        <v>7188.4030000000002</v>
      </c>
      <c r="I415" s="249"/>
      <c r="J415" s="244"/>
      <c r="K415" s="244"/>
      <c r="L415" s="250"/>
      <c r="M415" s="251"/>
      <c r="N415" s="252"/>
      <c r="O415" s="252"/>
      <c r="P415" s="252"/>
      <c r="Q415" s="252"/>
      <c r="R415" s="252"/>
      <c r="S415" s="252"/>
      <c r="T415" s="25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54" t="s">
        <v>210</v>
      </c>
      <c r="AU415" s="254" t="s">
        <v>86</v>
      </c>
      <c r="AV415" s="13" t="s">
        <v>86</v>
      </c>
      <c r="AW415" s="13" t="s">
        <v>34</v>
      </c>
      <c r="AX415" s="13" t="s">
        <v>82</v>
      </c>
      <c r="AY415" s="254" t="s">
        <v>196</v>
      </c>
    </row>
    <row r="416" s="2" customFormat="1" ht="24.15" customHeight="1">
      <c r="A416" s="39"/>
      <c r="B416" s="40"/>
      <c r="C416" s="230" t="s">
        <v>694</v>
      </c>
      <c r="D416" s="230" t="s">
        <v>198</v>
      </c>
      <c r="E416" s="231" t="s">
        <v>695</v>
      </c>
      <c r="F416" s="232" t="s">
        <v>696</v>
      </c>
      <c r="G416" s="233" t="s">
        <v>341</v>
      </c>
      <c r="H416" s="234">
        <v>620.04100000000005</v>
      </c>
      <c r="I416" s="235"/>
      <c r="J416" s="236">
        <f>ROUND(I416*H416,2)</f>
        <v>0</v>
      </c>
      <c r="K416" s="232" t="s">
        <v>202</v>
      </c>
      <c r="L416" s="45"/>
      <c r="M416" s="237" t="s">
        <v>1</v>
      </c>
      <c r="N416" s="238" t="s">
        <v>43</v>
      </c>
      <c r="O416" s="92"/>
      <c r="P416" s="239">
        <f>O416*H416</f>
        <v>0</v>
      </c>
      <c r="Q416" s="239">
        <v>0</v>
      </c>
      <c r="R416" s="239">
        <f>Q416*H416</f>
        <v>0</v>
      </c>
      <c r="S416" s="239">
        <v>0</v>
      </c>
      <c r="T416" s="240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41" t="s">
        <v>101</v>
      </c>
      <c r="AT416" s="241" t="s">
        <v>198</v>
      </c>
      <c r="AU416" s="241" t="s">
        <v>86</v>
      </c>
      <c r="AY416" s="18" t="s">
        <v>196</v>
      </c>
      <c r="BE416" s="242">
        <f>IF(N416="základní",J416,0)</f>
        <v>0</v>
      </c>
      <c r="BF416" s="242">
        <f>IF(N416="snížená",J416,0)</f>
        <v>0</v>
      </c>
      <c r="BG416" s="242">
        <f>IF(N416="zákl. přenesená",J416,0)</f>
        <v>0</v>
      </c>
      <c r="BH416" s="242">
        <f>IF(N416="sníž. přenesená",J416,0)</f>
        <v>0</v>
      </c>
      <c r="BI416" s="242">
        <f>IF(N416="nulová",J416,0)</f>
        <v>0</v>
      </c>
      <c r="BJ416" s="18" t="s">
        <v>82</v>
      </c>
      <c r="BK416" s="242">
        <f>ROUND(I416*H416,2)</f>
        <v>0</v>
      </c>
      <c r="BL416" s="18" t="s">
        <v>101</v>
      </c>
      <c r="BM416" s="241" t="s">
        <v>697</v>
      </c>
    </row>
    <row r="417" s="2" customFormat="1" ht="37.8" customHeight="1">
      <c r="A417" s="39"/>
      <c r="B417" s="40"/>
      <c r="C417" s="230" t="s">
        <v>698</v>
      </c>
      <c r="D417" s="230" t="s">
        <v>198</v>
      </c>
      <c r="E417" s="231" t="s">
        <v>699</v>
      </c>
      <c r="F417" s="232" t="s">
        <v>700</v>
      </c>
      <c r="G417" s="233" t="s">
        <v>341</v>
      </c>
      <c r="H417" s="234">
        <v>378.33699999999999</v>
      </c>
      <c r="I417" s="235"/>
      <c r="J417" s="236">
        <f>ROUND(I417*H417,2)</f>
        <v>0</v>
      </c>
      <c r="K417" s="232" t="s">
        <v>202</v>
      </c>
      <c r="L417" s="45"/>
      <c r="M417" s="237" t="s">
        <v>1</v>
      </c>
      <c r="N417" s="238" t="s">
        <v>43</v>
      </c>
      <c r="O417" s="92"/>
      <c r="P417" s="239">
        <f>O417*H417</f>
        <v>0</v>
      </c>
      <c r="Q417" s="239">
        <v>0</v>
      </c>
      <c r="R417" s="239">
        <f>Q417*H417</f>
        <v>0</v>
      </c>
      <c r="S417" s="239">
        <v>0</v>
      </c>
      <c r="T417" s="240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41" t="s">
        <v>101</v>
      </c>
      <c r="AT417" s="241" t="s">
        <v>198</v>
      </c>
      <c r="AU417" s="241" t="s">
        <v>86</v>
      </c>
      <c r="AY417" s="18" t="s">
        <v>196</v>
      </c>
      <c r="BE417" s="242">
        <f>IF(N417="základní",J417,0)</f>
        <v>0</v>
      </c>
      <c r="BF417" s="242">
        <f>IF(N417="snížená",J417,0)</f>
        <v>0</v>
      </c>
      <c r="BG417" s="242">
        <f>IF(N417="zákl. přenesená",J417,0)</f>
        <v>0</v>
      </c>
      <c r="BH417" s="242">
        <f>IF(N417="sníž. přenesená",J417,0)</f>
        <v>0</v>
      </c>
      <c r="BI417" s="242">
        <f>IF(N417="nulová",J417,0)</f>
        <v>0</v>
      </c>
      <c r="BJ417" s="18" t="s">
        <v>82</v>
      </c>
      <c r="BK417" s="242">
        <f>ROUND(I417*H417,2)</f>
        <v>0</v>
      </c>
      <c r="BL417" s="18" t="s">
        <v>101</v>
      </c>
      <c r="BM417" s="241" t="s">
        <v>701</v>
      </c>
    </row>
    <row r="418" s="13" customFormat="1">
      <c r="A418" s="13"/>
      <c r="B418" s="243"/>
      <c r="C418" s="244"/>
      <c r="D418" s="245" t="s">
        <v>210</v>
      </c>
      <c r="E418" s="246" t="s">
        <v>1</v>
      </c>
      <c r="F418" s="247" t="s">
        <v>161</v>
      </c>
      <c r="G418" s="244"/>
      <c r="H418" s="248">
        <v>378.33699999999999</v>
      </c>
      <c r="I418" s="249"/>
      <c r="J418" s="244"/>
      <c r="K418" s="244"/>
      <c r="L418" s="250"/>
      <c r="M418" s="251"/>
      <c r="N418" s="252"/>
      <c r="O418" s="252"/>
      <c r="P418" s="252"/>
      <c r="Q418" s="252"/>
      <c r="R418" s="252"/>
      <c r="S418" s="252"/>
      <c r="T418" s="25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54" t="s">
        <v>210</v>
      </c>
      <c r="AU418" s="254" t="s">
        <v>86</v>
      </c>
      <c r="AV418" s="13" t="s">
        <v>86</v>
      </c>
      <c r="AW418" s="13" t="s">
        <v>34</v>
      </c>
      <c r="AX418" s="13" t="s">
        <v>82</v>
      </c>
      <c r="AY418" s="254" t="s">
        <v>196</v>
      </c>
    </row>
    <row r="419" s="2" customFormat="1" ht="44.25" customHeight="1">
      <c r="A419" s="39"/>
      <c r="B419" s="40"/>
      <c r="C419" s="230" t="s">
        <v>702</v>
      </c>
      <c r="D419" s="230" t="s">
        <v>198</v>
      </c>
      <c r="E419" s="231" t="s">
        <v>703</v>
      </c>
      <c r="F419" s="232" t="s">
        <v>704</v>
      </c>
      <c r="G419" s="233" t="s">
        <v>341</v>
      </c>
      <c r="H419" s="234">
        <v>152.21000000000001</v>
      </c>
      <c r="I419" s="235"/>
      <c r="J419" s="236">
        <f>ROUND(I419*H419,2)</f>
        <v>0</v>
      </c>
      <c r="K419" s="232" t="s">
        <v>202</v>
      </c>
      <c r="L419" s="45"/>
      <c r="M419" s="237" t="s">
        <v>1</v>
      </c>
      <c r="N419" s="238" t="s">
        <v>43</v>
      </c>
      <c r="O419" s="92"/>
      <c r="P419" s="239">
        <f>O419*H419</f>
        <v>0</v>
      </c>
      <c r="Q419" s="239">
        <v>0</v>
      </c>
      <c r="R419" s="239">
        <f>Q419*H419</f>
        <v>0</v>
      </c>
      <c r="S419" s="239">
        <v>0</v>
      </c>
      <c r="T419" s="240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41" t="s">
        <v>101</v>
      </c>
      <c r="AT419" s="241" t="s">
        <v>198</v>
      </c>
      <c r="AU419" s="241" t="s">
        <v>86</v>
      </c>
      <c r="AY419" s="18" t="s">
        <v>196</v>
      </c>
      <c r="BE419" s="242">
        <f>IF(N419="základní",J419,0)</f>
        <v>0</v>
      </c>
      <c r="BF419" s="242">
        <f>IF(N419="snížená",J419,0)</f>
        <v>0</v>
      </c>
      <c r="BG419" s="242">
        <f>IF(N419="zákl. přenesená",J419,0)</f>
        <v>0</v>
      </c>
      <c r="BH419" s="242">
        <f>IF(N419="sníž. přenesená",J419,0)</f>
        <v>0</v>
      </c>
      <c r="BI419" s="242">
        <f>IF(N419="nulová",J419,0)</f>
        <v>0</v>
      </c>
      <c r="BJ419" s="18" t="s">
        <v>82</v>
      </c>
      <c r="BK419" s="242">
        <f>ROUND(I419*H419,2)</f>
        <v>0</v>
      </c>
      <c r="BL419" s="18" t="s">
        <v>101</v>
      </c>
      <c r="BM419" s="241" t="s">
        <v>705</v>
      </c>
    </row>
    <row r="420" s="2" customFormat="1" ht="44.25" customHeight="1">
      <c r="A420" s="39"/>
      <c r="B420" s="40"/>
      <c r="C420" s="230" t="s">
        <v>706</v>
      </c>
      <c r="D420" s="230" t="s">
        <v>198</v>
      </c>
      <c r="E420" s="231" t="s">
        <v>707</v>
      </c>
      <c r="F420" s="232" t="s">
        <v>708</v>
      </c>
      <c r="G420" s="233" t="s">
        <v>341</v>
      </c>
      <c r="H420" s="234">
        <v>89.494</v>
      </c>
      <c r="I420" s="235"/>
      <c r="J420" s="236">
        <f>ROUND(I420*H420,2)</f>
        <v>0</v>
      </c>
      <c r="K420" s="232" t="s">
        <v>202</v>
      </c>
      <c r="L420" s="45"/>
      <c r="M420" s="237" t="s">
        <v>1</v>
      </c>
      <c r="N420" s="238" t="s">
        <v>43</v>
      </c>
      <c r="O420" s="92"/>
      <c r="P420" s="239">
        <f>O420*H420</f>
        <v>0</v>
      </c>
      <c r="Q420" s="239">
        <v>0</v>
      </c>
      <c r="R420" s="239">
        <f>Q420*H420</f>
        <v>0</v>
      </c>
      <c r="S420" s="239">
        <v>0</v>
      </c>
      <c r="T420" s="240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41" t="s">
        <v>101</v>
      </c>
      <c r="AT420" s="241" t="s">
        <v>198</v>
      </c>
      <c r="AU420" s="241" t="s">
        <v>86</v>
      </c>
      <c r="AY420" s="18" t="s">
        <v>196</v>
      </c>
      <c r="BE420" s="242">
        <f>IF(N420="základní",J420,0)</f>
        <v>0</v>
      </c>
      <c r="BF420" s="242">
        <f>IF(N420="snížená",J420,0)</f>
        <v>0</v>
      </c>
      <c r="BG420" s="242">
        <f>IF(N420="zákl. přenesená",J420,0)</f>
        <v>0</v>
      </c>
      <c r="BH420" s="242">
        <f>IF(N420="sníž. přenesená",J420,0)</f>
        <v>0</v>
      </c>
      <c r="BI420" s="242">
        <f>IF(N420="nulová",J420,0)</f>
        <v>0</v>
      </c>
      <c r="BJ420" s="18" t="s">
        <v>82</v>
      </c>
      <c r="BK420" s="242">
        <f>ROUND(I420*H420,2)</f>
        <v>0</v>
      </c>
      <c r="BL420" s="18" t="s">
        <v>101</v>
      </c>
      <c r="BM420" s="241" t="s">
        <v>709</v>
      </c>
    </row>
    <row r="421" s="13" customFormat="1">
      <c r="A421" s="13"/>
      <c r="B421" s="243"/>
      <c r="C421" s="244"/>
      <c r="D421" s="245" t="s">
        <v>210</v>
      </c>
      <c r="E421" s="246" t="s">
        <v>1</v>
      </c>
      <c r="F421" s="247" t="s">
        <v>710</v>
      </c>
      <c r="G421" s="244"/>
      <c r="H421" s="248">
        <v>89.494</v>
      </c>
      <c r="I421" s="249"/>
      <c r="J421" s="244"/>
      <c r="K421" s="244"/>
      <c r="L421" s="250"/>
      <c r="M421" s="251"/>
      <c r="N421" s="252"/>
      <c r="O421" s="252"/>
      <c r="P421" s="252"/>
      <c r="Q421" s="252"/>
      <c r="R421" s="252"/>
      <c r="S421" s="252"/>
      <c r="T421" s="25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54" t="s">
        <v>210</v>
      </c>
      <c r="AU421" s="254" t="s">
        <v>86</v>
      </c>
      <c r="AV421" s="13" t="s">
        <v>86</v>
      </c>
      <c r="AW421" s="13" t="s">
        <v>34</v>
      </c>
      <c r="AX421" s="13" t="s">
        <v>82</v>
      </c>
      <c r="AY421" s="254" t="s">
        <v>196</v>
      </c>
    </row>
    <row r="422" s="12" customFormat="1" ht="22.8" customHeight="1">
      <c r="A422" s="12"/>
      <c r="B422" s="214"/>
      <c r="C422" s="215"/>
      <c r="D422" s="216" t="s">
        <v>77</v>
      </c>
      <c r="E422" s="228" t="s">
        <v>711</v>
      </c>
      <c r="F422" s="228" t="s">
        <v>712</v>
      </c>
      <c r="G422" s="215"/>
      <c r="H422" s="215"/>
      <c r="I422" s="218"/>
      <c r="J422" s="229">
        <f>BK422</f>
        <v>0</v>
      </c>
      <c r="K422" s="215"/>
      <c r="L422" s="220"/>
      <c r="M422" s="221"/>
      <c r="N422" s="222"/>
      <c r="O422" s="222"/>
      <c r="P422" s="223">
        <f>P423</f>
        <v>0</v>
      </c>
      <c r="Q422" s="222"/>
      <c r="R422" s="223">
        <f>R423</f>
        <v>0</v>
      </c>
      <c r="S422" s="222"/>
      <c r="T422" s="224">
        <f>T423</f>
        <v>0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225" t="s">
        <v>82</v>
      </c>
      <c r="AT422" s="226" t="s">
        <v>77</v>
      </c>
      <c r="AU422" s="226" t="s">
        <v>82</v>
      </c>
      <c r="AY422" s="225" t="s">
        <v>196</v>
      </c>
      <c r="BK422" s="227">
        <f>BK423</f>
        <v>0</v>
      </c>
    </row>
    <row r="423" s="2" customFormat="1" ht="24.15" customHeight="1">
      <c r="A423" s="39"/>
      <c r="B423" s="40"/>
      <c r="C423" s="230" t="s">
        <v>713</v>
      </c>
      <c r="D423" s="230" t="s">
        <v>198</v>
      </c>
      <c r="E423" s="231" t="s">
        <v>714</v>
      </c>
      <c r="F423" s="232" t="s">
        <v>715</v>
      </c>
      <c r="G423" s="233" t="s">
        <v>341</v>
      </c>
      <c r="H423" s="234">
        <v>1506.797</v>
      </c>
      <c r="I423" s="235"/>
      <c r="J423" s="236">
        <f>ROUND(I423*H423,2)</f>
        <v>0</v>
      </c>
      <c r="K423" s="232" t="s">
        <v>202</v>
      </c>
      <c r="L423" s="45"/>
      <c r="M423" s="237" t="s">
        <v>1</v>
      </c>
      <c r="N423" s="238" t="s">
        <v>43</v>
      </c>
      <c r="O423" s="92"/>
      <c r="P423" s="239">
        <f>O423*H423</f>
        <v>0</v>
      </c>
      <c r="Q423" s="239">
        <v>0</v>
      </c>
      <c r="R423" s="239">
        <f>Q423*H423</f>
        <v>0</v>
      </c>
      <c r="S423" s="239">
        <v>0</v>
      </c>
      <c r="T423" s="240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41" t="s">
        <v>101</v>
      </c>
      <c r="AT423" s="241" t="s">
        <v>198</v>
      </c>
      <c r="AU423" s="241" t="s">
        <v>86</v>
      </c>
      <c r="AY423" s="18" t="s">
        <v>196</v>
      </c>
      <c r="BE423" s="242">
        <f>IF(N423="základní",J423,0)</f>
        <v>0</v>
      </c>
      <c r="BF423" s="242">
        <f>IF(N423="snížená",J423,0)</f>
        <v>0</v>
      </c>
      <c r="BG423" s="242">
        <f>IF(N423="zákl. přenesená",J423,0)</f>
        <v>0</v>
      </c>
      <c r="BH423" s="242">
        <f>IF(N423="sníž. přenesená",J423,0)</f>
        <v>0</v>
      </c>
      <c r="BI423" s="242">
        <f>IF(N423="nulová",J423,0)</f>
        <v>0</v>
      </c>
      <c r="BJ423" s="18" t="s">
        <v>82</v>
      </c>
      <c r="BK423" s="242">
        <f>ROUND(I423*H423,2)</f>
        <v>0</v>
      </c>
      <c r="BL423" s="18" t="s">
        <v>101</v>
      </c>
      <c r="BM423" s="241" t="s">
        <v>716</v>
      </c>
    </row>
    <row r="424" s="12" customFormat="1" ht="25.92" customHeight="1">
      <c r="A424" s="12"/>
      <c r="B424" s="214"/>
      <c r="C424" s="215"/>
      <c r="D424" s="216" t="s">
        <v>77</v>
      </c>
      <c r="E424" s="217" t="s">
        <v>717</v>
      </c>
      <c r="F424" s="217" t="s">
        <v>110</v>
      </c>
      <c r="G424" s="215"/>
      <c r="H424" s="215"/>
      <c r="I424" s="218"/>
      <c r="J424" s="219">
        <f>BK424</f>
        <v>0</v>
      </c>
      <c r="K424" s="215"/>
      <c r="L424" s="220"/>
      <c r="M424" s="221"/>
      <c r="N424" s="222"/>
      <c r="O424" s="222"/>
      <c r="P424" s="223">
        <f>P425</f>
        <v>0</v>
      </c>
      <c r="Q424" s="222"/>
      <c r="R424" s="223">
        <f>R425</f>
        <v>0</v>
      </c>
      <c r="S424" s="222"/>
      <c r="T424" s="224">
        <f>T425</f>
        <v>0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225" t="s">
        <v>215</v>
      </c>
      <c r="AT424" s="226" t="s">
        <v>77</v>
      </c>
      <c r="AU424" s="226" t="s">
        <v>78</v>
      </c>
      <c r="AY424" s="225" t="s">
        <v>196</v>
      </c>
      <c r="BK424" s="227">
        <f>BK425</f>
        <v>0</v>
      </c>
    </row>
    <row r="425" s="12" customFormat="1" ht="22.8" customHeight="1">
      <c r="A425" s="12"/>
      <c r="B425" s="214"/>
      <c r="C425" s="215"/>
      <c r="D425" s="216" t="s">
        <v>77</v>
      </c>
      <c r="E425" s="228" t="s">
        <v>718</v>
      </c>
      <c r="F425" s="228" t="s">
        <v>719</v>
      </c>
      <c r="G425" s="215"/>
      <c r="H425" s="215"/>
      <c r="I425" s="218"/>
      <c r="J425" s="229">
        <f>BK425</f>
        <v>0</v>
      </c>
      <c r="K425" s="215"/>
      <c r="L425" s="220"/>
      <c r="M425" s="221"/>
      <c r="N425" s="222"/>
      <c r="O425" s="222"/>
      <c r="P425" s="223">
        <f>SUM(P426:P430)</f>
        <v>0</v>
      </c>
      <c r="Q425" s="222"/>
      <c r="R425" s="223">
        <f>SUM(R426:R430)</f>
        <v>0</v>
      </c>
      <c r="S425" s="222"/>
      <c r="T425" s="224">
        <f>SUM(T426:T430)</f>
        <v>0</v>
      </c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R425" s="225" t="s">
        <v>215</v>
      </c>
      <c r="AT425" s="226" t="s">
        <v>77</v>
      </c>
      <c r="AU425" s="226" t="s">
        <v>82</v>
      </c>
      <c r="AY425" s="225" t="s">
        <v>196</v>
      </c>
      <c r="BK425" s="227">
        <f>SUM(BK426:BK430)</f>
        <v>0</v>
      </c>
    </row>
    <row r="426" s="2" customFormat="1" ht="16.5" customHeight="1">
      <c r="A426" s="39"/>
      <c r="B426" s="40"/>
      <c r="C426" s="230" t="s">
        <v>720</v>
      </c>
      <c r="D426" s="230" t="s">
        <v>198</v>
      </c>
      <c r="E426" s="231" t="s">
        <v>721</v>
      </c>
      <c r="F426" s="232" t="s">
        <v>722</v>
      </c>
      <c r="G426" s="233" t="s">
        <v>723</v>
      </c>
      <c r="H426" s="234">
        <v>1</v>
      </c>
      <c r="I426" s="235"/>
      <c r="J426" s="236">
        <f>ROUND(I426*H426,2)</f>
        <v>0</v>
      </c>
      <c r="K426" s="232" t="s">
        <v>202</v>
      </c>
      <c r="L426" s="45"/>
      <c r="M426" s="237" t="s">
        <v>1</v>
      </c>
      <c r="N426" s="238" t="s">
        <v>43</v>
      </c>
      <c r="O426" s="92"/>
      <c r="P426" s="239">
        <f>O426*H426</f>
        <v>0</v>
      </c>
      <c r="Q426" s="239">
        <v>0</v>
      </c>
      <c r="R426" s="239">
        <f>Q426*H426</f>
        <v>0</v>
      </c>
      <c r="S426" s="239">
        <v>0</v>
      </c>
      <c r="T426" s="240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41" t="s">
        <v>724</v>
      </c>
      <c r="AT426" s="241" t="s">
        <v>198</v>
      </c>
      <c r="AU426" s="241" t="s">
        <v>86</v>
      </c>
      <c r="AY426" s="18" t="s">
        <v>196</v>
      </c>
      <c r="BE426" s="242">
        <f>IF(N426="základní",J426,0)</f>
        <v>0</v>
      </c>
      <c r="BF426" s="242">
        <f>IF(N426="snížená",J426,0)</f>
        <v>0</v>
      </c>
      <c r="BG426" s="242">
        <f>IF(N426="zákl. přenesená",J426,0)</f>
        <v>0</v>
      </c>
      <c r="BH426" s="242">
        <f>IF(N426="sníž. přenesená",J426,0)</f>
        <v>0</v>
      </c>
      <c r="BI426" s="242">
        <f>IF(N426="nulová",J426,0)</f>
        <v>0</v>
      </c>
      <c r="BJ426" s="18" t="s">
        <v>82</v>
      </c>
      <c r="BK426" s="242">
        <f>ROUND(I426*H426,2)</f>
        <v>0</v>
      </c>
      <c r="BL426" s="18" t="s">
        <v>724</v>
      </c>
      <c r="BM426" s="241" t="s">
        <v>725</v>
      </c>
    </row>
    <row r="427" s="2" customFormat="1" ht="16.5" customHeight="1">
      <c r="A427" s="39"/>
      <c r="B427" s="40"/>
      <c r="C427" s="230" t="s">
        <v>726</v>
      </c>
      <c r="D427" s="230" t="s">
        <v>198</v>
      </c>
      <c r="E427" s="231" t="s">
        <v>727</v>
      </c>
      <c r="F427" s="232" t="s">
        <v>728</v>
      </c>
      <c r="G427" s="233" t="s">
        <v>723</v>
      </c>
      <c r="H427" s="234">
        <v>1</v>
      </c>
      <c r="I427" s="235"/>
      <c r="J427" s="236">
        <f>ROUND(I427*H427,2)</f>
        <v>0</v>
      </c>
      <c r="K427" s="232" t="s">
        <v>202</v>
      </c>
      <c r="L427" s="45"/>
      <c r="M427" s="237" t="s">
        <v>1</v>
      </c>
      <c r="N427" s="238" t="s">
        <v>43</v>
      </c>
      <c r="O427" s="92"/>
      <c r="P427" s="239">
        <f>O427*H427</f>
        <v>0</v>
      </c>
      <c r="Q427" s="239">
        <v>0</v>
      </c>
      <c r="R427" s="239">
        <f>Q427*H427</f>
        <v>0</v>
      </c>
      <c r="S427" s="239">
        <v>0</v>
      </c>
      <c r="T427" s="240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41" t="s">
        <v>724</v>
      </c>
      <c r="AT427" s="241" t="s">
        <v>198</v>
      </c>
      <c r="AU427" s="241" t="s">
        <v>86</v>
      </c>
      <c r="AY427" s="18" t="s">
        <v>196</v>
      </c>
      <c r="BE427" s="242">
        <f>IF(N427="základní",J427,0)</f>
        <v>0</v>
      </c>
      <c r="BF427" s="242">
        <f>IF(N427="snížená",J427,0)</f>
        <v>0</v>
      </c>
      <c r="BG427" s="242">
        <f>IF(N427="zákl. přenesená",J427,0)</f>
        <v>0</v>
      </c>
      <c r="BH427" s="242">
        <f>IF(N427="sníž. přenesená",J427,0)</f>
        <v>0</v>
      </c>
      <c r="BI427" s="242">
        <f>IF(N427="nulová",J427,0)</f>
        <v>0</v>
      </c>
      <c r="BJ427" s="18" t="s">
        <v>82</v>
      </c>
      <c r="BK427" s="242">
        <f>ROUND(I427*H427,2)</f>
        <v>0</v>
      </c>
      <c r="BL427" s="18" t="s">
        <v>724</v>
      </c>
      <c r="BM427" s="241" t="s">
        <v>729</v>
      </c>
    </row>
    <row r="428" s="2" customFormat="1" ht="16.5" customHeight="1">
      <c r="A428" s="39"/>
      <c r="B428" s="40"/>
      <c r="C428" s="230" t="s">
        <v>730</v>
      </c>
      <c r="D428" s="230" t="s">
        <v>198</v>
      </c>
      <c r="E428" s="231" t="s">
        <v>731</v>
      </c>
      <c r="F428" s="232" t="s">
        <v>732</v>
      </c>
      <c r="G428" s="233" t="s">
        <v>723</v>
      </c>
      <c r="H428" s="234">
        <v>1</v>
      </c>
      <c r="I428" s="235"/>
      <c r="J428" s="236">
        <f>ROUND(I428*H428,2)</f>
        <v>0</v>
      </c>
      <c r="K428" s="232" t="s">
        <v>202</v>
      </c>
      <c r="L428" s="45"/>
      <c r="M428" s="237" t="s">
        <v>1</v>
      </c>
      <c r="N428" s="238" t="s">
        <v>43</v>
      </c>
      <c r="O428" s="92"/>
      <c r="P428" s="239">
        <f>O428*H428</f>
        <v>0</v>
      </c>
      <c r="Q428" s="239">
        <v>0</v>
      </c>
      <c r="R428" s="239">
        <f>Q428*H428</f>
        <v>0</v>
      </c>
      <c r="S428" s="239">
        <v>0</v>
      </c>
      <c r="T428" s="240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41" t="s">
        <v>724</v>
      </c>
      <c r="AT428" s="241" t="s">
        <v>198</v>
      </c>
      <c r="AU428" s="241" t="s">
        <v>86</v>
      </c>
      <c r="AY428" s="18" t="s">
        <v>196</v>
      </c>
      <c r="BE428" s="242">
        <f>IF(N428="základní",J428,0)</f>
        <v>0</v>
      </c>
      <c r="BF428" s="242">
        <f>IF(N428="snížená",J428,0)</f>
        <v>0</v>
      </c>
      <c r="BG428" s="242">
        <f>IF(N428="zákl. přenesená",J428,0)</f>
        <v>0</v>
      </c>
      <c r="BH428" s="242">
        <f>IF(N428="sníž. přenesená",J428,0)</f>
        <v>0</v>
      </c>
      <c r="BI428" s="242">
        <f>IF(N428="nulová",J428,0)</f>
        <v>0</v>
      </c>
      <c r="BJ428" s="18" t="s">
        <v>82</v>
      </c>
      <c r="BK428" s="242">
        <f>ROUND(I428*H428,2)</f>
        <v>0</v>
      </c>
      <c r="BL428" s="18" t="s">
        <v>724</v>
      </c>
      <c r="BM428" s="241" t="s">
        <v>733</v>
      </c>
    </row>
    <row r="429" s="2" customFormat="1" ht="16.5" customHeight="1">
      <c r="A429" s="39"/>
      <c r="B429" s="40"/>
      <c r="C429" s="230" t="s">
        <v>92</v>
      </c>
      <c r="D429" s="230" t="s">
        <v>198</v>
      </c>
      <c r="E429" s="231" t="s">
        <v>734</v>
      </c>
      <c r="F429" s="232" t="s">
        <v>735</v>
      </c>
      <c r="G429" s="233" t="s">
        <v>723</v>
      </c>
      <c r="H429" s="234">
        <v>1</v>
      </c>
      <c r="I429" s="235"/>
      <c r="J429" s="236">
        <f>ROUND(I429*H429,2)</f>
        <v>0</v>
      </c>
      <c r="K429" s="232" t="s">
        <v>202</v>
      </c>
      <c r="L429" s="45"/>
      <c r="M429" s="237" t="s">
        <v>1</v>
      </c>
      <c r="N429" s="238" t="s">
        <v>43</v>
      </c>
      <c r="O429" s="92"/>
      <c r="P429" s="239">
        <f>O429*H429</f>
        <v>0</v>
      </c>
      <c r="Q429" s="239">
        <v>0</v>
      </c>
      <c r="R429" s="239">
        <f>Q429*H429</f>
        <v>0</v>
      </c>
      <c r="S429" s="239">
        <v>0</v>
      </c>
      <c r="T429" s="240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41" t="s">
        <v>724</v>
      </c>
      <c r="AT429" s="241" t="s">
        <v>198</v>
      </c>
      <c r="AU429" s="241" t="s">
        <v>86</v>
      </c>
      <c r="AY429" s="18" t="s">
        <v>196</v>
      </c>
      <c r="BE429" s="242">
        <f>IF(N429="základní",J429,0)</f>
        <v>0</v>
      </c>
      <c r="BF429" s="242">
        <f>IF(N429="snížená",J429,0)</f>
        <v>0</v>
      </c>
      <c r="BG429" s="242">
        <f>IF(N429="zákl. přenesená",J429,0)</f>
        <v>0</v>
      </c>
      <c r="BH429" s="242">
        <f>IF(N429="sníž. přenesená",J429,0)</f>
        <v>0</v>
      </c>
      <c r="BI429" s="242">
        <f>IF(N429="nulová",J429,0)</f>
        <v>0</v>
      </c>
      <c r="BJ429" s="18" t="s">
        <v>82</v>
      </c>
      <c r="BK429" s="242">
        <f>ROUND(I429*H429,2)</f>
        <v>0</v>
      </c>
      <c r="BL429" s="18" t="s">
        <v>724</v>
      </c>
      <c r="BM429" s="241" t="s">
        <v>736</v>
      </c>
    </row>
    <row r="430" s="2" customFormat="1" ht="21.75" customHeight="1">
      <c r="A430" s="39"/>
      <c r="B430" s="40"/>
      <c r="C430" s="230" t="s">
        <v>109</v>
      </c>
      <c r="D430" s="230" t="s">
        <v>198</v>
      </c>
      <c r="E430" s="231" t="s">
        <v>737</v>
      </c>
      <c r="F430" s="232" t="s">
        <v>738</v>
      </c>
      <c r="G430" s="233" t="s">
        <v>418</v>
      </c>
      <c r="H430" s="234">
        <v>10</v>
      </c>
      <c r="I430" s="235"/>
      <c r="J430" s="236">
        <f>ROUND(I430*H430,2)</f>
        <v>0</v>
      </c>
      <c r="K430" s="232" t="s">
        <v>202</v>
      </c>
      <c r="L430" s="45"/>
      <c r="M430" s="297" t="s">
        <v>1</v>
      </c>
      <c r="N430" s="298" t="s">
        <v>43</v>
      </c>
      <c r="O430" s="299"/>
      <c r="P430" s="300">
        <f>O430*H430</f>
        <v>0</v>
      </c>
      <c r="Q430" s="300">
        <v>0</v>
      </c>
      <c r="R430" s="300">
        <f>Q430*H430</f>
        <v>0</v>
      </c>
      <c r="S430" s="300">
        <v>0</v>
      </c>
      <c r="T430" s="301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41" t="s">
        <v>724</v>
      </c>
      <c r="AT430" s="241" t="s">
        <v>198</v>
      </c>
      <c r="AU430" s="241" t="s">
        <v>86</v>
      </c>
      <c r="AY430" s="18" t="s">
        <v>196</v>
      </c>
      <c r="BE430" s="242">
        <f>IF(N430="základní",J430,0)</f>
        <v>0</v>
      </c>
      <c r="BF430" s="242">
        <f>IF(N430="snížená",J430,0)</f>
        <v>0</v>
      </c>
      <c r="BG430" s="242">
        <f>IF(N430="zákl. přenesená",J430,0)</f>
        <v>0</v>
      </c>
      <c r="BH430" s="242">
        <f>IF(N430="sníž. přenesená",J430,0)</f>
        <v>0</v>
      </c>
      <c r="BI430" s="242">
        <f>IF(N430="nulová",J430,0)</f>
        <v>0</v>
      </c>
      <c r="BJ430" s="18" t="s">
        <v>82</v>
      </c>
      <c r="BK430" s="242">
        <f>ROUND(I430*H430,2)</f>
        <v>0</v>
      </c>
      <c r="BL430" s="18" t="s">
        <v>724</v>
      </c>
      <c r="BM430" s="241" t="s">
        <v>739</v>
      </c>
    </row>
    <row r="431" s="2" customFormat="1" ht="6.96" customHeight="1">
      <c r="A431" s="39"/>
      <c r="B431" s="67"/>
      <c r="C431" s="68"/>
      <c r="D431" s="68"/>
      <c r="E431" s="68"/>
      <c r="F431" s="68"/>
      <c r="G431" s="68"/>
      <c r="H431" s="68"/>
      <c r="I431" s="68"/>
      <c r="J431" s="68"/>
      <c r="K431" s="68"/>
      <c r="L431" s="45"/>
      <c r="M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</row>
  </sheetData>
  <sheetProtection sheet="1" autoFilter="0" formatColumns="0" formatRows="0" objects="1" scenarios="1" spinCount="100000" saltValue="drj5W3Q8iiy+QyseakbAqrVZZeuyAykop2NtCK9qWD5T6KTdgxTSQCBWhmkIKjxt1tG0YTsQZHupVn8Hr3/36Q==" hashValue="FmK5DEmJq24Rff2+mhruThHhr6QkWASNzGtG3vmxglXkz9PldzV2PbPPhVcDWuDJMJh756bcybfBgyrtMtTVjQ==" algorithmName="SHA-512" password="CC35"/>
  <autoFilter ref="C133:K430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0:H120"/>
    <mergeCell ref="E124:H124"/>
    <mergeCell ref="E122:H122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  <c r="AZ2" s="148" t="s">
        <v>143</v>
      </c>
      <c r="BA2" s="148" t="s">
        <v>1</v>
      </c>
      <c r="BB2" s="148" t="s">
        <v>1</v>
      </c>
      <c r="BC2" s="148" t="s">
        <v>740</v>
      </c>
      <c r="BD2" s="148" t="s">
        <v>86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86</v>
      </c>
      <c r="AZ3" s="148" t="s">
        <v>149</v>
      </c>
      <c r="BA3" s="148" t="s">
        <v>1</v>
      </c>
      <c r="BB3" s="148" t="s">
        <v>1</v>
      </c>
      <c r="BC3" s="148" t="s">
        <v>741</v>
      </c>
      <c r="BD3" s="148" t="s">
        <v>86</v>
      </c>
    </row>
    <row r="4" s="1" customFormat="1" ht="24.96" customHeight="1">
      <c r="B4" s="21"/>
      <c r="D4" s="151" t="s">
        <v>136</v>
      </c>
      <c r="L4" s="21"/>
      <c r="M4" s="152" t="s">
        <v>10</v>
      </c>
      <c r="AT4" s="18" t="s">
        <v>4</v>
      </c>
      <c r="AZ4" s="148" t="s">
        <v>152</v>
      </c>
      <c r="BA4" s="148" t="s">
        <v>1</v>
      </c>
      <c r="BB4" s="148" t="s">
        <v>1</v>
      </c>
      <c r="BC4" s="148" t="s">
        <v>742</v>
      </c>
      <c r="BD4" s="148" t="s">
        <v>86</v>
      </c>
    </row>
    <row r="5" s="1" customFormat="1" ht="6.96" customHeight="1">
      <c r="B5" s="21"/>
      <c r="L5" s="21"/>
      <c r="AZ5" s="148" t="s">
        <v>743</v>
      </c>
      <c r="BA5" s="148" t="s">
        <v>1</v>
      </c>
      <c r="BB5" s="148" t="s">
        <v>1</v>
      </c>
      <c r="BC5" s="148" t="s">
        <v>744</v>
      </c>
      <c r="BD5" s="148" t="s">
        <v>86</v>
      </c>
    </row>
    <row r="6" s="1" customFormat="1" ht="12" customHeight="1">
      <c r="B6" s="21"/>
      <c r="D6" s="153" t="s">
        <v>16</v>
      </c>
      <c r="L6" s="21"/>
      <c r="AZ6" s="148" t="s">
        <v>164</v>
      </c>
      <c r="BA6" s="148" t="s">
        <v>1</v>
      </c>
      <c r="BB6" s="148" t="s">
        <v>1</v>
      </c>
      <c r="BC6" s="148" t="s">
        <v>745</v>
      </c>
      <c r="BD6" s="148" t="s">
        <v>86</v>
      </c>
    </row>
    <row r="7" s="1" customFormat="1" ht="26.25" customHeight="1">
      <c r="B7" s="21"/>
      <c r="E7" s="154" t="str">
        <f>'Rekapitulace stavby'!K6</f>
        <v>Chodníkové těleso, Žilina u Nového Jičína,úsek Pstruží Potok-Životice u NJ</v>
      </c>
      <c r="F7" s="153"/>
      <c r="G7" s="153"/>
      <c r="H7" s="153"/>
      <c r="L7" s="21"/>
    </row>
    <row r="8">
      <c r="B8" s="21"/>
      <c r="D8" s="153" t="s">
        <v>145</v>
      </c>
      <c r="L8" s="21"/>
    </row>
    <row r="9" s="1" customFormat="1" ht="16.5" customHeight="1">
      <c r="B9" s="21"/>
      <c r="E9" s="154" t="s">
        <v>148</v>
      </c>
      <c r="F9" s="1"/>
      <c r="G9" s="1"/>
      <c r="H9" s="1"/>
      <c r="L9" s="21"/>
    </row>
    <row r="10" s="1" customFormat="1" ht="12" customHeight="1">
      <c r="B10" s="21"/>
      <c r="D10" s="153" t="s">
        <v>151</v>
      </c>
      <c r="L10" s="21"/>
    </row>
    <row r="11" s="2" customFormat="1" ht="16.5" customHeight="1">
      <c r="A11" s="39"/>
      <c r="B11" s="45"/>
      <c r="C11" s="39"/>
      <c r="D11" s="39"/>
      <c r="E11" s="155" t="s">
        <v>154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3" t="s">
        <v>746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6" t="s">
        <v>747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3" t="s">
        <v>18</v>
      </c>
      <c r="E15" s="39"/>
      <c r="F15" s="142" t="s">
        <v>1</v>
      </c>
      <c r="G15" s="39"/>
      <c r="H15" s="39"/>
      <c r="I15" s="153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3" t="s">
        <v>20</v>
      </c>
      <c r="E16" s="39"/>
      <c r="F16" s="142" t="s">
        <v>21</v>
      </c>
      <c r="G16" s="39"/>
      <c r="H16" s="39"/>
      <c r="I16" s="153" t="s">
        <v>22</v>
      </c>
      <c r="J16" s="157" t="str">
        <f>'Rekapitulace stavby'!AN8</f>
        <v>13. 3. 2025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3" t="s">
        <v>24</v>
      </c>
      <c r="E18" s="39"/>
      <c r="F18" s="39"/>
      <c r="G18" s="39"/>
      <c r="H18" s="39"/>
      <c r="I18" s="153" t="s">
        <v>25</v>
      </c>
      <c r="J18" s="142" t="s">
        <v>26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27</v>
      </c>
      <c r="F19" s="39"/>
      <c r="G19" s="39"/>
      <c r="H19" s="39"/>
      <c r="I19" s="153" t="s">
        <v>28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3" t="s">
        <v>29</v>
      </c>
      <c r="E21" s="39"/>
      <c r="F21" s="39"/>
      <c r="G21" s="39"/>
      <c r="H21" s="39"/>
      <c r="I21" s="153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3" t="s">
        <v>28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3" t="s">
        <v>31</v>
      </c>
      <c r="E24" s="39"/>
      <c r="F24" s="39"/>
      <c r="G24" s="39"/>
      <c r="H24" s="39"/>
      <c r="I24" s="153" t="s">
        <v>25</v>
      </c>
      <c r="J24" s="142" t="s">
        <v>32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33</v>
      </c>
      <c r="F25" s="39"/>
      <c r="G25" s="39"/>
      <c r="H25" s="39"/>
      <c r="I25" s="153" t="s">
        <v>28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3" t="s">
        <v>35</v>
      </c>
      <c r="E27" s="39"/>
      <c r="F27" s="39"/>
      <c r="G27" s="39"/>
      <c r="H27" s="39"/>
      <c r="I27" s="153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36</v>
      </c>
      <c r="F28" s="39"/>
      <c r="G28" s="39"/>
      <c r="H28" s="39"/>
      <c r="I28" s="153" t="s">
        <v>28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3" t="s">
        <v>37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5" customHeight="1">
      <c r="A31" s="158"/>
      <c r="B31" s="159"/>
      <c r="C31" s="158"/>
      <c r="D31" s="158"/>
      <c r="E31" s="160" t="s">
        <v>1</v>
      </c>
      <c r="F31" s="160"/>
      <c r="G31" s="160"/>
      <c r="H31" s="160"/>
      <c r="I31" s="158"/>
      <c r="J31" s="158"/>
      <c r="K31" s="158"/>
      <c r="L31" s="161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2"/>
      <c r="E33" s="162"/>
      <c r="F33" s="162"/>
      <c r="G33" s="162"/>
      <c r="H33" s="162"/>
      <c r="I33" s="162"/>
      <c r="J33" s="162"/>
      <c r="K33" s="162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3" t="s">
        <v>38</v>
      </c>
      <c r="E34" s="39"/>
      <c r="F34" s="39"/>
      <c r="G34" s="39"/>
      <c r="H34" s="39"/>
      <c r="I34" s="39"/>
      <c r="J34" s="164">
        <f>ROUND(J136,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2"/>
      <c r="E35" s="162"/>
      <c r="F35" s="162"/>
      <c r="G35" s="162"/>
      <c r="H35" s="162"/>
      <c r="I35" s="162"/>
      <c r="J35" s="162"/>
      <c r="K35" s="162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5" t="s">
        <v>40</v>
      </c>
      <c r="G36" s="39"/>
      <c r="H36" s="39"/>
      <c r="I36" s="165" t="s">
        <v>39</v>
      </c>
      <c r="J36" s="165" t="s">
        <v>41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55" t="s">
        <v>42</v>
      </c>
      <c r="E37" s="153" t="s">
        <v>43</v>
      </c>
      <c r="F37" s="166">
        <f>ROUND((SUM(BE136:BE274)),  2)</f>
        <v>0</v>
      </c>
      <c r="G37" s="39"/>
      <c r="H37" s="39"/>
      <c r="I37" s="167">
        <v>0.20999999999999999</v>
      </c>
      <c r="J37" s="166">
        <f>ROUND(((SUM(BE136:BE274))*I37),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3" t="s">
        <v>44</v>
      </c>
      <c r="F38" s="166">
        <f>ROUND((SUM(BF136:BF274)),  2)</f>
        <v>0</v>
      </c>
      <c r="G38" s="39"/>
      <c r="H38" s="39"/>
      <c r="I38" s="167">
        <v>0.12</v>
      </c>
      <c r="J38" s="166">
        <f>ROUND(((SUM(BF136:BF274))*I38),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3" t="s">
        <v>45</v>
      </c>
      <c r="F39" s="166">
        <f>ROUND((SUM(BG136:BG274)),  2)</f>
        <v>0</v>
      </c>
      <c r="G39" s="39"/>
      <c r="H39" s="39"/>
      <c r="I39" s="167">
        <v>0.20999999999999999</v>
      </c>
      <c r="J39" s="166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3" t="s">
        <v>46</v>
      </c>
      <c r="F40" s="166">
        <f>ROUND((SUM(BH136:BH274)),  2)</f>
        <v>0</v>
      </c>
      <c r="G40" s="39"/>
      <c r="H40" s="39"/>
      <c r="I40" s="167">
        <v>0.12</v>
      </c>
      <c r="J40" s="166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3" t="s">
        <v>47</v>
      </c>
      <c r="F41" s="166">
        <f>ROUND((SUM(BI136:BI274)),  2)</f>
        <v>0</v>
      </c>
      <c r="G41" s="39"/>
      <c r="H41" s="39"/>
      <c r="I41" s="167">
        <v>0</v>
      </c>
      <c r="J41" s="166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8"/>
      <c r="D43" s="169" t="s">
        <v>48</v>
      </c>
      <c r="E43" s="170"/>
      <c r="F43" s="170"/>
      <c r="G43" s="171" t="s">
        <v>49</v>
      </c>
      <c r="H43" s="172" t="s">
        <v>50</v>
      </c>
      <c r="I43" s="170"/>
      <c r="J43" s="173">
        <f>SUM(J34:J41)</f>
        <v>0</v>
      </c>
      <c r="K43" s="174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5" t="s">
        <v>51</v>
      </c>
      <c r="E50" s="176"/>
      <c r="F50" s="176"/>
      <c r="G50" s="175" t="s">
        <v>52</v>
      </c>
      <c r="H50" s="176"/>
      <c r="I50" s="176"/>
      <c r="J50" s="176"/>
      <c r="K50" s="17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7" t="s">
        <v>53</v>
      </c>
      <c r="E61" s="178"/>
      <c r="F61" s="179" t="s">
        <v>54</v>
      </c>
      <c r="G61" s="177" t="s">
        <v>53</v>
      </c>
      <c r="H61" s="178"/>
      <c r="I61" s="178"/>
      <c r="J61" s="180" t="s">
        <v>54</v>
      </c>
      <c r="K61" s="17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5" t="s">
        <v>55</v>
      </c>
      <c r="E65" s="181"/>
      <c r="F65" s="181"/>
      <c r="G65" s="175" t="s">
        <v>56</v>
      </c>
      <c r="H65" s="181"/>
      <c r="I65" s="181"/>
      <c r="J65" s="181"/>
      <c r="K65" s="18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7" t="s">
        <v>53</v>
      </c>
      <c r="E76" s="178"/>
      <c r="F76" s="179" t="s">
        <v>54</v>
      </c>
      <c r="G76" s="177" t="s">
        <v>53</v>
      </c>
      <c r="H76" s="178"/>
      <c r="I76" s="178"/>
      <c r="J76" s="180" t="s">
        <v>54</v>
      </c>
      <c r="K76" s="17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6" t="str">
        <f>E7</f>
        <v>Chodníkové těleso, Žilina u Nového Jičína,úsek Pstruží Potok-Životice u NJ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145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6" t="s">
        <v>148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151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187" t="s">
        <v>154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746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112 - Opěrná stěna staničení (84.40-202.60m) dl. 103,10m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Žilina u Nového Jičína</v>
      </c>
      <c r="G93" s="41"/>
      <c r="H93" s="41"/>
      <c r="I93" s="33" t="s">
        <v>22</v>
      </c>
      <c r="J93" s="80" t="str">
        <f>IF(J16="","",J16)</f>
        <v>13. 3. 2025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40.05" customHeight="1">
      <c r="A95" s="39"/>
      <c r="B95" s="40"/>
      <c r="C95" s="33" t="s">
        <v>24</v>
      </c>
      <c r="D95" s="41"/>
      <c r="E95" s="41"/>
      <c r="F95" s="28" t="str">
        <f>E19</f>
        <v>Městský úřad Nový Jičín</v>
      </c>
      <c r="G95" s="41"/>
      <c r="H95" s="41"/>
      <c r="I95" s="33" t="s">
        <v>31</v>
      </c>
      <c r="J95" s="37" t="str">
        <f>E25</f>
        <v>Projekční a inženýrská činnost Groman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29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>Fajfrová Irena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8" t="s">
        <v>167</v>
      </c>
      <c r="D98" s="189"/>
      <c r="E98" s="189"/>
      <c r="F98" s="189"/>
      <c r="G98" s="189"/>
      <c r="H98" s="189"/>
      <c r="I98" s="189"/>
      <c r="J98" s="190" t="s">
        <v>168</v>
      </c>
      <c r="K98" s="189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1" t="s">
        <v>169</v>
      </c>
      <c r="D100" s="41"/>
      <c r="E100" s="41"/>
      <c r="F100" s="41"/>
      <c r="G100" s="41"/>
      <c r="H100" s="41"/>
      <c r="I100" s="41"/>
      <c r="J100" s="111">
        <f>J136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170</v>
      </c>
    </row>
    <row r="101" s="9" customFormat="1" ht="24.96" customHeight="1">
      <c r="A101" s="9"/>
      <c r="B101" s="192"/>
      <c r="C101" s="193"/>
      <c r="D101" s="194" t="s">
        <v>171</v>
      </c>
      <c r="E101" s="195"/>
      <c r="F101" s="195"/>
      <c r="G101" s="195"/>
      <c r="H101" s="195"/>
      <c r="I101" s="195"/>
      <c r="J101" s="196">
        <f>J137</f>
        <v>0</v>
      </c>
      <c r="K101" s="193"/>
      <c r="L101" s="19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8"/>
      <c r="C102" s="133"/>
      <c r="D102" s="199" t="s">
        <v>172</v>
      </c>
      <c r="E102" s="200"/>
      <c r="F102" s="200"/>
      <c r="G102" s="200"/>
      <c r="H102" s="200"/>
      <c r="I102" s="200"/>
      <c r="J102" s="201">
        <f>J138</f>
        <v>0</v>
      </c>
      <c r="K102" s="133"/>
      <c r="L102" s="20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8"/>
      <c r="C103" s="133"/>
      <c r="D103" s="199" t="s">
        <v>748</v>
      </c>
      <c r="E103" s="200"/>
      <c r="F103" s="200"/>
      <c r="G103" s="200"/>
      <c r="H103" s="200"/>
      <c r="I103" s="200"/>
      <c r="J103" s="201">
        <f>J189</f>
        <v>0</v>
      </c>
      <c r="K103" s="133"/>
      <c r="L103" s="20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8"/>
      <c r="C104" s="133"/>
      <c r="D104" s="199" t="s">
        <v>173</v>
      </c>
      <c r="E104" s="200"/>
      <c r="F104" s="200"/>
      <c r="G104" s="200"/>
      <c r="H104" s="200"/>
      <c r="I104" s="200"/>
      <c r="J104" s="201">
        <f>J197</f>
        <v>0</v>
      </c>
      <c r="K104" s="133"/>
      <c r="L104" s="20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8"/>
      <c r="C105" s="133"/>
      <c r="D105" s="199" t="s">
        <v>174</v>
      </c>
      <c r="E105" s="200"/>
      <c r="F105" s="200"/>
      <c r="G105" s="200"/>
      <c r="H105" s="200"/>
      <c r="I105" s="200"/>
      <c r="J105" s="201">
        <f>J229</f>
        <v>0</v>
      </c>
      <c r="K105" s="133"/>
      <c r="L105" s="20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8"/>
      <c r="C106" s="133"/>
      <c r="D106" s="199" t="s">
        <v>749</v>
      </c>
      <c r="E106" s="200"/>
      <c r="F106" s="200"/>
      <c r="G106" s="200"/>
      <c r="H106" s="200"/>
      <c r="I106" s="200"/>
      <c r="J106" s="201">
        <f>J230</f>
        <v>0</v>
      </c>
      <c r="K106" s="133"/>
      <c r="L106" s="20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8"/>
      <c r="C107" s="133"/>
      <c r="D107" s="199" t="s">
        <v>176</v>
      </c>
      <c r="E107" s="200"/>
      <c r="F107" s="200"/>
      <c r="G107" s="200"/>
      <c r="H107" s="200"/>
      <c r="I107" s="200"/>
      <c r="J107" s="201">
        <f>J234</f>
        <v>0</v>
      </c>
      <c r="K107" s="133"/>
      <c r="L107" s="20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8"/>
      <c r="C108" s="133"/>
      <c r="D108" s="199" t="s">
        <v>178</v>
      </c>
      <c r="E108" s="200"/>
      <c r="F108" s="200"/>
      <c r="G108" s="200"/>
      <c r="H108" s="200"/>
      <c r="I108" s="200"/>
      <c r="J108" s="201">
        <f>J244</f>
        <v>0</v>
      </c>
      <c r="K108" s="133"/>
      <c r="L108" s="20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92"/>
      <c r="C109" s="193"/>
      <c r="D109" s="194" t="s">
        <v>750</v>
      </c>
      <c r="E109" s="195"/>
      <c r="F109" s="195"/>
      <c r="G109" s="195"/>
      <c r="H109" s="195"/>
      <c r="I109" s="195"/>
      <c r="J109" s="196">
        <f>J246</f>
        <v>0</v>
      </c>
      <c r="K109" s="193"/>
      <c r="L109" s="197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98"/>
      <c r="C110" s="133"/>
      <c r="D110" s="199" t="s">
        <v>751</v>
      </c>
      <c r="E110" s="200"/>
      <c r="F110" s="200"/>
      <c r="G110" s="200"/>
      <c r="H110" s="200"/>
      <c r="I110" s="200"/>
      <c r="J110" s="201">
        <f>J247</f>
        <v>0</v>
      </c>
      <c r="K110" s="133"/>
      <c r="L110" s="20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92"/>
      <c r="C111" s="193"/>
      <c r="D111" s="194" t="s">
        <v>179</v>
      </c>
      <c r="E111" s="195"/>
      <c r="F111" s="195"/>
      <c r="G111" s="195"/>
      <c r="H111" s="195"/>
      <c r="I111" s="195"/>
      <c r="J111" s="196">
        <f>J269</f>
        <v>0</v>
      </c>
      <c r="K111" s="193"/>
      <c r="L111" s="197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98"/>
      <c r="C112" s="133"/>
      <c r="D112" s="199" t="s">
        <v>180</v>
      </c>
      <c r="E112" s="200"/>
      <c r="F112" s="200"/>
      <c r="G112" s="200"/>
      <c r="H112" s="200"/>
      <c r="I112" s="200"/>
      <c r="J112" s="201">
        <f>J270</f>
        <v>0</v>
      </c>
      <c r="K112" s="133"/>
      <c r="L112" s="20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8" s="2" customFormat="1" ht="6.96" customHeight="1">
      <c r="A118" s="39"/>
      <c r="B118" s="69"/>
      <c r="C118" s="70"/>
      <c r="D118" s="70"/>
      <c r="E118" s="70"/>
      <c r="F118" s="70"/>
      <c r="G118" s="70"/>
      <c r="H118" s="70"/>
      <c r="I118" s="70"/>
      <c r="J118" s="70"/>
      <c r="K118" s="70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4.96" customHeight="1">
      <c r="A119" s="39"/>
      <c r="B119" s="40"/>
      <c r="C119" s="24" t="s">
        <v>181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16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26.25" customHeight="1">
      <c r="A122" s="39"/>
      <c r="B122" s="40"/>
      <c r="C122" s="41"/>
      <c r="D122" s="41"/>
      <c r="E122" s="186" t="str">
        <f>E7</f>
        <v>Chodníkové těleso, Žilina u Nového Jičína,úsek Pstruží Potok-Životice u NJ</v>
      </c>
      <c r="F122" s="33"/>
      <c r="G122" s="33"/>
      <c r="H122" s="33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" customFormat="1" ht="12" customHeight="1">
      <c r="B123" s="22"/>
      <c r="C123" s="33" t="s">
        <v>145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="1" customFormat="1" ht="16.5" customHeight="1">
      <c r="B124" s="22"/>
      <c r="C124" s="23"/>
      <c r="D124" s="23"/>
      <c r="E124" s="186" t="s">
        <v>148</v>
      </c>
      <c r="F124" s="23"/>
      <c r="G124" s="23"/>
      <c r="H124" s="23"/>
      <c r="I124" s="23"/>
      <c r="J124" s="23"/>
      <c r="K124" s="23"/>
      <c r="L124" s="21"/>
    </row>
    <row r="125" s="1" customFormat="1" ht="12" customHeight="1">
      <c r="B125" s="22"/>
      <c r="C125" s="33" t="s">
        <v>151</v>
      </c>
      <c r="D125" s="23"/>
      <c r="E125" s="23"/>
      <c r="F125" s="23"/>
      <c r="G125" s="23"/>
      <c r="H125" s="23"/>
      <c r="I125" s="23"/>
      <c r="J125" s="23"/>
      <c r="K125" s="23"/>
      <c r="L125" s="21"/>
    </row>
    <row r="126" s="2" customFormat="1" ht="16.5" customHeight="1">
      <c r="A126" s="39"/>
      <c r="B126" s="40"/>
      <c r="C126" s="41"/>
      <c r="D126" s="41"/>
      <c r="E126" s="187" t="s">
        <v>154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746</v>
      </c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6.5" customHeight="1">
      <c r="A128" s="39"/>
      <c r="B128" s="40"/>
      <c r="C128" s="41"/>
      <c r="D128" s="41"/>
      <c r="E128" s="77" t="str">
        <f>E13</f>
        <v>112 - Opěrná stěna staničení (84.40-202.60m) dl. 103,10m</v>
      </c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2" customHeight="1">
      <c r="A130" s="39"/>
      <c r="B130" s="40"/>
      <c r="C130" s="33" t="s">
        <v>20</v>
      </c>
      <c r="D130" s="41"/>
      <c r="E130" s="41"/>
      <c r="F130" s="28" t="str">
        <f>F16</f>
        <v>Žilina u Nového Jičína</v>
      </c>
      <c r="G130" s="41"/>
      <c r="H130" s="41"/>
      <c r="I130" s="33" t="s">
        <v>22</v>
      </c>
      <c r="J130" s="80" t="str">
        <f>IF(J16="","",J16)</f>
        <v>13. 3. 2025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6.96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40.05" customHeight="1">
      <c r="A132" s="39"/>
      <c r="B132" s="40"/>
      <c r="C132" s="33" t="s">
        <v>24</v>
      </c>
      <c r="D132" s="41"/>
      <c r="E132" s="41"/>
      <c r="F132" s="28" t="str">
        <f>E19</f>
        <v>Městský úřad Nový Jičín</v>
      </c>
      <c r="G132" s="41"/>
      <c r="H132" s="41"/>
      <c r="I132" s="33" t="s">
        <v>31</v>
      </c>
      <c r="J132" s="37" t="str">
        <f>E25</f>
        <v>Projekční a inženýrská činnost Groman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5.15" customHeight="1">
      <c r="A133" s="39"/>
      <c r="B133" s="40"/>
      <c r="C133" s="33" t="s">
        <v>29</v>
      </c>
      <c r="D133" s="41"/>
      <c r="E133" s="41"/>
      <c r="F133" s="28" t="str">
        <f>IF(E22="","",E22)</f>
        <v>Vyplň údaj</v>
      </c>
      <c r="G133" s="41"/>
      <c r="H133" s="41"/>
      <c r="I133" s="33" t="s">
        <v>35</v>
      </c>
      <c r="J133" s="37" t="str">
        <f>E28</f>
        <v>Fajfrová Irena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0.32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11" customFormat="1" ht="29.28" customHeight="1">
      <c r="A135" s="203"/>
      <c r="B135" s="204"/>
      <c r="C135" s="205" t="s">
        <v>182</v>
      </c>
      <c r="D135" s="206" t="s">
        <v>63</v>
      </c>
      <c r="E135" s="206" t="s">
        <v>59</v>
      </c>
      <c r="F135" s="206" t="s">
        <v>60</v>
      </c>
      <c r="G135" s="206" t="s">
        <v>183</v>
      </c>
      <c r="H135" s="206" t="s">
        <v>184</v>
      </c>
      <c r="I135" s="206" t="s">
        <v>185</v>
      </c>
      <c r="J135" s="206" t="s">
        <v>168</v>
      </c>
      <c r="K135" s="207" t="s">
        <v>186</v>
      </c>
      <c r="L135" s="208"/>
      <c r="M135" s="101" t="s">
        <v>1</v>
      </c>
      <c r="N135" s="102" t="s">
        <v>42</v>
      </c>
      <c r="O135" s="102" t="s">
        <v>187</v>
      </c>
      <c r="P135" s="102" t="s">
        <v>188</v>
      </c>
      <c r="Q135" s="102" t="s">
        <v>189</v>
      </c>
      <c r="R135" s="102" t="s">
        <v>190</v>
      </c>
      <c r="S135" s="102" t="s">
        <v>191</v>
      </c>
      <c r="T135" s="103" t="s">
        <v>192</v>
      </c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</row>
    <row r="136" s="2" customFormat="1" ht="22.8" customHeight="1">
      <c r="A136" s="39"/>
      <c r="B136" s="40"/>
      <c r="C136" s="108" t="s">
        <v>193</v>
      </c>
      <c r="D136" s="41"/>
      <c r="E136" s="41"/>
      <c r="F136" s="41"/>
      <c r="G136" s="41"/>
      <c r="H136" s="41"/>
      <c r="I136" s="41"/>
      <c r="J136" s="209">
        <f>BK136</f>
        <v>0</v>
      </c>
      <c r="K136" s="41"/>
      <c r="L136" s="45"/>
      <c r="M136" s="104"/>
      <c r="N136" s="210"/>
      <c r="O136" s="105"/>
      <c r="P136" s="211">
        <f>P137+P246+P269</f>
        <v>0</v>
      </c>
      <c r="Q136" s="105"/>
      <c r="R136" s="211">
        <f>R137+R246+R269</f>
        <v>1017.1278176499998</v>
      </c>
      <c r="S136" s="105"/>
      <c r="T136" s="212">
        <f>T137+T246+T269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77</v>
      </c>
      <c r="AU136" s="18" t="s">
        <v>170</v>
      </c>
      <c r="BK136" s="213">
        <f>BK137+BK246+BK269</f>
        <v>0</v>
      </c>
    </row>
    <row r="137" s="12" customFormat="1" ht="25.92" customHeight="1">
      <c r="A137" s="12"/>
      <c r="B137" s="214"/>
      <c r="C137" s="215"/>
      <c r="D137" s="216" t="s">
        <v>77</v>
      </c>
      <c r="E137" s="217" t="s">
        <v>194</v>
      </c>
      <c r="F137" s="217" t="s">
        <v>195</v>
      </c>
      <c r="G137" s="215"/>
      <c r="H137" s="215"/>
      <c r="I137" s="218"/>
      <c r="J137" s="219">
        <f>BK137</f>
        <v>0</v>
      </c>
      <c r="K137" s="215"/>
      <c r="L137" s="220"/>
      <c r="M137" s="221"/>
      <c r="N137" s="222"/>
      <c r="O137" s="222"/>
      <c r="P137" s="223">
        <f>P138+P189+P197+P229+P230+P234+P244</f>
        <v>0</v>
      </c>
      <c r="Q137" s="222"/>
      <c r="R137" s="223">
        <f>R138+R189+R197+R229+R230+R234+R244</f>
        <v>1015.1396062499998</v>
      </c>
      <c r="S137" s="222"/>
      <c r="T137" s="224">
        <f>T138+T189+T197+T229+T230+T234+T244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5" t="s">
        <v>82</v>
      </c>
      <c r="AT137" s="226" t="s">
        <v>77</v>
      </c>
      <c r="AU137" s="226" t="s">
        <v>78</v>
      </c>
      <c r="AY137" s="225" t="s">
        <v>196</v>
      </c>
      <c r="BK137" s="227">
        <f>BK138+BK189+BK197+BK229+BK230+BK234+BK244</f>
        <v>0</v>
      </c>
    </row>
    <row r="138" s="12" customFormat="1" ht="22.8" customHeight="1">
      <c r="A138" s="12"/>
      <c r="B138" s="214"/>
      <c r="C138" s="215"/>
      <c r="D138" s="216" t="s">
        <v>77</v>
      </c>
      <c r="E138" s="228" t="s">
        <v>82</v>
      </c>
      <c r="F138" s="228" t="s">
        <v>197</v>
      </c>
      <c r="G138" s="215"/>
      <c r="H138" s="215"/>
      <c r="I138" s="218"/>
      <c r="J138" s="229">
        <f>BK138</f>
        <v>0</v>
      </c>
      <c r="K138" s="215"/>
      <c r="L138" s="220"/>
      <c r="M138" s="221"/>
      <c r="N138" s="222"/>
      <c r="O138" s="222"/>
      <c r="P138" s="223">
        <f>SUM(P139:P188)</f>
        <v>0</v>
      </c>
      <c r="Q138" s="222"/>
      <c r="R138" s="223">
        <f>SUM(R139:R188)</f>
        <v>1.5785880000000001</v>
      </c>
      <c r="S138" s="222"/>
      <c r="T138" s="224">
        <f>SUM(T139:T188)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5" t="s">
        <v>82</v>
      </c>
      <c r="AT138" s="226" t="s">
        <v>77</v>
      </c>
      <c r="AU138" s="226" t="s">
        <v>82</v>
      </c>
      <c r="AY138" s="225" t="s">
        <v>196</v>
      </c>
      <c r="BK138" s="227">
        <f>SUM(BK139:BK188)</f>
        <v>0</v>
      </c>
    </row>
    <row r="139" s="2" customFormat="1" ht="24.15" customHeight="1">
      <c r="A139" s="39"/>
      <c r="B139" s="40"/>
      <c r="C139" s="230" t="s">
        <v>82</v>
      </c>
      <c r="D139" s="230" t="s">
        <v>198</v>
      </c>
      <c r="E139" s="231" t="s">
        <v>752</v>
      </c>
      <c r="F139" s="232" t="s">
        <v>753</v>
      </c>
      <c r="G139" s="233" t="s">
        <v>754</v>
      </c>
      <c r="H139" s="234">
        <v>336</v>
      </c>
      <c r="I139" s="235"/>
      <c r="J139" s="236">
        <f>ROUND(I139*H139,2)</f>
        <v>0</v>
      </c>
      <c r="K139" s="232" t="s">
        <v>202</v>
      </c>
      <c r="L139" s="45"/>
      <c r="M139" s="237" t="s">
        <v>1</v>
      </c>
      <c r="N139" s="238" t="s">
        <v>43</v>
      </c>
      <c r="O139" s="92"/>
      <c r="P139" s="239">
        <f>O139*H139</f>
        <v>0</v>
      </c>
      <c r="Q139" s="239">
        <v>3.0000000000000001E-05</v>
      </c>
      <c r="R139" s="239">
        <f>Q139*H139</f>
        <v>0.01008</v>
      </c>
      <c r="S139" s="239">
        <v>0</v>
      </c>
      <c r="T139" s="24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1" t="s">
        <v>101</v>
      </c>
      <c r="AT139" s="241" t="s">
        <v>198</v>
      </c>
      <c r="AU139" s="241" t="s">
        <v>86</v>
      </c>
      <c r="AY139" s="18" t="s">
        <v>196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8" t="s">
        <v>82</v>
      </c>
      <c r="BK139" s="242">
        <f>ROUND(I139*H139,2)</f>
        <v>0</v>
      </c>
      <c r="BL139" s="18" t="s">
        <v>101</v>
      </c>
      <c r="BM139" s="241" t="s">
        <v>755</v>
      </c>
    </row>
    <row r="140" s="13" customFormat="1">
      <c r="A140" s="13"/>
      <c r="B140" s="243"/>
      <c r="C140" s="244"/>
      <c r="D140" s="245" t="s">
        <v>210</v>
      </c>
      <c r="E140" s="246" t="s">
        <v>1</v>
      </c>
      <c r="F140" s="247" t="s">
        <v>756</v>
      </c>
      <c r="G140" s="244"/>
      <c r="H140" s="248">
        <v>336</v>
      </c>
      <c r="I140" s="249"/>
      <c r="J140" s="244"/>
      <c r="K140" s="244"/>
      <c r="L140" s="250"/>
      <c r="M140" s="251"/>
      <c r="N140" s="252"/>
      <c r="O140" s="252"/>
      <c r="P140" s="252"/>
      <c r="Q140" s="252"/>
      <c r="R140" s="252"/>
      <c r="S140" s="252"/>
      <c r="T140" s="25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4" t="s">
        <v>210</v>
      </c>
      <c r="AU140" s="254" t="s">
        <v>86</v>
      </c>
      <c r="AV140" s="13" t="s">
        <v>86</v>
      </c>
      <c r="AW140" s="13" t="s">
        <v>34</v>
      </c>
      <c r="AX140" s="13" t="s">
        <v>82</v>
      </c>
      <c r="AY140" s="254" t="s">
        <v>196</v>
      </c>
    </row>
    <row r="141" s="2" customFormat="1" ht="24.15" customHeight="1">
      <c r="A141" s="39"/>
      <c r="B141" s="40"/>
      <c r="C141" s="230" t="s">
        <v>86</v>
      </c>
      <c r="D141" s="230" t="s">
        <v>198</v>
      </c>
      <c r="E141" s="231" t="s">
        <v>757</v>
      </c>
      <c r="F141" s="232" t="s">
        <v>758</v>
      </c>
      <c r="G141" s="233" t="s">
        <v>759</v>
      </c>
      <c r="H141" s="234">
        <v>14</v>
      </c>
      <c r="I141" s="235"/>
      <c r="J141" s="236">
        <f>ROUND(I141*H141,2)</f>
        <v>0</v>
      </c>
      <c r="K141" s="232" t="s">
        <v>202</v>
      </c>
      <c r="L141" s="45"/>
      <c r="M141" s="237" t="s">
        <v>1</v>
      </c>
      <c r="N141" s="238" t="s">
        <v>43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101</v>
      </c>
      <c r="AT141" s="241" t="s">
        <v>198</v>
      </c>
      <c r="AU141" s="241" t="s">
        <v>86</v>
      </c>
      <c r="AY141" s="18" t="s">
        <v>196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82</v>
      </c>
      <c r="BK141" s="242">
        <f>ROUND(I141*H141,2)</f>
        <v>0</v>
      </c>
      <c r="BL141" s="18" t="s">
        <v>101</v>
      </c>
      <c r="BM141" s="241" t="s">
        <v>760</v>
      </c>
    </row>
    <row r="142" s="2" customFormat="1" ht="24.15" customHeight="1">
      <c r="A142" s="39"/>
      <c r="B142" s="40"/>
      <c r="C142" s="230" t="s">
        <v>94</v>
      </c>
      <c r="D142" s="230" t="s">
        <v>198</v>
      </c>
      <c r="E142" s="231" t="s">
        <v>245</v>
      </c>
      <c r="F142" s="232" t="s">
        <v>246</v>
      </c>
      <c r="G142" s="233" t="s">
        <v>247</v>
      </c>
      <c r="H142" s="234">
        <v>130</v>
      </c>
      <c r="I142" s="235"/>
      <c r="J142" s="236">
        <f>ROUND(I142*H142,2)</f>
        <v>0</v>
      </c>
      <c r="K142" s="232" t="s">
        <v>202</v>
      </c>
      <c r="L142" s="45"/>
      <c r="M142" s="237" t="s">
        <v>1</v>
      </c>
      <c r="N142" s="238" t="s">
        <v>43</v>
      </c>
      <c r="O142" s="92"/>
      <c r="P142" s="239">
        <f>O142*H142</f>
        <v>0</v>
      </c>
      <c r="Q142" s="239">
        <v>0.00042000000000000002</v>
      </c>
      <c r="R142" s="239">
        <f>Q142*H142</f>
        <v>0.054600000000000003</v>
      </c>
      <c r="S142" s="239">
        <v>0</v>
      </c>
      <c r="T142" s="24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1" t="s">
        <v>101</v>
      </c>
      <c r="AT142" s="241" t="s">
        <v>198</v>
      </c>
      <c r="AU142" s="241" t="s">
        <v>86</v>
      </c>
      <c r="AY142" s="18" t="s">
        <v>196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8" t="s">
        <v>82</v>
      </c>
      <c r="BK142" s="242">
        <f>ROUND(I142*H142,2)</f>
        <v>0</v>
      </c>
      <c r="BL142" s="18" t="s">
        <v>101</v>
      </c>
      <c r="BM142" s="241" t="s">
        <v>761</v>
      </c>
    </row>
    <row r="143" s="2" customFormat="1" ht="24.15" customHeight="1">
      <c r="A143" s="39"/>
      <c r="B143" s="40"/>
      <c r="C143" s="230" t="s">
        <v>101</v>
      </c>
      <c r="D143" s="230" t="s">
        <v>198</v>
      </c>
      <c r="E143" s="231" t="s">
        <v>250</v>
      </c>
      <c r="F143" s="232" t="s">
        <v>251</v>
      </c>
      <c r="G143" s="233" t="s">
        <v>247</v>
      </c>
      <c r="H143" s="234">
        <v>130</v>
      </c>
      <c r="I143" s="235"/>
      <c r="J143" s="236">
        <f>ROUND(I143*H143,2)</f>
        <v>0</v>
      </c>
      <c r="K143" s="232" t="s">
        <v>202</v>
      </c>
      <c r="L143" s="45"/>
      <c r="M143" s="237" t="s">
        <v>1</v>
      </c>
      <c r="N143" s="238" t="s">
        <v>43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101</v>
      </c>
      <c r="AT143" s="241" t="s">
        <v>198</v>
      </c>
      <c r="AU143" s="241" t="s">
        <v>86</v>
      </c>
      <c r="AY143" s="18" t="s">
        <v>196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82</v>
      </c>
      <c r="BK143" s="242">
        <f>ROUND(I143*H143,2)</f>
        <v>0</v>
      </c>
      <c r="BL143" s="18" t="s">
        <v>101</v>
      </c>
      <c r="BM143" s="241" t="s">
        <v>762</v>
      </c>
    </row>
    <row r="144" s="2" customFormat="1" ht="33" customHeight="1">
      <c r="A144" s="39"/>
      <c r="B144" s="40"/>
      <c r="C144" s="230" t="s">
        <v>215</v>
      </c>
      <c r="D144" s="230" t="s">
        <v>198</v>
      </c>
      <c r="E144" s="231" t="s">
        <v>763</v>
      </c>
      <c r="F144" s="232" t="s">
        <v>764</v>
      </c>
      <c r="G144" s="233" t="s">
        <v>261</v>
      </c>
      <c r="H144" s="234">
        <v>837.351</v>
      </c>
      <c r="I144" s="235"/>
      <c r="J144" s="236">
        <f>ROUND(I144*H144,2)</f>
        <v>0</v>
      </c>
      <c r="K144" s="232" t="s">
        <v>202</v>
      </c>
      <c r="L144" s="45"/>
      <c r="M144" s="237" t="s">
        <v>1</v>
      </c>
      <c r="N144" s="238" t="s">
        <v>43</v>
      </c>
      <c r="O144" s="92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1" t="s">
        <v>101</v>
      </c>
      <c r="AT144" s="241" t="s">
        <v>198</v>
      </c>
      <c r="AU144" s="241" t="s">
        <v>86</v>
      </c>
      <c r="AY144" s="18" t="s">
        <v>196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8" t="s">
        <v>82</v>
      </c>
      <c r="BK144" s="242">
        <f>ROUND(I144*H144,2)</f>
        <v>0</v>
      </c>
      <c r="BL144" s="18" t="s">
        <v>101</v>
      </c>
      <c r="BM144" s="241" t="s">
        <v>765</v>
      </c>
    </row>
    <row r="145" s="14" customFormat="1">
      <c r="A145" s="14"/>
      <c r="B145" s="255"/>
      <c r="C145" s="256"/>
      <c r="D145" s="245" t="s">
        <v>210</v>
      </c>
      <c r="E145" s="257" t="s">
        <v>1</v>
      </c>
      <c r="F145" s="258" t="s">
        <v>766</v>
      </c>
      <c r="G145" s="256"/>
      <c r="H145" s="257" t="s">
        <v>1</v>
      </c>
      <c r="I145" s="259"/>
      <c r="J145" s="256"/>
      <c r="K145" s="256"/>
      <c r="L145" s="260"/>
      <c r="M145" s="261"/>
      <c r="N145" s="262"/>
      <c r="O145" s="262"/>
      <c r="P145" s="262"/>
      <c r="Q145" s="262"/>
      <c r="R145" s="262"/>
      <c r="S145" s="262"/>
      <c r="T145" s="26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4" t="s">
        <v>210</v>
      </c>
      <c r="AU145" s="264" t="s">
        <v>86</v>
      </c>
      <c r="AV145" s="14" t="s">
        <v>82</v>
      </c>
      <c r="AW145" s="14" t="s">
        <v>34</v>
      </c>
      <c r="AX145" s="14" t="s">
        <v>78</v>
      </c>
      <c r="AY145" s="264" t="s">
        <v>196</v>
      </c>
    </row>
    <row r="146" s="13" customFormat="1">
      <c r="A146" s="13"/>
      <c r="B146" s="243"/>
      <c r="C146" s="244"/>
      <c r="D146" s="245" t="s">
        <v>210</v>
      </c>
      <c r="E146" s="246" t="s">
        <v>1</v>
      </c>
      <c r="F146" s="247" t="s">
        <v>767</v>
      </c>
      <c r="G146" s="244"/>
      <c r="H146" s="248">
        <v>658.80899999999997</v>
      </c>
      <c r="I146" s="249"/>
      <c r="J146" s="244"/>
      <c r="K146" s="244"/>
      <c r="L146" s="250"/>
      <c r="M146" s="251"/>
      <c r="N146" s="252"/>
      <c r="O146" s="252"/>
      <c r="P146" s="252"/>
      <c r="Q146" s="252"/>
      <c r="R146" s="252"/>
      <c r="S146" s="252"/>
      <c r="T146" s="25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4" t="s">
        <v>210</v>
      </c>
      <c r="AU146" s="254" t="s">
        <v>86</v>
      </c>
      <c r="AV146" s="13" t="s">
        <v>86</v>
      </c>
      <c r="AW146" s="13" t="s">
        <v>34</v>
      </c>
      <c r="AX146" s="13" t="s">
        <v>78</v>
      </c>
      <c r="AY146" s="254" t="s">
        <v>196</v>
      </c>
    </row>
    <row r="147" s="13" customFormat="1">
      <c r="A147" s="13"/>
      <c r="B147" s="243"/>
      <c r="C147" s="244"/>
      <c r="D147" s="245" t="s">
        <v>210</v>
      </c>
      <c r="E147" s="246" t="s">
        <v>1</v>
      </c>
      <c r="F147" s="247" t="s">
        <v>768</v>
      </c>
      <c r="G147" s="244"/>
      <c r="H147" s="248">
        <v>213.417</v>
      </c>
      <c r="I147" s="249"/>
      <c r="J147" s="244"/>
      <c r="K147" s="244"/>
      <c r="L147" s="250"/>
      <c r="M147" s="251"/>
      <c r="N147" s="252"/>
      <c r="O147" s="252"/>
      <c r="P147" s="252"/>
      <c r="Q147" s="252"/>
      <c r="R147" s="252"/>
      <c r="S147" s="252"/>
      <c r="T147" s="25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4" t="s">
        <v>210</v>
      </c>
      <c r="AU147" s="254" t="s">
        <v>86</v>
      </c>
      <c r="AV147" s="13" t="s">
        <v>86</v>
      </c>
      <c r="AW147" s="13" t="s">
        <v>34</v>
      </c>
      <c r="AX147" s="13" t="s">
        <v>78</v>
      </c>
      <c r="AY147" s="254" t="s">
        <v>196</v>
      </c>
    </row>
    <row r="148" s="13" customFormat="1">
      <c r="A148" s="13"/>
      <c r="B148" s="243"/>
      <c r="C148" s="244"/>
      <c r="D148" s="245" t="s">
        <v>210</v>
      </c>
      <c r="E148" s="246" t="s">
        <v>1</v>
      </c>
      <c r="F148" s="247" t="s">
        <v>769</v>
      </c>
      <c r="G148" s="244"/>
      <c r="H148" s="248">
        <v>-34.875</v>
      </c>
      <c r="I148" s="249"/>
      <c r="J148" s="244"/>
      <c r="K148" s="244"/>
      <c r="L148" s="250"/>
      <c r="M148" s="251"/>
      <c r="N148" s="252"/>
      <c r="O148" s="252"/>
      <c r="P148" s="252"/>
      <c r="Q148" s="252"/>
      <c r="R148" s="252"/>
      <c r="S148" s="252"/>
      <c r="T148" s="25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4" t="s">
        <v>210</v>
      </c>
      <c r="AU148" s="254" t="s">
        <v>86</v>
      </c>
      <c r="AV148" s="13" t="s">
        <v>86</v>
      </c>
      <c r="AW148" s="13" t="s">
        <v>34</v>
      </c>
      <c r="AX148" s="13" t="s">
        <v>78</v>
      </c>
      <c r="AY148" s="254" t="s">
        <v>196</v>
      </c>
    </row>
    <row r="149" s="16" customFormat="1">
      <c r="A149" s="16"/>
      <c r="B149" s="276"/>
      <c r="C149" s="277"/>
      <c r="D149" s="245" t="s">
        <v>210</v>
      </c>
      <c r="E149" s="278" t="s">
        <v>152</v>
      </c>
      <c r="F149" s="279" t="s">
        <v>276</v>
      </c>
      <c r="G149" s="277"/>
      <c r="H149" s="280">
        <v>837.351</v>
      </c>
      <c r="I149" s="281"/>
      <c r="J149" s="277"/>
      <c r="K149" s="277"/>
      <c r="L149" s="282"/>
      <c r="M149" s="283"/>
      <c r="N149" s="284"/>
      <c r="O149" s="284"/>
      <c r="P149" s="284"/>
      <c r="Q149" s="284"/>
      <c r="R149" s="284"/>
      <c r="S149" s="284"/>
      <c r="T149" s="285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T149" s="286" t="s">
        <v>210</v>
      </c>
      <c r="AU149" s="286" t="s">
        <v>86</v>
      </c>
      <c r="AV149" s="16" t="s">
        <v>101</v>
      </c>
      <c r="AW149" s="16" t="s">
        <v>34</v>
      </c>
      <c r="AX149" s="16" t="s">
        <v>82</v>
      </c>
      <c r="AY149" s="286" t="s">
        <v>196</v>
      </c>
    </row>
    <row r="150" s="2" customFormat="1" ht="24.15" customHeight="1">
      <c r="A150" s="39"/>
      <c r="B150" s="40"/>
      <c r="C150" s="230" t="s">
        <v>221</v>
      </c>
      <c r="D150" s="230" t="s">
        <v>198</v>
      </c>
      <c r="E150" s="231" t="s">
        <v>770</v>
      </c>
      <c r="F150" s="232" t="s">
        <v>771</v>
      </c>
      <c r="G150" s="233" t="s">
        <v>261</v>
      </c>
      <c r="H150" s="234">
        <v>34.875</v>
      </c>
      <c r="I150" s="235"/>
      <c r="J150" s="236">
        <f>ROUND(I150*H150,2)</f>
        <v>0</v>
      </c>
      <c r="K150" s="232" t="s">
        <v>202</v>
      </c>
      <c r="L150" s="45"/>
      <c r="M150" s="237" t="s">
        <v>1</v>
      </c>
      <c r="N150" s="238" t="s">
        <v>43</v>
      </c>
      <c r="O150" s="92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101</v>
      </c>
      <c r="AT150" s="241" t="s">
        <v>198</v>
      </c>
      <c r="AU150" s="241" t="s">
        <v>86</v>
      </c>
      <c r="AY150" s="18" t="s">
        <v>196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82</v>
      </c>
      <c r="BK150" s="242">
        <f>ROUND(I150*H150,2)</f>
        <v>0</v>
      </c>
      <c r="BL150" s="18" t="s">
        <v>101</v>
      </c>
      <c r="BM150" s="241" t="s">
        <v>772</v>
      </c>
    </row>
    <row r="151" s="13" customFormat="1">
      <c r="A151" s="13"/>
      <c r="B151" s="243"/>
      <c r="C151" s="244"/>
      <c r="D151" s="245" t="s">
        <v>210</v>
      </c>
      <c r="E151" s="246" t="s">
        <v>743</v>
      </c>
      <c r="F151" s="247" t="s">
        <v>773</v>
      </c>
      <c r="G151" s="244"/>
      <c r="H151" s="248">
        <v>34.875</v>
      </c>
      <c r="I151" s="249"/>
      <c r="J151" s="244"/>
      <c r="K151" s="244"/>
      <c r="L151" s="250"/>
      <c r="M151" s="251"/>
      <c r="N151" s="252"/>
      <c r="O151" s="252"/>
      <c r="P151" s="252"/>
      <c r="Q151" s="252"/>
      <c r="R151" s="252"/>
      <c r="S151" s="252"/>
      <c r="T151" s="25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4" t="s">
        <v>210</v>
      </c>
      <c r="AU151" s="254" t="s">
        <v>86</v>
      </c>
      <c r="AV151" s="13" t="s">
        <v>86</v>
      </c>
      <c r="AW151" s="13" t="s">
        <v>34</v>
      </c>
      <c r="AX151" s="13" t="s">
        <v>82</v>
      </c>
      <c r="AY151" s="254" t="s">
        <v>196</v>
      </c>
    </row>
    <row r="152" s="2" customFormat="1" ht="16.5" customHeight="1">
      <c r="A152" s="39"/>
      <c r="B152" s="40"/>
      <c r="C152" s="230" t="s">
        <v>227</v>
      </c>
      <c r="D152" s="230" t="s">
        <v>198</v>
      </c>
      <c r="E152" s="231" t="s">
        <v>774</v>
      </c>
      <c r="F152" s="232" t="s">
        <v>775</v>
      </c>
      <c r="G152" s="233" t="s">
        <v>247</v>
      </c>
      <c r="H152" s="234">
        <v>30</v>
      </c>
      <c r="I152" s="235"/>
      <c r="J152" s="236">
        <f>ROUND(I152*H152,2)</f>
        <v>0</v>
      </c>
      <c r="K152" s="232" t="s">
        <v>202</v>
      </c>
      <c r="L152" s="45"/>
      <c r="M152" s="237" t="s">
        <v>1</v>
      </c>
      <c r="N152" s="238" t="s">
        <v>43</v>
      </c>
      <c r="O152" s="92"/>
      <c r="P152" s="239">
        <f>O152*H152</f>
        <v>0</v>
      </c>
      <c r="Q152" s="239">
        <v>0.0010200000000000001</v>
      </c>
      <c r="R152" s="239">
        <f>Q152*H152</f>
        <v>0.030600000000000002</v>
      </c>
      <c r="S152" s="239">
        <v>0</v>
      </c>
      <c r="T152" s="24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1" t="s">
        <v>101</v>
      </c>
      <c r="AT152" s="241" t="s">
        <v>198</v>
      </c>
      <c r="AU152" s="241" t="s">
        <v>86</v>
      </c>
      <c r="AY152" s="18" t="s">
        <v>196</v>
      </c>
      <c r="BE152" s="242">
        <f>IF(N152="základní",J152,0)</f>
        <v>0</v>
      </c>
      <c r="BF152" s="242">
        <f>IF(N152="snížená",J152,0)</f>
        <v>0</v>
      </c>
      <c r="BG152" s="242">
        <f>IF(N152="zákl. přenesená",J152,0)</f>
        <v>0</v>
      </c>
      <c r="BH152" s="242">
        <f>IF(N152="sníž. přenesená",J152,0)</f>
        <v>0</v>
      </c>
      <c r="BI152" s="242">
        <f>IF(N152="nulová",J152,0)</f>
        <v>0</v>
      </c>
      <c r="BJ152" s="18" t="s">
        <v>82</v>
      </c>
      <c r="BK152" s="242">
        <f>ROUND(I152*H152,2)</f>
        <v>0</v>
      </c>
      <c r="BL152" s="18" t="s">
        <v>101</v>
      </c>
      <c r="BM152" s="241" t="s">
        <v>776</v>
      </c>
    </row>
    <row r="153" s="13" customFormat="1">
      <c r="A153" s="13"/>
      <c r="B153" s="243"/>
      <c r="C153" s="244"/>
      <c r="D153" s="245" t="s">
        <v>210</v>
      </c>
      <c r="E153" s="246" t="s">
        <v>1</v>
      </c>
      <c r="F153" s="247" t="s">
        <v>777</v>
      </c>
      <c r="G153" s="244"/>
      <c r="H153" s="248">
        <v>30</v>
      </c>
      <c r="I153" s="249"/>
      <c r="J153" s="244"/>
      <c r="K153" s="244"/>
      <c r="L153" s="250"/>
      <c r="M153" s="251"/>
      <c r="N153" s="252"/>
      <c r="O153" s="252"/>
      <c r="P153" s="252"/>
      <c r="Q153" s="252"/>
      <c r="R153" s="252"/>
      <c r="S153" s="252"/>
      <c r="T153" s="25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4" t="s">
        <v>210</v>
      </c>
      <c r="AU153" s="254" t="s">
        <v>86</v>
      </c>
      <c r="AV153" s="13" t="s">
        <v>86</v>
      </c>
      <c r="AW153" s="13" t="s">
        <v>34</v>
      </c>
      <c r="AX153" s="13" t="s">
        <v>82</v>
      </c>
      <c r="AY153" s="254" t="s">
        <v>196</v>
      </c>
    </row>
    <row r="154" s="2" customFormat="1" ht="24.15" customHeight="1">
      <c r="A154" s="39"/>
      <c r="B154" s="40"/>
      <c r="C154" s="287" t="s">
        <v>232</v>
      </c>
      <c r="D154" s="287" t="s">
        <v>366</v>
      </c>
      <c r="E154" s="288" t="s">
        <v>778</v>
      </c>
      <c r="F154" s="289" t="s">
        <v>779</v>
      </c>
      <c r="G154" s="290" t="s">
        <v>341</v>
      </c>
      <c r="H154" s="291">
        <v>0.28799999999999998</v>
      </c>
      <c r="I154" s="292"/>
      <c r="J154" s="293">
        <f>ROUND(I154*H154,2)</f>
        <v>0</v>
      </c>
      <c r="K154" s="289" t="s">
        <v>202</v>
      </c>
      <c r="L154" s="294"/>
      <c r="M154" s="295" t="s">
        <v>1</v>
      </c>
      <c r="N154" s="296" t="s">
        <v>43</v>
      </c>
      <c r="O154" s="92"/>
      <c r="P154" s="239">
        <f>O154*H154</f>
        <v>0</v>
      </c>
      <c r="Q154" s="239">
        <v>1</v>
      </c>
      <c r="R154" s="239">
        <f>Q154*H154</f>
        <v>0.28799999999999998</v>
      </c>
      <c r="S154" s="239">
        <v>0</v>
      </c>
      <c r="T154" s="24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1" t="s">
        <v>232</v>
      </c>
      <c r="AT154" s="241" t="s">
        <v>366</v>
      </c>
      <c r="AU154" s="241" t="s">
        <v>86</v>
      </c>
      <c r="AY154" s="18" t="s">
        <v>196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8" t="s">
        <v>82</v>
      </c>
      <c r="BK154" s="242">
        <f>ROUND(I154*H154,2)</f>
        <v>0</v>
      </c>
      <c r="BL154" s="18" t="s">
        <v>101</v>
      </c>
      <c r="BM154" s="241" t="s">
        <v>780</v>
      </c>
    </row>
    <row r="155" s="13" customFormat="1">
      <c r="A155" s="13"/>
      <c r="B155" s="243"/>
      <c r="C155" s="244"/>
      <c r="D155" s="245" t="s">
        <v>210</v>
      </c>
      <c r="E155" s="246" t="s">
        <v>1</v>
      </c>
      <c r="F155" s="247" t="s">
        <v>781</v>
      </c>
      <c r="G155" s="244"/>
      <c r="H155" s="248">
        <v>0.28799999999999998</v>
      </c>
      <c r="I155" s="249"/>
      <c r="J155" s="244"/>
      <c r="K155" s="244"/>
      <c r="L155" s="250"/>
      <c r="M155" s="251"/>
      <c r="N155" s="252"/>
      <c r="O155" s="252"/>
      <c r="P155" s="252"/>
      <c r="Q155" s="252"/>
      <c r="R155" s="252"/>
      <c r="S155" s="252"/>
      <c r="T155" s="25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4" t="s">
        <v>210</v>
      </c>
      <c r="AU155" s="254" t="s">
        <v>86</v>
      </c>
      <c r="AV155" s="13" t="s">
        <v>86</v>
      </c>
      <c r="AW155" s="13" t="s">
        <v>34</v>
      </c>
      <c r="AX155" s="13" t="s">
        <v>82</v>
      </c>
      <c r="AY155" s="254" t="s">
        <v>196</v>
      </c>
    </row>
    <row r="156" s="2" customFormat="1" ht="16.5" customHeight="1">
      <c r="A156" s="39"/>
      <c r="B156" s="40"/>
      <c r="C156" s="230" t="s">
        <v>237</v>
      </c>
      <c r="D156" s="230" t="s">
        <v>198</v>
      </c>
      <c r="E156" s="231" t="s">
        <v>782</v>
      </c>
      <c r="F156" s="232" t="s">
        <v>783</v>
      </c>
      <c r="G156" s="233" t="s">
        <v>247</v>
      </c>
      <c r="H156" s="234">
        <v>30</v>
      </c>
      <c r="I156" s="235"/>
      <c r="J156" s="236">
        <f>ROUND(I156*H156,2)</f>
        <v>0</v>
      </c>
      <c r="K156" s="232" t="s">
        <v>202</v>
      </c>
      <c r="L156" s="45"/>
      <c r="M156" s="237" t="s">
        <v>1</v>
      </c>
      <c r="N156" s="238" t="s">
        <v>43</v>
      </c>
      <c r="O156" s="92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1" t="s">
        <v>101</v>
      </c>
      <c r="AT156" s="241" t="s">
        <v>198</v>
      </c>
      <c r="AU156" s="241" t="s">
        <v>86</v>
      </c>
      <c r="AY156" s="18" t="s">
        <v>196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8" t="s">
        <v>82</v>
      </c>
      <c r="BK156" s="242">
        <f>ROUND(I156*H156,2)</f>
        <v>0</v>
      </c>
      <c r="BL156" s="18" t="s">
        <v>101</v>
      </c>
      <c r="BM156" s="241" t="s">
        <v>784</v>
      </c>
    </row>
    <row r="157" s="2" customFormat="1" ht="24.15" customHeight="1">
      <c r="A157" s="39"/>
      <c r="B157" s="40"/>
      <c r="C157" s="230" t="s">
        <v>244</v>
      </c>
      <c r="D157" s="230" t="s">
        <v>198</v>
      </c>
      <c r="E157" s="231" t="s">
        <v>785</v>
      </c>
      <c r="F157" s="232" t="s">
        <v>786</v>
      </c>
      <c r="G157" s="233" t="s">
        <v>201</v>
      </c>
      <c r="H157" s="234">
        <v>45</v>
      </c>
      <c r="I157" s="235"/>
      <c r="J157" s="236">
        <f>ROUND(I157*H157,2)</f>
        <v>0</v>
      </c>
      <c r="K157" s="232" t="s">
        <v>202</v>
      </c>
      <c r="L157" s="45"/>
      <c r="M157" s="237" t="s">
        <v>1</v>
      </c>
      <c r="N157" s="238" t="s">
        <v>43</v>
      </c>
      <c r="O157" s="92"/>
      <c r="P157" s="239">
        <f>O157*H157</f>
        <v>0</v>
      </c>
      <c r="Q157" s="239">
        <v>0.0264</v>
      </c>
      <c r="R157" s="239">
        <f>Q157*H157</f>
        <v>1.1879999999999999</v>
      </c>
      <c r="S157" s="239">
        <v>0</v>
      </c>
      <c r="T157" s="24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1" t="s">
        <v>101</v>
      </c>
      <c r="AT157" s="241" t="s">
        <v>198</v>
      </c>
      <c r="AU157" s="241" t="s">
        <v>86</v>
      </c>
      <c r="AY157" s="18" t="s">
        <v>196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8" t="s">
        <v>82</v>
      </c>
      <c r="BK157" s="242">
        <f>ROUND(I157*H157,2)</f>
        <v>0</v>
      </c>
      <c r="BL157" s="18" t="s">
        <v>101</v>
      </c>
      <c r="BM157" s="241" t="s">
        <v>787</v>
      </c>
    </row>
    <row r="158" s="13" customFormat="1">
      <c r="A158" s="13"/>
      <c r="B158" s="243"/>
      <c r="C158" s="244"/>
      <c r="D158" s="245" t="s">
        <v>210</v>
      </c>
      <c r="E158" s="246" t="s">
        <v>1</v>
      </c>
      <c r="F158" s="247" t="s">
        <v>788</v>
      </c>
      <c r="G158" s="244"/>
      <c r="H158" s="248">
        <v>45</v>
      </c>
      <c r="I158" s="249"/>
      <c r="J158" s="244"/>
      <c r="K158" s="244"/>
      <c r="L158" s="250"/>
      <c r="M158" s="251"/>
      <c r="N158" s="252"/>
      <c r="O158" s="252"/>
      <c r="P158" s="252"/>
      <c r="Q158" s="252"/>
      <c r="R158" s="252"/>
      <c r="S158" s="252"/>
      <c r="T158" s="25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4" t="s">
        <v>210</v>
      </c>
      <c r="AU158" s="254" t="s">
        <v>86</v>
      </c>
      <c r="AV158" s="13" t="s">
        <v>86</v>
      </c>
      <c r="AW158" s="13" t="s">
        <v>34</v>
      </c>
      <c r="AX158" s="13" t="s">
        <v>82</v>
      </c>
      <c r="AY158" s="254" t="s">
        <v>196</v>
      </c>
    </row>
    <row r="159" s="2" customFormat="1" ht="37.8" customHeight="1">
      <c r="A159" s="39"/>
      <c r="B159" s="40"/>
      <c r="C159" s="230" t="s">
        <v>249</v>
      </c>
      <c r="D159" s="230" t="s">
        <v>198</v>
      </c>
      <c r="E159" s="231" t="s">
        <v>297</v>
      </c>
      <c r="F159" s="232" t="s">
        <v>298</v>
      </c>
      <c r="G159" s="233" t="s">
        <v>261</v>
      </c>
      <c r="H159" s="234">
        <v>24</v>
      </c>
      <c r="I159" s="235"/>
      <c r="J159" s="236">
        <f>ROUND(I159*H159,2)</f>
        <v>0</v>
      </c>
      <c r="K159" s="232" t="s">
        <v>202</v>
      </c>
      <c r="L159" s="45"/>
      <c r="M159" s="237" t="s">
        <v>1</v>
      </c>
      <c r="N159" s="238" t="s">
        <v>43</v>
      </c>
      <c r="O159" s="92"/>
      <c r="P159" s="239">
        <f>O159*H159</f>
        <v>0</v>
      </c>
      <c r="Q159" s="239">
        <v>0</v>
      </c>
      <c r="R159" s="239">
        <f>Q159*H159</f>
        <v>0</v>
      </c>
      <c r="S159" s="239">
        <v>0</v>
      </c>
      <c r="T159" s="24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1" t="s">
        <v>101</v>
      </c>
      <c r="AT159" s="241" t="s">
        <v>198</v>
      </c>
      <c r="AU159" s="241" t="s">
        <v>86</v>
      </c>
      <c r="AY159" s="18" t="s">
        <v>196</v>
      </c>
      <c r="BE159" s="242">
        <f>IF(N159="základní",J159,0)</f>
        <v>0</v>
      </c>
      <c r="BF159" s="242">
        <f>IF(N159="snížená",J159,0)</f>
        <v>0</v>
      </c>
      <c r="BG159" s="242">
        <f>IF(N159="zákl. přenesená",J159,0)</f>
        <v>0</v>
      </c>
      <c r="BH159" s="242">
        <f>IF(N159="sníž. přenesená",J159,0)</f>
        <v>0</v>
      </c>
      <c r="BI159" s="242">
        <f>IF(N159="nulová",J159,0)</f>
        <v>0</v>
      </c>
      <c r="BJ159" s="18" t="s">
        <v>82</v>
      </c>
      <c r="BK159" s="242">
        <f>ROUND(I159*H159,2)</f>
        <v>0</v>
      </c>
      <c r="BL159" s="18" t="s">
        <v>101</v>
      </c>
      <c r="BM159" s="241" t="s">
        <v>789</v>
      </c>
    </row>
    <row r="160" s="14" customFormat="1">
      <c r="A160" s="14"/>
      <c r="B160" s="255"/>
      <c r="C160" s="256"/>
      <c r="D160" s="245" t="s">
        <v>210</v>
      </c>
      <c r="E160" s="257" t="s">
        <v>1</v>
      </c>
      <c r="F160" s="258" t="s">
        <v>305</v>
      </c>
      <c r="G160" s="256"/>
      <c r="H160" s="257" t="s">
        <v>1</v>
      </c>
      <c r="I160" s="259"/>
      <c r="J160" s="256"/>
      <c r="K160" s="256"/>
      <c r="L160" s="260"/>
      <c r="M160" s="261"/>
      <c r="N160" s="262"/>
      <c r="O160" s="262"/>
      <c r="P160" s="262"/>
      <c r="Q160" s="262"/>
      <c r="R160" s="262"/>
      <c r="S160" s="262"/>
      <c r="T160" s="26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4" t="s">
        <v>210</v>
      </c>
      <c r="AU160" s="264" t="s">
        <v>86</v>
      </c>
      <c r="AV160" s="14" t="s">
        <v>82</v>
      </c>
      <c r="AW160" s="14" t="s">
        <v>34</v>
      </c>
      <c r="AX160" s="14" t="s">
        <v>78</v>
      </c>
      <c r="AY160" s="264" t="s">
        <v>196</v>
      </c>
    </row>
    <row r="161" s="13" customFormat="1">
      <c r="A161" s="13"/>
      <c r="B161" s="243"/>
      <c r="C161" s="244"/>
      <c r="D161" s="245" t="s">
        <v>210</v>
      </c>
      <c r="E161" s="246" t="s">
        <v>1</v>
      </c>
      <c r="F161" s="247" t="s">
        <v>306</v>
      </c>
      <c r="G161" s="244"/>
      <c r="H161" s="248">
        <v>24</v>
      </c>
      <c r="I161" s="249"/>
      <c r="J161" s="244"/>
      <c r="K161" s="244"/>
      <c r="L161" s="250"/>
      <c r="M161" s="251"/>
      <c r="N161" s="252"/>
      <c r="O161" s="252"/>
      <c r="P161" s="252"/>
      <c r="Q161" s="252"/>
      <c r="R161" s="252"/>
      <c r="S161" s="252"/>
      <c r="T161" s="25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4" t="s">
        <v>210</v>
      </c>
      <c r="AU161" s="254" t="s">
        <v>86</v>
      </c>
      <c r="AV161" s="13" t="s">
        <v>86</v>
      </c>
      <c r="AW161" s="13" t="s">
        <v>34</v>
      </c>
      <c r="AX161" s="13" t="s">
        <v>82</v>
      </c>
      <c r="AY161" s="254" t="s">
        <v>196</v>
      </c>
    </row>
    <row r="162" s="2" customFormat="1" ht="37.8" customHeight="1">
      <c r="A162" s="39"/>
      <c r="B162" s="40"/>
      <c r="C162" s="230" t="s">
        <v>8</v>
      </c>
      <c r="D162" s="230" t="s">
        <v>198</v>
      </c>
      <c r="E162" s="231" t="s">
        <v>308</v>
      </c>
      <c r="F162" s="232" t="s">
        <v>790</v>
      </c>
      <c r="G162" s="233" t="s">
        <v>261</v>
      </c>
      <c r="H162" s="234">
        <v>419.51400000000001</v>
      </c>
      <c r="I162" s="235"/>
      <c r="J162" s="236">
        <f>ROUND(I162*H162,2)</f>
        <v>0</v>
      </c>
      <c r="K162" s="232" t="s">
        <v>202</v>
      </c>
      <c r="L162" s="45"/>
      <c r="M162" s="237" t="s">
        <v>1</v>
      </c>
      <c r="N162" s="238" t="s">
        <v>43</v>
      </c>
      <c r="O162" s="92"/>
      <c r="P162" s="239">
        <f>O162*H162</f>
        <v>0</v>
      </c>
      <c r="Q162" s="239">
        <v>0</v>
      </c>
      <c r="R162" s="239">
        <f>Q162*H162</f>
        <v>0</v>
      </c>
      <c r="S162" s="239">
        <v>0</v>
      </c>
      <c r="T162" s="24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1" t="s">
        <v>101</v>
      </c>
      <c r="AT162" s="241" t="s">
        <v>198</v>
      </c>
      <c r="AU162" s="241" t="s">
        <v>86</v>
      </c>
      <c r="AY162" s="18" t="s">
        <v>196</v>
      </c>
      <c r="BE162" s="242">
        <f>IF(N162="základní",J162,0)</f>
        <v>0</v>
      </c>
      <c r="BF162" s="242">
        <f>IF(N162="snížená",J162,0)</f>
        <v>0</v>
      </c>
      <c r="BG162" s="242">
        <f>IF(N162="zákl. přenesená",J162,0)</f>
        <v>0</v>
      </c>
      <c r="BH162" s="242">
        <f>IF(N162="sníž. přenesená",J162,0)</f>
        <v>0</v>
      </c>
      <c r="BI162" s="242">
        <f>IF(N162="nulová",J162,0)</f>
        <v>0</v>
      </c>
      <c r="BJ162" s="18" t="s">
        <v>82</v>
      </c>
      <c r="BK162" s="242">
        <f>ROUND(I162*H162,2)</f>
        <v>0</v>
      </c>
      <c r="BL162" s="18" t="s">
        <v>101</v>
      </c>
      <c r="BM162" s="241" t="s">
        <v>791</v>
      </c>
    </row>
    <row r="163" s="14" customFormat="1">
      <c r="A163" s="14"/>
      <c r="B163" s="255"/>
      <c r="C163" s="256"/>
      <c r="D163" s="245" t="s">
        <v>210</v>
      </c>
      <c r="E163" s="257" t="s">
        <v>1</v>
      </c>
      <c r="F163" s="258" t="s">
        <v>311</v>
      </c>
      <c r="G163" s="256"/>
      <c r="H163" s="257" t="s">
        <v>1</v>
      </c>
      <c r="I163" s="259"/>
      <c r="J163" s="256"/>
      <c r="K163" s="256"/>
      <c r="L163" s="260"/>
      <c r="M163" s="261"/>
      <c r="N163" s="262"/>
      <c r="O163" s="262"/>
      <c r="P163" s="262"/>
      <c r="Q163" s="262"/>
      <c r="R163" s="262"/>
      <c r="S163" s="262"/>
      <c r="T163" s="26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4" t="s">
        <v>210</v>
      </c>
      <c r="AU163" s="264" t="s">
        <v>86</v>
      </c>
      <c r="AV163" s="14" t="s">
        <v>82</v>
      </c>
      <c r="AW163" s="14" t="s">
        <v>34</v>
      </c>
      <c r="AX163" s="14" t="s">
        <v>78</v>
      </c>
      <c r="AY163" s="264" t="s">
        <v>196</v>
      </c>
    </row>
    <row r="164" s="13" customFormat="1">
      <c r="A164" s="13"/>
      <c r="B164" s="243"/>
      <c r="C164" s="244"/>
      <c r="D164" s="245" t="s">
        <v>210</v>
      </c>
      <c r="E164" s="246" t="s">
        <v>143</v>
      </c>
      <c r="F164" s="247" t="s">
        <v>792</v>
      </c>
      <c r="G164" s="244"/>
      <c r="H164" s="248">
        <v>419.51400000000001</v>
      </c>
      <c r="I164" s="249"/>
      <c r="J164" s="244"/>
      <c r="K164" s="244"/>
      <c r="L164" s="250"/>
      <c r="M164" s="251"/>
      <c r="N164" s="252"/>
      <c r="O164" s="252"/>
      <c r="P164" s="252"/>
      <c r="Q164" s="252"/>
      <c r="R164" s="252"/>
      <c r="S164" s="252"/>
      <c r="T164" s="25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4" t="s">
        <v>210</v>
      </c>
      <c r="AU164" s="254" t="s">
        <v>86</v>
      </c>
      <c r="AV164" s="13" t="s">
        <v>86</v>
      </c>
      <c r="AW164" s="13" t="s">
        <v>34</v>
      </c>
      <c r="AX164" s="13" t="s">
        <v>82</v>
      </c>
      <c r="AY164" s="254" t="s">
        <v>196</v>
      </c>
    </row>
    <row r="165" s="2" customFormat="1" ht="37.8" customHeight="1">
      <c r="A165" s="39"/>
      <c r="B165" s="40"/>
      <c r="C165" s="230" t="s">
        <v>258</v>
      </c>
      <c r="D165" s="230" t="s">
        <v>198</v>
      </c>
      <c r="E165" s="231" t="s">
        <v>320</v>
      </c>
      <c r="F165" s="232" t="s">
        <v>793</v>
      </c>
      <c r="G165" s="233" t="s">
        <v>261</v>
      </c>
      <c r="H165" s="234">
        <v>4195.1400000000003</v>
      </c>
      <c r="I165" s="235"/>
      <c r="J165" s="236">
        <f>ROUND(I165*H165,2)</f>
        <v>0</v>
      </c>
      <c r="K165" s="232" t="s">
        <v>202</v>
      </c>
      <c r="L165" s="45"/>
      <c r="M165" s="237" t="s">
        <v>1</v>
      </c>
      <c r="N165" s="238" t="s">
        <v>43</v>
      </c>
      <c r="O165" s="92"/>
      <c r="P165" s="239">
        <f>O165*H165</f>
        <v>0</v>
      </c>
      <c r="Q165" s="239">
        <v>0</v>
      </c>
      <c r="R165" s="239">
        <f>Q165*H165</f>
        <v>0</v>
      </c>
      <c r="S165" s="239">
        <v>0</v>
      </c>
      <c r="T165" s="24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1" t="s">
        <v>101</v>
      </c>
      <c r="AT165" s="241" t="s">
        <v>198</v>
      </c>
      <c r="AU165" s="241" t="s">
        <v>86</v>
      </c>
      <c r="AY165" s="18" t="s">
        <v>196</v>
      </c>
      <c r="BE165" s="242">
        <f>IF(N165="základní",J165,0)</f>
        <v>0</v>
      </c>
      <c r="BF165" s="242">
        <f>IF(N165="snížená",J165,0)</f>
        <v>0</v>
      </c>
      <c r="BG165" s="242">
        <f>IF(N165="zákl. přenesená",J165,0)</f>
        <v>0</v>
      </c>
      <c r="BH165" s="242">
        <f>IF(N165="sníž. přenesená",J165,0)</f>
        <v>0</v>
      </c>
      <c r="BI165" s="242">
        <f>IF(N165="nulová",J165,0)</f>
        <v>0</v>
      </c>
      <c r="BJ165" s="18" t="s">
        <v>82</v>
      </c>
      <c r="BK165" s="242">
        <f>ROUND(I165*H165,2)</f>
        <v>0</v>
      </c>
      <c r="BL165" s="18" t="s">
        <v>101</v>
      </c>
      <c r="BM165" s="241" t="s">
        <v>794</v>
      </c>
    </row>
    <row r="166" s="13" customFormat="1">
      <c r="A166" s="13"/>
      <c r="B166" s="243"/>
      <c r="C166" s="244"/>
      <c r="D166" s="245" t="s">
        <v>210</v>
      </c>
      <c r="E166" s="246" t="s">
        <v>1</v>
      </c>
      <c r="F166" s="247" t="s">
        <v>323</v>
      </c>
      <c r="G166" s="244"/>
      <c r="H166" s="248">
        <v>4195.1400000000003</v>
      </c>
      <c r="I166" s="249"/>
      <c r="J166" s="244"/>
      <c r="K166" s="244"/>
      <c r="L166" s="250"/>
      <c r="M166" s="251"/>
      <c r="N166" s="252"/>
      <c r="O166" s="252"/>
      <c r="P166" s="252"/>
      <c r="Q166" s="252"/>
      <c r="R166" s="252"/>
      <c r="S166" s="252"/>
      <c r="T166" s="25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4" t="s">
        <v>210</v>
      </c>
      <c r="AU166" s="254" t="s">
        <v>86</v>
      </c>
      <c r="AV166" s="13" t="s">
        <v>86</v>
      </c>
      <c r="AW166" s="13" t="s">
        <v>34</v>
      </c>
      <c r="AX166" s="13" t="s">
        <v>82</v>
      </c>
      <c r="AY166" s="254" t="s">
        <v>196</v>
      </c>
    </row>
    <row r="167" s="2" customFormat="1" ht="24.15" customHeight="1">
      <c r="A167" s="39"/>
      <c r="B167" s="40"/>
      <c r="C167" s="230" t="s">
        <v>267</v>
      </c>
      <c r="D167" s="230" t="s">
        <v>198</v>
      </c>
      <c r="E167" s="231" t="s">
        <v>325</v>
      </c>
      <c r="F167" s="232" t="s">
        <v>326</v>
      </c>
      <c r="G167" s="233" t="s">
        <v>261</v>
      </c>
      <c r="H167" s="234">
        <v>24</v>
      </c>
      <c r="I167" s="235"/>
      <c r="J167" s="236">
        <f>ROUND(I167*H167,2)</f>
        <v>0</v>
      </c>
      <c r="K167" s="232" t="s">
        <v>202</v>
      </c>
      <c r="L167" s="45"/>
      <c r="M167" s="237" t="s">
        <v>1</v>
      </c>
      <c r="N167" s="238" t="s">
        <v>43</v>
      </c>
      <c r="O167" s="92"/>
      <c r="P167" s="239">
        <f>O167*H167</f>
        <v>0</v>
      </c>
      <c r="Q167" s="239">
        <v>0</v>
      </c>
      <c r="R167" s="239">
        <f>Q167*H167</f>
        <v>0</v>
      </c>
      <c r="S167" s="239">
        <v>0</v>
      </c>
      <c r="T167" s="24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1" t="s">
        <v>101</v>
      </c>
      <c r="AT167" s="241" t="s">
        <v>198</v>
      </c>
      <c r="AU167" s="241" t="s">
        <v>86</v>
      </c>
      <c r="AY167" s="18" t="s">
        <v>196</v>
      </c>
      <c r="BE167" s="242">
        <f>IF(N167="základní",J167,0)</f>
        <v>0</v>
      </c>
      <c r="BF167" s="242">
        <f>IF(N167="snížená",J167,0)</f>
        <v>0</v>
      </c>
      <c r="BG167" s="242">
        <f>IF(N167="zákl. přenesená",J167,0)</f>
        <v>0</v>
      </c>
      <c r="BH167" s="242">
        <f>IF(N167="sníž. přenesená",J167,0)</f>
        <v>0</v>
      </c>
      <c r="BI167" s="242">
        <f>IF(N167="nulová",J167,0)</f>
        <v>0</v>
      </c>
      <c r="BJ167" s="18" t="s">
        <v>82</v>
      </c>
      <c r="BK167" s="242">
        <f>ROUND(I167*H167,2)</f>
        <v>0</v>
      </c>
      <c r="BL167" s="18" t="s">
        <v>101</v>
      </c>
      <c r="BM167" s="241" t="s">
        <v>795</v>
      </c>
    </row>
    <row r="168" s="14" customFormat="1">
      <c r="A168" s="14"/>
      <c r="B168" s="255"/>
      <c r="C168" s="256"/>
      <c r="D168" s="245" t="s">
        <v>210</v>
      </c>
      <c r="E168" s="257" t="s">
        <v>1</v>
      </c>
      <c r="F168" s="258" t="s">
        <v>328</v>
      </c>
      <c r="G168" s="256"/>
      <c r="H168" s="257" t="s">
        <v>1</v>
      </c>
      <c r="I168" s="259"/>
      <c r="J168" s="256"/>
      <c r="K168" s="256"/>
      <c r="L168" s="260"/>
      <c r="M168" s="261"/>
      <c r="N168" s="262"/>
      <c r="O168" s="262"/>
      <c r="P168" s="262"/>
      <c r="Q168" s="262"/>
      <c r="R168" s="262"/>
      <c r="S168" s="262"/>
      <c r="T168" s="26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4" t="s">
        <v>210</v>
      </c>
      <c r="AU168" s="264" t="s">
        <v>86</v>
      </c>
      <c r="AV168" s="14" t="s">
        <v>82</v>
      </c>
      <c r="AW168" s="14" t="s">
        <v>34</v>
      </c>
      <c r="AX168" s="14" t="s">
        <v>78</v>
      </c>
      <c r="AY168" s="264" t="s">
        <v>196</v>
      </c>
    </row>
    <row r="169" s="13" customFormat="1">
      <c r="A169" s="13"/>
      <c r="B169" s="243"/>
      <c r="C169" s="244"/>
      <c r="D169" s="245" t="s">
        <v>210</v>
      </c>
      <c r="E169" s="246" t="s">
        <v>1</v>
      </c>
      <c r="F169" s="247" t="s">
        <v>306</v>
      </c>
      <c r="G169" s="244"/>
      <c r="H169" s="248">
        <v>24</v>
      </c>
      <c r="I169" s="249"/>
      <c r="J169" s="244"/>
      <c r="K169" s="244"/>
      <c r="L169" s="250"/>
      <c r="M169" s="251"/>
      <c r="N169" s="252"/>
      <c r="O169" s="252"/>
      <c r="P169" s="252"/>
      <c r="Q169" s="252"/>
      <c r="R169" s="252"/>
      <c r="S169" s="252"/>
      <c r="T169" s="25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4" t="s">
        <v>210</v>
      </c>
      <c r="AU169" s="254" t="s">
        <v>86</v>
      </c>
      <c r="AV169" s="13" t="s">
        <v>86</v>
      </c>
      <c r="AW169" s="13" t="s">
        <v>34</v>
      </c>
      <c r="AX169" s="13" t="s">
        <v>82</v>
      </c>
      <c r="AY169" s="254" t="s">
        <v>196</v>
      </c>
    </row>
    <row r="170" s="2" customFormat="1" ht="33" customHeight="1">
      <c r="A170" s="39"/>
      <c r="B170" s="40"/>
      <c r="C170" s="230" t="s">
        <v>277</v>
      </c>
      <c r="D170" s="230" t="s">
        <v>198</v>
      </c>
      <c r="E170" s="231" t="s">
        <v>345</v>
      </c>
      <c r="F170" s="232" t="s">
        <v>346</v>
      </c>
      <c r="G170" s="233" t="s">
        <v>341</v>
      </c>
      <c r="H170" s="234">
        <v>839.02800000000002</v>
      </c>
      <c r="I170" s="235"/>
      <c r="J170" s="236">
        <f>ROUND(I170*H170,2)</f>
        <v>0</v>
      </c>
      <c r="K170" s="232" t="s">
        <v>202</v>
      </c>
      <c r="L170" s="45"/>
      <c r="M170" s="237" t="s">
        <v>1</v>
      </c>
      <c r="N170" s="238" t="s">
        <v>43</v>
      </c>
      <c r="O170" s="92"/>
      <c r="P170" s="239">
        <f>O170*H170</f>
        <v>0</v>
      </c>
      <c r="Q170" s="239">
        <v>0</v>
      </c>
      <c r="R170" s="239">
        <f>Q170*H170</f>
        <v>0</v>
      </c>
      <c r="S170" s="239">
        <v>0</v>
      </c>
      <c r="T170" s="24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1" t="s">
        <v>101</v>
      </c>
      <c r="AT170" s="241" t="s">
        <v>198</v>
      </c>
      <c r="AU170" s="241" t="s">
        <v>86</v>
      </c>
      <c r="AY170" s="18" t="s">
        <v>196</v>
      </c>
      <c r="BE170" s="242">
        <f>IF(N170="základní",J170,0)</f>
        <v>0</v>
      </c>
      <c r="BF170" s="242">
        <f>IF(N170="snížená",J170,0)</f>
        <v>0</v>
      </c>
      <c r="BG170" s="242">
        <f>IF(N170="zákl. přenesená",J170,0)</f>
        <v>0</v>
      </c>
      <c r="BH170" s="242">
        <f>IF(N170="sníž. přenesená",J170,0)</f>
        <v>0</v>
      </c>
      <c r="BI170" s="242">
        <f>IF(N170="nulová",J170,0)</f>
        <v>0</v>
      </c>
      <c r="BJ170" s="18" t="s">
        <v>82</v>
      </c>
      <c r="BK170" s="242">
        <f>ROUND(I170*H170,2)</f>
        <v>0</v>
      </c>
      <c r="BL170" s="18" t="s">
        <v>101</v>
      </c>
      <c r="BM170" s="241" t="s">
        <v>796</v>
      </c>
    </row>
    <row r="171" s="13" customFormat="1">
      <c r="A171" s="13"/>
      <c r="B171" s="243"/>
      <c r="C171" s="244"/>
      <c r="D171" s="245" t="s">
        <v>210</v>
      </c>
      <c r="E171" s="246" t="s">
        <v>1</v>
      </c>
      <c r="F171" s="247" t="s">
        <v>797</v>
      </c>
      <c r="G171" s="244"/>
      <c r="H171" s="248">
        <v>839.02800000000002</v>
      </c>
      <c r="I171" s="249"/>
      <c r="J171" s="244"/>
      <c r="K171" s="244"/>
      <c r="L171" s="250"/>
      <c r="M171" s="251"/>
      <c r="N171" s="252"/>
      <c r="O171" s="252"/>
      <c r="P171" s="252"/>
      <c r="Q171" s="252"/>
      <c r="R171" s="252"/>
      <c r="S171" s="252"/>
      <c r="T171" s="25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4" t="s">
        <v>210</v>
      </c>
      <c r="AU171" s="254" t="s">
        <v>86</v>
      </c>
      <c r="AV171" s="13" t="s">
        <v>86</v>
      </c>
      <c r="AW171" s="13" t="s">
        <v>34</v>
      </c>
      <c r="AX171" s="13" t="s">
        <v>82</v>
      </c>
      <c r="AY171" s="254" t="s">
        <v>196</v>
      </c>
    </row>
    <row r="172" s="2" customFormat="1" ht="16.5" customHeight="1">
      <c r="A172" s="39"/>
      <c r="B172" s="40"/>
      <c r="C172" s="230" t="s">
        <v>283</v>
      </c>
      <c r="D172" s="230" t="s">
        <v>198</v>
      </c>
      <c r="E172" s="231" t="s">
        <v>350</v>
      </c>
      <c r="F172" s="232" t="s">
        <v>351</v>
      </c>
      <c r="G172" s="233" t="s">
        <v>261</v>
      </c>
      <c r="H172" s="234">
        <v>419.51400000000001</v>
      </c>
      <c r="I172" s="235"/>
      <c r="J172" s="236">
        <f>ROUND(I172*H172,2)</f>
        <v>0</v>
      </c>
      <c r="K172" s="232" t="s">
        <v>202</v>
      </c>
      <c r="L172" s="45"/>
      <c r="M172" s="237" t="s">
        <v>1</v>
      </c>
      <c r="N172" s="238" t="s">
        <v>43</v>
      </c>
      <c r="O172" s="92"/>
      <c r="P172" s="239">
        <f>O172*H172</f>
        <v>0</v>
      </c>
      <c r="Q172" s="239">
        <v>0</v>
      </c>
      <c r="R172" s="239">
        <f>Q172*H172</f>
        <v>0</v>
      </c>
      <c r="S172" s="239">
        <v>0</v>
      </c>
      <c r="T172" s="24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1" t="s">
        <v>101</v>
      </c>
      <c r="AT172" s="241" t="s">
        <v>198</v>
      </c>
      <c r="AU172" s="241" t="s">
        <v>86</v>
      </c>
      <c r="AY172" s="18" t="s">
        <v>196</v>
      </c>
      <c r="BE172" s="242">
        <f>IF(N172="základní",J172,0)</f>
        <v>0</v>
      </c>
      <c r="BF172" s="242">
        <f>IF(N172="snížená",J172,0)</f>
        <v>0</v>
      </c>
      <c r="BG172" s="242">
        <f>IF(N172="zákl. přenesená",J172,0)</f>
        <v>0</v>
      </c>
      <c r="BH172" s="242">
        <f>IF(N172="sníž. přenesená",J172,0)</f>
        <v>0</v>
      </c>
      <c r="BI172" s="242">
        <f>IF(N172="nulová",J172,0)</f>
        <v>0</v>
      </c>
      <c r="BJ172" s="18" t="s">
        <v>82</v>
      </c>
      <c r="BK172" s="242">
        <f>ROUND(I172*H172,2)</f>
        <v>0</v>
      </c>
      <c r="BL172" s="18" t="s">
        <v>101</v>
      </c>
      <c r="BM172" s="241" t="s">
        <v>798</v>
      </c>
    </row>
    <row r="173" s="13" customFormat="1">
      <c r="A173" s="13"/>
      <c r="B173" s="243"/>
      <c r="C173" s="244"/>
      <c r="D173" s="245" t="s">
        <v>210</v>
      </c>
      <c r="E173" s="246" t="s">
        <v>1</v>
      </c>
      <c r="F173" s="247" t="s">
        <v>143</v>
      </c>
      <c r="G173" s="244"/>
      <c r="H173" s="248">
        <v>419.51400000000001</v>
      </c>
      <c r="I173" s="249"/>
      <c r="J173" s="244"/>
      <c r="K173" s="244"/>
      <c r="L173" s="250"/>
      <c r="M173" s="251"/>
      <c r="N173" s="252"/>
      <c r="O173" s="252"/>
      <c r="P173" s="252"/>
      <c r="Q173" s="252"/>
      <c r="R173" s="252"/>
      <c r="S173" s="252"/>
      <c r="T173" s="25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4" t="s">
        <v>210</v>
      </c>
      <c r="AU173" s="254" t="s">
        <v>86</v>
      </c>
      <c r="AV173" s="13" t="s">
        <v>86</v>
      </c>
      <c r="AW173" s="13" t="s">
        <v>34</v>
      </c>
      <c r="AX173" s="13" t="s">
        <v>82</v>
      </c>
      <c r="AY173" s="254" t="s">
        <v>196</v>
      </c>
    </row>
    <row r="174" s="2" customFormat="1" ht="24.15" customHeight="1">
      <c r="A174" s="39"/>
      <c r="B174" s="40"/>
      <c r="C174" s="230" t="s">
        <v>288</v>
      </c>
      <c r="D174" s="230" t="s">
        <v>198</v>
      </c>
      <c r="E174" s="231" t="s">
        <v>356</v>
      </c>
      <c r="F174" s="232" t="s">
        <v>357</v>
      </c>
      <c r="G174" s="233" t="s">
        <v>261</v>
      </c>
      <c r="H174" s="234">
        <v>417.83699999999999</v>
      </c>
      <c r="I174" s="235"/>
      <c r="J174" s="236">
        <f>ROUND(I174*H174,2)</f>
        <v>0</v>
      </c>
      <c r="K174" s="232" t="s">
        <v>202</v>
      </c>
      <c r="L174" s="45"/>
      <c r="M174" s="237" t="s">
        <v>1</v>
      </c>
      <c r="N174" s="238" t="s">
        <v>43</v>
      </c>
      <c r="O174" s="92"/>
      <c r="P174" s="239">
        <f>O174*H174</f>
        <v>0</v>
      </c>
      <c r="Q174" s="239">
        <v>0</v>
      </c>
      <c r="R174" s="239">
        <f>Q174*H174</f>
        <v>0</v>
      </c>
      <c r="S174" s="239">
        <v>0</v>
      </c>
      <c r="T174" s="24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1" t="s">
        <v>101</v>
      </c>
      <c r="AT174" s="241" t="s">
        <v>198</v>
      </c>
      <c r="AU174" s="241" t="s">
        <v>86</v>
      </c>
      <c r="AY174" s="18" t="s">
        <v>196</v>
      </c>
      <c r="BE174" s="242">
        <f>IF(N174="základní",J174,0)</f>
        <v>0</v>
      </c>
      <c r="BF174" s="242">
        <f>IF(N174="snížená",J174,0)</f>
        <v>0</v>
      </c>
      <c r="BG174" s="242">
        <f>IF(N174="zákl. přenesená",J174,0)</f>
        <v>0</v>
      </c>
      <c r="BH174" s="242">
        <f>IF(N174="sníž. přenesená",J174,0)</f>
        <v>0</v>
      </c>
      <c r="BI174" s="242">
        <f>IF(N174="nulová",J174,0)</f>
        <v>0</v>
      </c>
      <c r="BJ174" s="18" t="s">
        <v>82</v>
      </c>
      <c r="BK174" s="242">
        <f>ROUND(I174*H174,2)</f>
        <v>0</v>
      </c>
      <c r="BL174" s="18" t="s">
        <v>101</v>
      </c>
      <c r="BM174" s="241" t="s">
        <v>799</v>
      </c>
    </row>
    <row r="175" s="13" customFormat="1">
      <c r="A175" s="13"/>
      <c r="B175" s="243"/>
      <c r="C175" s="244"/>
      <c r="D175" s="245" t="s">
        <v>210</v>
      </c>
      <c r="E175" s="246" t="s">
        <v>1</v>
      </c>
      <c r="F175" s="247" t="s">
        <v>152</v>
      </c>
      <c r="G175" s="244"/>
      <c r="H175" s="248">
        <v>837.351</v>
      </c>
      <c r="I175" s="249"/>
      <c r="J175" s="244"/>
      <c r="K175" s="244"/>
      <c r="L175" s="250"/>
      <c r="M175" s="251"/>
      <c r="N175" s="252"/>
      <c r="O175" s="252"/>
      <c r="P175" s="252"/>
      <c r="Q175" s="252"/>
      <c r="R175" s="252"/>
      <c r="S175" s="252"/>
      <c r="T175" s="25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4" t="s">
        <v>210</v>
      </c>
      <c r="AU175" s="254" t="s">
        <v>86</v>
      </c>
      <c r="AV175" s="13" t="s">
        <v>86</v>
      </c>
      <c r="AW175" s="13" t="s">
        <v>34</v>
      </c>
      <c r="AX175" s="13" t="s">
        <v>78</v>
      </c>
      <c r="AY175" s="254" t="s">
        <v>196</v>
      </c>
    </row>
    <row r="176" s="13" customFormat="1">
      <c r="A176" s="13"/>
      <c r="B176" s="243"/>
      <c r="C176" s="244"/>
      <c r="D176" s="245" t="s">
        <v>210</v>
      </c>
      <c r="E176" s="246" t="s">
        <v>1</v>
      </c>
      <c r="F176" s="247" t="s">
        <v>800</v>
      </c>
      <c r="G176" s="244"/>
      <c r="H176" s="248">
        <v>-419.51400000000001</v>
      </c>
      <c r="I176" s="249"/>
      <c r="J176" s="244"/>
      <c r="K176" s="244"/>
      <c r="L176" s="250"/>
      <c r="M176" s="251"/>
      <c r="N176" s="252"/>
      <c r="O176" s="252"/>
      <c r="P176" s="252"/>
      <c r="Q176" s="252"/>
      <c r="R176" s="252"/>
      <c r="S176" s="252"/>
      <c r="T176" s="25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4" t="s">
        <v>210</v>
      </c>
      <c r="AU176" s="254" t="s">
        <v>86</v>
      </c>
      <c r="AV176" s="13" t="s">
        <v>86</v>
      </c>
      <c r="AW176" s="13" t="s">
        <v>34</v>
      </c>
      <c r="AX176" s="13" t="s">
        <v>78</v>
      </c>
      <c r="AY176" s="254" t="s">
        <v>196</v>
      </c>
    </row>
    <row r="177" s="16" customFormat="1">
      <c r="A177" s="16"/>
      <c r="B177" s="276"/>
      <c r="C177" s="277"/>
      <c r="D177" s="245" t="s">
        <v>210</v>
      </c>
      <c r="E177" s="278" t="s">
        <v>164</v>
      </c>
      <c r="F177" s="279" t="s">
        <v>276</v>
      </c>
      <c r="G177" s="277"/>
      <c r="H177" s="280">
        <v>417.83699999999999</v>
      </c>
      <c r="I177" s="281"/>
      <c r="J177" s="277"/>
      <c r="K177" s="277"/>
      <c r="L177" s="282"/>
      <c r="M177" s="283"/>
      <c r="N177" s="284"/>
      <c r="O177" s="284"/>
      <c r="P177" s="284"/>
      <c r="Q177" s="284"/>
      <c r="R177" s="284"/>
      <c r="S177" s="284"/>
      <c r="T177" s="285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T177" s="286" t="s">
        <v>210</v>
      </c>
      <c r="AU177" s="286" t="s">
        <v>86</v>
      </c>
      <c r="AV177" s="16" t="s">
        <v>101</v>
      </c>
      <c r="AW177" s="16" t="s">
        <v>34</v>
      </c>
      <c r="AX177" s="16" t="s">
        <v>82</v>
      </c>
      <c r="AY177" s="286" t="s">
        <v>196</v>
      </c>
    </row>
    <row r="178" s="2" customFormat="1" ht="24.15" customHeight="1">
      <c r="A178" s="39"/>
      <c r="B178" s="40"/>
      <c r="C178" s="230" t="s">
        <v>292</v>
      </c>
      <c r="D178" s="230" t="s">
        <v>198</v>
      </c>
      <c r="E178" s="231" t="s">
        <v>378</v>
      </c>
      <c r="F178" s="232" t="s">
        <v>379</v>
      </c>
      <c r="G178" s="233" t="s">
        <v>201</v>
      </c>
      <c r="H178" s="234">
        <v>240</v>
      </c>
      <c r="I178" s="235"/>
      <c r="J178" s="236">
        <f>ROUND(I178*H178,2)</f>
        <v>0</v>
      </c>
      <c r="K178" s="232" t="s">
        <v>202</v>
      </c>
      <c r="L178" s="45"/>
      <c r="M178" s="237" t="s">
        <v>1</v>
      </c>
      <c r="N178" s="238" t="s">
        <v>43</v>
      </c>
      <c r="O178" s="92"/>
      <c r="P178" s="239">
        <f>O178*H178</f>
        <v>0</v>
      </c>
      <c r="Q178" s="239">
        <v>0</v>
      </c>
      <c r="R178" s="239">
        <f>Q178*H178</f>
        <v>0</v>
      </c>
      <c r="S178" s="239">
        <v>0</v>
      </c>
      <c r="T178" s="24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1" t="s">
        <v>101</v>
      </c>
      <c r="AT178" s="241" t="s">
        <v>198</v>
      </c>
      <c r="AU178" s="241" t="s">
        <v>86</v>
      </c>
      <c r="AY178" s="18" t="s">
        <v>196</v>
      </c>
      <c r="BE178" s="242">
        <f>IF(N178="základní",J178,0)</f>
        <v>0</v>
      </c>
      <c r="BF178" s="242">
        <f>IF(N178="snížená",J178,0)</f>
        <v>0</v>
      </c>
      <c r="BG178" s="242">
        <f>IF(N178="zákl. přenesená",J178,0)</f>
        <v>0</v>
      </c>
      <c r="BH178" s="242">
        <f>IF(N178="sníž. přenesená",J178,0)</f>
        <v>0</v>
      </c>
      <c r="BI178" s="242">
        <f>IF(N178="nulová",J178,0)</f>
        <v>0</v>
      </c>
      <c r="BJ178" s="18" t="s">
        <v>82</v>
      </c>
      <c r="BK178" s="242">
        <f>ROUND(I178*H178,2)</f>
        <v>0</v>
      </c>
      <c r="BL178" s="18" t="s">
        <v>101</v>
      </c>
      <c r="BM178" s="241" t="s">
        <v>801</v>
      </c>
    </row>
    <row r="179" s="14" customFormat="1">
      <c r="A179" s="14"/>
      <c r="B179" s="255"/>
      <c r="C179" s="256"/>
      <c r="D179" s="245" t="s">
        <v>210</v>
      </c>
      <c r="E179" s="257" t="s">
        <v>1</v>
      </c>
      <c r="F179" s="258" t="s">
        <v>802</v>
      </c>
      <c r="G179" s="256"/>
      <c r="H179" s="257" t="s">
        <v>1</v>
      </c>
      <c r="I179" s="259"/>
      <c r="J179" s="256"/>
      <c r="K179" s="256"/>
      <c r="L179" s="260"/>
      <c r="M179" s="261"/>
      <c r="N179" s="262"/>
      <c r="O179" s="262"/>
      <c r="P179" s="262"/>
      <c r="Q179" s="262"/>
      <c r="R179" s="262"/>
      <c r="S179" s="262"/>
      <c r="T179" s="26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4" t="s">
        <v>210</v>
      </c>
      <c r="AU179" s="264" t="s">
        <v>86</v>
      </c>
      <c r="AV179" s="14" t="s">
        <v>82</v>
      </c>
      <c r="AW179" s="14" t="s">
        <v>34</v>
      </c>
      <c r="AX179" s="14" t="s">
        <v>78</v>
      </c>
      <c r="AY179" s="264" t="s">
        <v>196</v>
      </c>
    </row>
    <row r="180" s="13" customFormat="1">
      <c r="A180" s="13"/>
      <c r="B180" s="243"/>
      <c r="C180" s="244"/>
      <c r="D180" s="245" t="s">
        <v>210</v>
      </c>
      <c r="E180" s="246" t="s">
        <v>149</v>
      </c>
      <c r="F180" s="247" t="s">
        <v>803</v>
      </c>
      <c r="G180" s="244"/>
      <c r="H180" s="248">
        <v>240</v>
      </c>
      <c r="I180" s="249"/>
      <c r="J180" s="244"/>
      <c r="K180" s="244"/>
      <c r="L180" s="250"/>
      <c r="M180" s="251"/>
      <c r="N180" s="252"/>
      <c r="O180" s="252"/>
      <c r="P180" s="252"/>
      <c r="Q180" s="252"/>
      <c r="R180" s="252"/>
      <c r="S180" s="252"/>
      <c r="T180" s="25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4" t="s">
        <v>210</v>
      </c>
      <c r="AU180" s="254" t="s">
        <v>86</v>
      </c>
      <c r="AV180" s="13" t="s">
        <v>86</v>
      </c>
      <c r="AW180" s="13" t="s">
        <v>34</v>
      </c>
      <c r="AX180" s="13" t="s">
        <v>82</v>
      </c>
      <c r="AY180" s="254" t="s">
        <v>196</v>
      </c>
    </row>
    <row r="181" s="2" customFormat="1" ht="24.15" customHeight="1">
      <c r="A181" s="39"/>
      <c r="B181" s="40"/>
      <c r="C181" s="230" t="s">
        <v>296</v>
      </c>
      <c r="D181" s="230" t="s">
        <v>198</v>
      </c>
      <c r="E181" s="231" t="s">
        <v>384</v>
      </c>
      <c r="F181" s="232" t="s">
        <v>385</v>
      </c>
      <c r="G181" s="233" t="s">
        <v>201</v>
      </c>
      <c r="H181" s="234">
        <v>240</v>
      </c>
      <c r="I181" s="235"/>
      <c r="J181" s="236">
        <f>ROUND(I181*H181,2)</f>
        <v>0</v>
      </c>
      <c r="K181" s="232" t="s">
        <v>202</v>
      </c>
      <c r="L181" s="45"/>
      <c r="M181" s="237" t="s">
        <v>1</v>
      </c>
      <c r="N181" s="238" t="s">
        <v>43</v>
      </c>
      <c r="O181" s="92"/>
      <c r="P181" s="239">
        <f>O181*H181</f>
        <v>0</v>
      </c>
      <c r="Q181" s="239">
        <v>0</v>
      </c>
      <c r="R181" s="239">
        <f>Q181*H181</f>
        <v>0</v>
      </c>
      <c r="S181" s="239">
        <v>0</v>
      </c>
      <c r="T181" s="24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1" t="s">
        <v>101</v>
      </c>
      <c r="AT181" s="241" t="s">
        <v>198</v>
      </c>
      <c r="AU181" s="241" t="s">
        <v>86</v>
      </c>
      <c r="AY181" s="18" t="s">
        <v>196</v>
      </c>
      <c r="BE181" s="242">
        <f>IF(N181="základní",J181,0)</f>
        <v>0</v>
      </c>
      <c r="BF181" s="242">
        <f>IF(N181="snížená",J181,0)</f>
        <v>0</v>
      </c>
      <c r="BG181" s="242">
        <f>IF(N181="zákl. přenesená",J181,0)</f>
        <v>0</v>
      </c>
      <c r="BH181" s="242">
        <f>IF(N181="sníž. přenesená",J181,0)</f>
        <v>0</v>
      </c>
      <c r="BI181" s="242">
        <f>IF(N181="nulová",J181,0)</f>
        <v>0</v>
      </c>
      <c r="BJ181" s="18" t="s">
        <v>82</v>
      </c>
      <c r="BK181" s="242">
        <f>ROUND(I181*H181,2)</f>
        <v>0</v>
      </c>
      <c r="BL181" s="18" t="s">
        <v>101</v>
      </c>
      <c r="BM181" s="241" t="s">
        <v>804</v>
      </c>
    </row>
    <row r="182" s="13" customFormat="1">
      <c r="A182" s="13"/>
      <c r="B182" s="243"/>
      <c r="C182" s="244"/>
      <c r="D182" s="245" t="s">
        <v>210</v>
      </c>
      <c r="E182" s="246" t="s">
        <v>1</v>
      </c>
      <c r="F182" s="247" t="s">
        <v>149</v>
      </c>
      <c r="G182" s="244"/>
      <c r="H182" s="248">
        <v>240</v>
      </c>
      <c r="I182" s="249"/>
      <c r="J182" s="244"/>
      <c r="K182" s="244"/>
      <c r="L182" s="250"/>
      <c r="M182" s="251"/>
      <c r="N182" s="252"/>
      <c r="O182" s="252"/>
      <c r="P182" s="252"/>
      <c r="Q182" s="252"/>
      <c r="R182" s="252"/>
      <c r="S182" s="252"/>
      <c r="T182" s="25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4" t="s">
        <v>210</v>
      </c>
      <c r="AU182" s="254" t="s">
        <v>86</v>
      </c>
      <c r="AV182" s="13" t="s">
        <v>86</v>
      </c>
      <c r="AW182" s="13" t="s">
        <v>34</v>
      </c>
      <c r="AX182" s="13" t="s">
        <v>82</v>
      </c>
      <c r="AY182" s="254" t="s">
        <v>196</v>
      </c>
    </row>
    <row r="183" s="2" customFormat="1" ht="16.5" customHeight="1">
      <c r="A183" s="39"/>
      <c r="B183" s="40"/>
      <c r="C183" s="287" t="s">
        <v>303</v>
      </c>
      <c r="D183" s="287" t="s">
        <v>366</v>
      </c>
      <c r="E183" s="288" t="s">
        <v>388</v>
      </c>
      <c r="F183" s="289" t="s">
        <v>389</v>
      </c>
      <c r="G183" s="290" t="s">
        <v>390</v>
      </c>
      <c r="H183" s="291">
        <v>7.3079999999999998</v>
      </c>
      <c r="I183" s="292"/>
      <c r="J183" s="293">
        <f>ROUND(I183*H183,2)</f>
        <v>0</v>
      </c>
      <c r="K183" s="289" t="s">
        <v>202</v>
      </c>
      <c r="L183" s="294"/>
      <c r="M183" s="295" t="s">
        <v>1</v>
      </c>
      <c r="N183" s="296" t="s">
        <v>43</v>
      </c>
      <c r="O183" s="92"/>
      <c r="P183" s="239">
        <f>O183*H183</f>
        <v>0</v>
      </c>
      <c r="Q183" s="239">
        <v>0.001</v>
      </c>
      <c r="R183" s="239">
        <f>Q183*H183</f>
        <v>0.0073080000000000003</v>
      </c>
      <c r="S183" s="239">
        <v>0</v>
      </c>
      <c r="T183" s="24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1" t="s">
        <v>232</v>
      </c>
      <c r="AT183" s="241" t="s">
        <v>366</v>
      </c>
      <c r="AU183" s="241" t="s">
        <v>86</v>
      </c>
      <c r="AY183" s="18" t="s">
        <v>196</v>
      </c>
      <c r="BE183" s="242">
        <f>IF(N183="základní",J183,0)</f>
        <v>0</v>
      </c>
      <c r="BF183" s="242">
        <f>IF(N183="snížená",J183,0)</f>
        <v>0</v>
      </c>
      <c r="BG183" s="242">
        <f>IF(N183="zákl. přenesená",J183,0)</f>
        <v>0</v>
      </c>
      <c r="BH183" s="242">
        <f>IF(N183="sníž. přenesená",J183,0)</f>
        <v>0</v>
      </c>
      <c r="BI183" s="242">
        <f>IF(N183="nulová",J183,0)</f>
        <v>0</v>
      </c>
      <c r="BJ183" s="18" t="s">
        <v>82</v>
      </c>
      <c r="BK183" s="242">
        <f>ROUND(I183*H183,2)</f>
        <v>0</v>
      </c>
      <c r="BL183" s="18" t="s">
        <v>101</v>
      </c>
      <c r="BM183" s="241" t="s">
        <v>805</v>
      </c>
    </row>
    <row r="184" s="2" customFormat="1" ht="24.15" customHeight="1">
      <c r="A184" s="39"/>
      <c r="B184" s="40"/>
      <c r="C184" s="230" t="s">
        <v>7</v>
      </c>
      <c r="D184" s="230" t="s">
        <v>198</v>
      </c>
      <c r="E184" s="231" t="s">
        <v>806</v>
      </c>
      <c r="F184" s="232" t="s">
        <v>807</v>
      </c>
      <c r="G184" s="233" t="s">
        <v>201</v>
      </c>
      <c r="H184" s="234">
        <v>180</v>
      </c>
      <c r="I184" s="235"/>
      <c r="J184" s="236">
        <f>ROUND(I184*H184,2)</f>
        <v>0</v>
      </c>
      <c r="K184" s="232" t="s">
        <v>202</v>
      </c>
      <c r="L184" s="45"/>
      <c r="M184" s="237" t="s">
        <v>1</v>
      </c>
      <c r="N184" s="238" t="s">
        <v>43</v>
      </c>
      <c r="O184" s="92"/>
      <c r="P184" s="239">
        <f>O184*H184</f>
        <v>0</v>
      </c>
      <c r="Q184" s="239">
        <v>0</v>
      </c>
      <c r="R184" s="239">
        <f>Q184*H184</f>
        <v>0</v>
      </c>
      <c r="S184" s="239">
        <v>0</v>
      </c>
      <c r="T184" s="24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1" t="s">
        <v>101</v>
      </c>
      <c r="AT184" s="241" t="s">
        <v>198</v>
      </c>
      <c r="AU184" s="241" t="s">
        <v>86</v>
      </c>
      <c r="AY184" s="18" t="s">
        <v>196</v>
      </c>
      <c r="BE184" s="242">
        <f>IF(N184="základní",J184,0)</f>
        <v>0</v>
      </c>
      <c r="BF184" s="242">
        <f>IF(N184="snížená",J184,0)</f>
        <v>0</v>
      </c>
      <c r="BG184" s="242">
        <f>IF(N184="zákl. přenesená",J184,0)</f>
        <v>0</v>
      </c>
      <c r="BH184" s="242">
        <f>IF(N184="sníž. přenesená",J184,0)</f>
        <v>0</v>
      </c>
      <c r="BI184" s="242">
        <f>IF(N184="nulová",J184,0)</f>
        <v>0</v>
      </c>
      <c r="BJ184" s="18" t="s">
        <v>82</v>
      </c>
      <c r="BK184" s="242">
        <f>ROUND(I184*H184,2)</f>
        <v>0</v>
      </c>
      <c r="BL184" s="18" t="s">
        <v>101</v>
      </c>
      <c r="BM184" s="241" t="s">
        <v>808</v>
      </c>
    </row>
    <row r="185" s="13" customFormat="1">
      <c r="A185" s="13"/>
      <c r="B185" s="243"/>
      <c r="C185" s="244"/>
      <c r="D185" s="245" t="s">
        <v>210</v>
      </c>
      <c r="E185" s="246" t="s">
        <v>1</v>
      </c>
      <c r="F185" s="247" t="s">
        <v>809</v>
      </c>
      <c r="G185" s="244"/>
      <c r="H185" s="248">
        <v>180</v>
      </c>
      <c r="I185" s="249"/>
      <c r="J185" s="244"/>
      <c r="K185" s="244"/>
      <c r="L185" s="250"/>
      <c r="M185" s="251"/>
      <c r="N185" s="252"/>
      <c r="O185" s="252"/>
      <c r="P185" s="252"/>
      <c r="Q185" s="252"/>
      <c r="R185" s="252"/>
      <c r="S185" s="252"/>
      <c r="T185" s="25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4" t="s">
        <v>210</v>
      </c>
      <c r="AU185" s="254" t="s">
        <v>86</v>
      </c>
      <c r="AV185" s="13" t="s">
        <v>86</v>
      </c>
      <c r="AW185" s="13" t="s">
        <v>34</v>
      </c>
      <c r="AX185" s="13" t="s">
        <v>82</v>
      </c>
      <c r="AY185" s="254" t="s">
        <v>196</v>
      </c>
    </row>
    <row r="186" s="2" customFormat="1" ht="21.75" customHeight="1">
      <c r="A186" s="39"/>
      <c r="B186" s="40"/>
      <c r="C186" s="230" t="s">
        <v>314</v>
      </c>
      <c r="D186" s="230" t="s">
        <v>198</v>
      </c>
      <c r="E186" s="231" t="s">
        <v>403</v>
      </c>
      <c r="F186" s="232" t="s">
        <v>404</v>
      </c>
      <c r="G186" s="233" t="s">
        <v>201</v>
      </c>
      <c r="H186" s="234">
        <v>240</v>
      </c>
      <c r="I186" s="235"/>
      <c r="J186" s="236">
        <f>ROUND(I186*H186,2)</f>
        <v>0</v>
      </c>
      <c r="K186" s="232" t="s">
        <v>202</v>
      </c>
      <c r="L186" s="45"/>
      <c r="M186" s="237" t="s">
        <v>1</v>
      </c>
      <c r="N186" s="238" t="s">
        <v>43</v>
      </c>
      <c r="O186" s="92"/>
      <c r="P186" s="239">
        <f>O186*H186</f>
        <v>0</v>
      </c>
      <c r="Q186" s="239">
        <v>0</v>
      </c>
      <c r="R186" s="239">
        <f>Q186*H186</f>
        <v>0</v>
      </c>
      <c r="S186" s="239">
        <v>0</v>
      </c>
      <c r="T186" s="24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1" t="s">
        <v>101</v>
      </c>
      <c r="AT186" s="241" t="s">
        <v>198</v>
      </c>
      <c r="AU186" s="241" t="s">
        <v>86</v>
      </c>
      <c r="AY186" s="18" t="s">
        <v>196</v>
      </c>
      <c r="BE186" s="242">
        <f>IF(N186="základní",J186,0)</f>
        <v>0</v>
      </c>
      <c r="BF186" s="242">
        <f>IF(N186="snížená",J186,0)</f>
        <v>0</v>
      </c>
      <c r="BG186" s="242">
        <f>IF(N186="zákl. přenesená",J186,0)</f>
        <v>0</v>
      </c>
      <c r="BH186" s="242">
        <f>IF(N186="sníž. přenesená",J186,0)</f>
        <v>0</v>
      </c>
      <c r="BI186" s="242">
        <f>IF(N186="nulová",J186,0)</f>
        <v>0</v>
      </c>
      <c r="BJ186" s="18" t="s">
        <v>82</v>
      </c>
      <c r="BK186" s="242">
        <f>ROUND(I186*H186,2)</f>
        <v>0</v>
      </c>
      <c r="BL186" s="18" t="s">
        <v>101</v>
      </c>
      <c r="BM186" s="241" t="s">
        <v>810</v>
      </c>
    </row>
    <row r="187" s="13" customFormat="1">
      <c r="A187" s="13"/>
      <c r="B187" s="243"/>
      <c r="C187" s="244"/>
      <c r="D187" s="245" t="s">
        <v>210</v>
      </c>
      <c r="E187" s="246" t="s">
        <v>1</v>
      </c>
      <c r="F187" s="247" t="s">
        <v>149</v>
      </c>
      <c r="G187" s="244"/>
      <c r="H187" s="248">
        <v>240</v>
      </c>
      <c r="I187" s="249"/>
      <c r="J187" s="244"/>
      <c r="K187" s="244"/>
      <c r="L187" s="250"/>
      <c r="M187" s="251"/>
      <c r="N187" s="252"/>
      <c r="O187" s="252"/>
      <c r="P187" s="252"/>
      <c r="Q187" s="252"/>
      <c r="R187" s="252"/>
      <c r="S187" s="252"/>
      <c r="T187" s="25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4" t="s">
        <v>210</v>
      </c>
      <c r="AU187" s="254" t="s">
        <v>86</v>
      </c>
      <c r="AV187" s="13" t="s">
        <v>86</v>
      </c>
      <c r="AW187" s="13" t="s">
        <v>34</v>
      </c>
      <c r="AX187" s="13" t="s">
        <v>82</v>
      </c>
      <c r="AY187" s="254" t="s">
        <v>196</v>
      </c>
    </row>
    <row r="188" s="2" customFormat="1" ht="16.5" customHeight="1">
      <c r="A188" s="39"/>
      <c r="B188" s="40"/>
      <c r="C188" s="230" t="s">
        <v>319</v>
      </c>
      <c r="D188" s="230" t="s">
        <v>198</v>
      </c>
      <c r="E188" s="231" t="s">
        <v>407</v>
      </c>
      <c r="F188" s="232" t="s">
        <v>408</v>
      </c>
      <c r="G188" s="233" t="s">
        <v>201</v>
      </c>
      <c r="H188" s="234">
        <v>240</v>
      </c>
      <c r="I188" s="235"/>
      <c r="J188" s="236">
        <f>ROUND(I188*H188,2)</f>
        <v>0</v>
      </c>
      <c r="K188" s="232" t="s">
        <v>202</v>
      </c>
      <c r="L188" s="45"/>
      <c r="M188" s="237" t="s">
        <v>1</v>
      </c>
      <c r="N188" s="238" t="s">
        <v>43</v>
      </c>
      <c r="O188" s="92"/>
      <c r="P188" s="239">
        <f>O188*H188</f>
        <v>0</v>
      </c>
      <c r="Q188" s="239">
        <v>0</v>
      </c>
      <c r="R188" s="239">
        <f>Q188*H188</f>
        <v>0</v>
      </c>
      <c r="S188" s="239">
        <v>0</v>
      </c>
      <c r="T188" s="24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1" t="s">
        <v>101</v>
      </c>
      <c r="AT188" s="241" t="s">
        <v>198</v>
      </c>
      <c r="AU188" s="241" t="s">
        <v>86</v>
      </c>
      <c r="AY188" s="18" t="s">
        <v>196</v>
      </c>
      <c r="BE188" s="242">
        <f>IF(N188="základní",J188,0)</f>
        <v>0</v>
      </c>
      <c r="BF188" s="242">
        <f>IF(N188="snížená",J188,0)</f>
        <v>0</v>
      </c>
      <c r="BG188" s="242">
        <f>IF(N188="zákl. přenesená",J188,0)</f>
        <v>0</v>
      </c>
      <c r="BH188" s="242">
        <f>IF(N188="sníž. přenesená",J188,0)</f>
        <v>0</v>
      </c>
      <c r="BI188" s="242">
        <f>IF(N188="nulová",J188,0)</f>
        <v>0</v>
      </c>
      <c r="BJ188" s="18" t="s">
        <v>82</v>
      </c>
      <c r="BK188" s="242">
        <f>ROUND(I188*H188,2)</f>
        <v>0</v>
      </c>
      <c r="BL188" s="18" t="s">
        <v>101</v>
      </c>
      <c r="BM188" s="241" t="s">
        <v>811</v>
      </c>
    </row>
    <row r="189" s="12" customFormat="1" ht="22.8" customHeight="1">
      <c r="A189" s="12"/>
      <c r="B189" s="214"/>
      <c r="C189" s="215"/>
      <c r="D189" s="216" t="s">
        <v>77</v>
      </c>
      <c r="E189" s="228" t="s">
        <v>86</v>
      </c>
      <c r="F189" s="228" t="s">
        <v>812</v>
      </c>
      <c r="G189" s="215"/>
      <c r="H189" s="215"/>
      <c r="I189" s="218"/>
      <c r="J189" s="229">
        <f>BK189</f>
        <v>0</v>
      </c>
      <c r="K189" s="215"/>
      <c r="L189" s="220"/>
      <c r="M189" s="221"/>
      <c r="N189" s="222"/>
      <c r="O189" s="222"/>
      <c r="P189" s="223">
        <f>SUM(P190:P196)</f>
        <v>0</v>
      </c>
      <c r="Q189" s="222"/>
      <c r="R189" s="223">
        <f>SUM(R190:R196)</f>
        <v>63.627569999999999</v>
      </c>
      <c r="S189" s="222"/>
      <c r="T189" s="224">
        <f>SUM(T190:T196)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25" t="s">
        <v>82</v>
      </c>
      <c r="AT189" s="226" t="s">
        <v>77</v>
      </c>
      <c r="AU189" s="226" t="s">
        <v>82</v>
      </c>
      <c r="AY189" s="225" t="s">
        <v>196</v>
      </c>
      <c r="BK189" s="227">
        <f>SUM(BK190:BK196)</f>
        <v>0</v>
      </c>
    </row>
    <row r="190" s="2" customFormat="1" ht="24.15" customHeight="1">
      <c r="A190" s="39"/>
      <c r="B190" s="40"/>
      <c r="C190" s="230" t="s">
        <v>324</v>
      </c>
      <c r="D190" s="230" t="s">
        <v>198</v>
      </c>
      <c r="E190" s="231" t="s">
        <v>813</v>
      </c>
      <c r="F190" s="232" t="s">
        <v>814</v>
      </c>
      <c r="G190" s="233" t="s">
        <v>261</v>
      </c>
      <c r="H190" s="234">
        <v>33</v>
      </c>
      <c r="I190" s="235"/>
      <c r="J190" s="236">
        <f>ROUND(I190*H190,2)</f>
        <v>0</v>
      </c>
      <c r="K190" s="232" t="s">
        <v>202</v>
      </c>
      <c r="L190" s="45"/>
      <c r="M190" s="237" t="s">
        <v>1</v>
      </c>
      <c r="N190" s="238" t="s">
        <v>43</v>
      </c>
      <c r="O190" s="92"/>
      <c r="P190" s="239">
        <f>O190*H190</f>
        <v>0</v>
      </c>
      <c r="Q190" s="239">
        <v>1.9205000000000001</v>
      </c>
      <c r="R190" s="239">
        <f>Q190*H190</f>
        <v>63.3765</v>
      </c>
      <c r="S190" s="239">
        <v>0</v>
      </c>
      <c r="T190" s="24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1" t="s">
        <v>101</v>
      </c>
      <c r="AT190" s="241" t="s">
        <v>198</v>
      </c>
      <c r="AU190" s="241" t="s">
        <v>86</v>
      </c>
      <c r="AY190" s="18" t="s">
        <v>196</v>
      </c>
      <c r="BE190" s="242">
        <f>IF(N190="základní",J190,0)</f>
        <v>0</v>
      </c>
      <c r="BF190" s="242">
        <f>IF(N190="snížená",J190,0)</f>
        <v>0</v>
      </c>
      <c r="BG190" s="242">
        <f>IF(N190="zákl. přenesená",J190,0)</f>
        <v>0</v>
      </c>
      <c r="BH190" s="242">
        <f>IF(N190="sníž. přenesená",J190,0)</f>
        <v>0</v>
      </c>
      <c r="BI190" s="242">
        <f>IF(N190="nulová",J190,0)</f>
        <v>0</v>
      </c>
      <c r="BJ190" s="18" t="s">
        <v>82</v>
      </c>
      <c r="BK190" s="242">
        <f>ROUND(I190*H190,2)</f>
        <v>0</v>
      </c>
      <c r="BL190" s="18" t="s">
        <v>101</v>
      </c>
      <c r="BM190" s="241" t="s">
        <v>815</v>
      </c>
    </row>
    <row r="191" s="13" customFormat="1">
      <c r="A191" s="13"/>
      <c r="B191" s="243"/>
      <c r="C191" s="244"/>
      <c r="D191" s="245" t="s">
        <v>210</v>
      </c>
      <c r="E191" s="246" t="s">
        <v>1</v>
      </c>
      <c r="F191" s="247" t="s">
        <v>816</v>
      </c>
      <c r="G191" s="244"/>
      <c r="H191" s="248">
        <v>33</v>
      </c>
      <c r="I191" s="249"/>
      <c r="J191" s="244"/>
      <c r="K191" s="244"/>
      <c r="L191" s="250"/>
      <c r="M191" s="251"/>
      <c r="N191" s="252"/>
      <c r="O191" s="252"/>
      <c r="P191" s="252"/>
      <c r="Q191" s="252"/>
      <c r="R191" s="252"/>
      <c r="S191" s="252"/>
      <c r="T191" s="25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4" t="s">
        <v>210</v>
      </c>
      <c r="AU191" s="254" t="s">
        <v>86</v>
      </c>
      <c r="AV191" s="13" t="s">
        <v>86</v>
      </c>
      <c r="AW191" s="13" t="s">
        <v>34</v>
      </c>
      <c r="AX191" s="13" t="s">
        <v>82</v>
      </c>
      <c r="AY191" s="254" t="s">
        <v>196</v>
      </c>
    </row>
    <row r="192" s="2" customFormat="1" ht="24.15" customHeight="1">
      <c r="A192" s="39"/>
      <c r="B192" s="40"/>
      <c r="C192" s="230" t="s">
        <v>329</v>
      </c>
      <c r="D192" s="230" t="s">
        <v>198</v>
      </c>
      <c r="E192" s="231" t="s">
        <v>817</v>
      </c>
      <c r="F192" s="232" t="s">
        <v>818</v>
      </c>
      <c r="G192" s="233" t="s">
        <v>201</v>
      </c>
      <c r="H192" s="234">
        <v>240</v>
      </c>
      <c r="I192" s="235"/>
      <c r="J192" s="236">
        <f>ROUND(I192*H192,2)</f>
        <v>0</v>
      </c>
      <c r="K192" s="232" t="s">
        <v>202</v>
      </c>
      <c r="L192" s="45"/>
      <c r="M192" s="237" t="s">
        <v>1</v>
      </c>
      <c r="N192" s="238" t="s">
        <v>43</v>
      </c>
      <c r="O192" s="92"/>
      <c r="P192" s="239">
        <f>O192*H192</f>
        <v>0</v>
      </c>
      <c r="Q192" s="239">
        <v>0.00017000000000000001</v>
      </c>
      <c r="R192" s="239">
        <f>Q192*H192</f>
        <v>0.040800000000000003</v>
      </c>
      <c r="S192" s="239">
        <v>0</v>
      </c>
      <c r="T192" s="24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1" t="s">
        <v>101</v>
      </c>
      <c r="AT192" s="241" t="s">
        <v>198</v>
      </c>
      <c r="AU192" s="241" t="s">
        <v>86</v>
      </c>
      <c r="AY192" s="18" t="s">
        <v>196</v>
      </c>
      <c r="BE192" s="242">
        <f>IF(N192="základní",J192,0)</f>
        <v>0</v>
      </c>
      <c r="BF192" s="242">
        <f>IF(N192="snížená",J192,0)</f>
        <v>0</v>
      </c>
      <c r="BG192" s="242">
        <f>IF(N192="zákl. přenesená",J192,0)</f>
        <v>0</v>
      </c>
      <c r="BH192" s="242">
        <f>IF(N192="sníž. přenesená",J192,0)</f>
        <v>0</v>
      </c>
      <c r="BI192" s="242">
        <f>IF(N192="nulová",J192,0)</f>
        <v>0</v>
      </c>
      <c r="BJ192" s="18" t="s">
        <v>82</v>
      </c>
      <c r="BK192" s="242">
        <f>ROUND(I192*H192,2)</f>
        <v>0</v>
      </c>
      <c r="BL192" s="18" t="s">
        <v>101</v>
      </c>
      <c r="BM192" s="241" t="s">
        <v>819</v>
      </c>
    </row>
    <row r="193" s="13" customFormat="1">
      <c r="A193" s="13"/>
      <c r="B193" s="243"/>
      <c r="C193" s="244"/>
      <c r="D193" s="245" t="s">
        <v>210</v>
      </c>
      <c r="E193" s="246" t="s">
        <v>1</v>
      </c>
      <c r="F193" s="247" t="s">
        <v>820</v>
      </c>
      <c r="G193" s="244"/>
      <c r="H193" s="248">
        <v>240</v>
      </c>
      <c r="I193" s="249"/>
      <c r="J193" s="244"/>
      <c r="K193" s="244"/>
      <c r="L193" s="250"/>
      <c r="M193" s="251"/>
      <c r="N193" s="252"/>
      <c r="O193" s="252"/>
      <c r="P193" s="252"/>
      <c r="Q193" s="252"/>
      <c r="R193" s="252"/>
      <c r="S193" s="252"/>
      <c r="T193" s="25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4" t="s">
        <v>210</v>
      </c>
      <c r="AU193" s="254" t="s">
        <v>86</v>
      </c>
      <c r="AV193" s="13" t="s">
        <v>86</v>
      </c>
      <c r="AW193" s="13" t="s">
        <v>34</v>
      </c>
      <c r="AX193" s="13" t="s">
        <v>82</v>
      </c>
      <c r="AY193" s="254" t="s">
        <v>196</v>
      </c>
    </row>
    <row r="194" s="2" customFormat="1" ht="24.15" customHeight="1">
      <c r="A194" s="39"/>
      <c r="B194" s="40"/>
      <c r="C194" s="287" t="s">
        <v>332</v>
      </c>
      <c r="D194" s="287" t="s">
        <v>366</v>
      </c>
      <c r="E194" s="288" t="s">
        <v>821</v>
      </c>
      <c r="F194" s="289" t="s">
        <v>822</v>
      </c>
      <c r="G194" s="290" t="s">
        <v>201</v>
      </c>
      <c r="H194" s="291">
        <v>284.27999999999997</v>
      </c>
      <c r="I194" s="292"/>
      <c r="J194" s="293">
        <f>ROUND(I194*H194,2)</f>
        <v>0</v>
      </c>
      <c r="K194" s="289" t="s">
        <v>202</v>
      </c>
      <c r="L194" s="294"/>
      <c r="M194" s="295" t="s">
        <v>1</v>
      </c>
      <c r="N194" s="296" t="s">
        <v>43</v>
      </c>
      <c r="O194" s="92"/>
      <c r="P194" s="239">
        <f>O194*H194</f>
        <v>0</v>
      </c>
      <c r="Q194" s="239">
        <v>0.00025000000000000001</v>
      </c>
      <c r="R194" s="239">
        <f>Q194*H194</f>
        <v>0.071069999999999994</v>
      </c>
      <c r="S194" s="239">
        <v>0</v>
      </c>
      <c r="T194" s="24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1" t="s">
        <v>232</v>
      </c>
      <c r="AT194" s="241" t="s">
        <v>366</v>
      </c>
      <c r="AU194" s="241" t="s">
        <v>86</v>
      </c>
      <c r="AY194" s="18" t="s">
        <v>196</v>
      </c>
      <c r="BE194" s="242">
        <f>IF(N194="základní",J194,0)</f>
        <v>0</v>
      </c>
      <c r="BF194" s="242">
        <f>IF(N194="snížená",J194,0)</f>
        <v>0</v>
      </c>
      <c r="BG194" s="242">
        <f>IF(N194="zákl. přenesená",J194,0)</f>
        <v>0</v>
      </c>
      <c r="BH194" s="242">
        <f>IF(N194="sníž. přenesená",J194,0)</f>
        <v>0</v>
      </c>
      <c r="BI194" s="242">
        <f>IF(N194="nulová",J194,0)</f>
        <v>0</v>
      </c>
      <c r="BJ194" s="18" t="s">
        <v>82</v>
      </c>
      <c r="BK194" s="242">
        <f>ROUND(I194*H194,2)</f>
        <v>0</v>
      </c>
      <c r="BL194" s="18" t="s">
        <v>101</v>
      </c>
      <c r="BM194" s="241" t="s">
        <v>823</v>
      </c>
    </row>
    <row r="195" s="13" customFormat="1">
      <c r="A195" s="13"/>
      <c r="B195" s="243"/>
      <c r="C195" s="244"/>
      <c r="D195" s="245" t="s">
        <v>210</v>
      </c>
      <c r="E195" s="244"/>
      <c r="F195" s="247" t="s">
        <v>824</v>
      </c>
      <c r="G195" s="244"/>
      <c r="H195" s="248">
        <v>284.27999999999997</v>
      </c>
      <c r="I195" s="249"/>
      <c r="J195" s="244"/>
      <c r="K195" s="244"/>
      <c r="L195" s="250"/>
      <c r="M195" s="251"/>
      <c r="N195" s="252"/>
      <c r="O195" s="252"/>
      <c r="P195" s="252"/>
      <c r="Q195" s="252"/>
      <c r="R195" s="252"/>
      <c r="S195" s="252"/>
      <c r="T195" s="25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4" t="s">
        <v>210</v>
      </c>
      <c r="AU195" s="254" t="s">
        <v>86</v>
      </c>
      <c r="AV195" s="13" t="s">
        <v>86</v>
      </c>
      <c r="AW195" s="13" t="s">
        <v>4</v>
      </c>
      <c r="AX195" s="13" t="s">
        <v>82</v>
      </c>
      <c r="AY195" s="254" t="s">
        <v>196</v>
      </c>
    </row>
    <row r="196" s="2" customFormat="1" ht="24.15" customHeight="1">
      <c r="A196" s="39"/>
      <c r="B196" s="40"/>
      <c r="C196" s="230" t="s">
        <v>338</v>
      </c>
      <c r="D196" s="230" t="s">
        <v>198</v>
      </c>
      <c r="E196" s="231" t="s">
        <v>825</v>
      </c>
      <c r="F196" s="232" t="s">
        <v>826</v>
      </c>
      <c r="G196" s="233" t="s">
        <v>247</v>
      </c>
      <c r="H196" s="234">
        <v>120</v>
      </c>
      <c r="I196" s="235"/>
      <c r="J196" s="236">
        <f>ROUND(I196*H196,2)</f>
        <v>0</v>
      </c>
      <c r="K196" s="232" t="s">
        <v>202</v>
      </c>
      <c r="L196" s="45"/>
      <c r="M196" s="237" t="s">
        <v>1</v>
      </c>
      <c r="N196" s="238" t="s">
        <v>43</v>
      </c>
      <c r="O196" s="92"/>
      <c r="P196" s="239">
        <f>O196*H196</f>
        <v>0</v>
      </c>
      <c r="Q196" s="239">
        <v>0.00116</v>
      </c>
      <c r="R196" s="239">
        <f>Q196*H196</f>
        <v>0.13919999999999999</v>
      </c>
      <c r="S196" s="239">
        <v>0</v>
      </c>
      <c r="T196" s="24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1" t="s">
        <v>101</v>
      </c>
      <c r="AT196" s="241" t="s">
        <v>198</v>
      </c>
      <c r="AU196" s="241" t="s">
        <v>86</v>
      </c>
      <c r="AY196" s="18" t="s">
        <v>196</v>
      </c>
      <c r="BE196" s="242">
        <f>IF(N196="základní",J196,0)</f>
        <v>0</v>
      </c>
      <c r="BF196" s="242">
        <f>IF(N196="snížená",J196,0)</f>
        <v>0</v>
      </c>
      <c r="BG196" s="242">
        <f>IF(N196="zákl. přenesená",J196,0)</f>
        <v>0</v>
      </c>
      <c r="BH196" s="242">
        <f>IF(N196="sníž. přenesená",J196,0)</f>
        <v>0</v>
      </c>
      <c r="BI196" s="242">
        <f>IF(N196="nulová",J196,0)</f>
        <v>0</v>
      </c>
      <c r="BJ196" s="18" t="s">
        <v>82</v>
      </c>
      <c r="BK196" s="242">
        <f>ROUND(I196*H196,2)</f>
        <v>0</v>
      </c>
      <c r="BL196" s="18" t="s">
        <v>101</v>
      </c>
      <c r="BM196" s="241" t="s">
        <v>827</v>
      </c>
    </row>
    <row r="197" s="12" customFormat="1" ht="22.8" customHeight="1">
      <c r="A197" s="12"/>
      <c r="B197" s="214"/>
      <c r="C197" s="215"/>
      <c r="D197" s="216" t="s">
        <v>77</v>
      </c>
      <c r="E197" s="228" t="s">
        <v>94</v>
      </c>
      <c r="F197" s="228" t="s">
        <v>410</v>
      </c>
      <c r="G197" s="215"/>
      <c r="H197" s="215"/>
      <c r="I197" s="218"/>
      <c r="J197" s="229">
        <f>BK197</f>
        <v>0</v>
      </c>
      <c r="K197" s="215"/>
      <c r="L197" s="220"/>
      <c r="M197" s="221"/>
      <c r="N197" s="222"/>
      <c r="O197" s="222"/>
      <c r="P197" s="223">
        <f>SUM(P198:P228)</f>
        <v>0</v>
      </c>
      <c r="Q197" s="222"/>
      <c r="R197" s="223">
        <f>SUM(R198:R228)</f>
        <v>940.3279345499999</v>
      </c>
      <c r="S197" s="222"/>
      <c r="T197" s="224">
        <f>SUM(T198:T228)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25" t="s">
        <v>82</v>
      </c>
      <c r="AT197" s="226" t="s">
        <v>77</v>
      </c>
      <c r="AU197" s="226" t="s">
        <v>82</v>
      </c>
      <c r="AY197" s="225" t="s">
        <v>196</v>
      </c>
      <c r="BK197" s="227">
        <f>SUM(BK198:BK228)</f>
        <v>0</v>
      </c>
    </row>
    <row r="198" s="2" customFormat="1" ht="16.5" customHeight="1">
      <c r="A198" s="39"/>
      <c r="B198" s="40"/>
      <c r="C198" s="230" t="s">
        <v>344</v>
      </c>
      <c r="D198" s="230" t="s">
        <v>198</v>
      </c>
      <c r="E198" s="231" t="s">
        <v>828</v>
      </c>
      <c r="F198" s="232" t="s">
        <v>829</v>
      </c>
      <c r="G198" s="233" t="s">
        <v>261</v>
      </c>
      <c r="H198" s="234">
        <v>13.403000000000001</v>
      </c>
      <c r="I198" s="235"/>
      <c r="J198" s="236">
        <f>ROUND(I198*H198,2)</f>
        <v>0</v>
      </c>
      <c r="K198" s="232" t="s">
        <v>202</v>
      </c>
      <c r="L198" s="45"/>
      <c r="M198" s="237" t="s">
        <v>1</v>
      </c>
      <c r="N198" s="238" t="s">
        <v>43</v>
      </c>
      <c r="O198" s="92"/>
      <c r="P198" s="239">
        <f>O198*H198</f>
        <v>0</v>
      </c>
      <c r="Q198" s="239">
        <v>2.5021499999999999</v>
      </c>
      <c r="R198" s="239">
        <f>Q198*H198</f>
        <v>33.536316450000001</v>
      </c>
      <c r="S198" s="239">
        <v>0</v>
      </c>
      <c r="T198" s="24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1" t="s">
        <v>101</v>
      </c>
      <c r="AT198" s="241" t="s">
        <v>198</v>
      </c>
      <c r="AU198" s="241" t="s">
        <v>86</v>
      </c>
      <c r="AY198" s="18" t="s">
        <v>196</v>
      </c>
      <c r="BE198" s="242">
        <f>IF(N198="základní",J198,0)</f>
        <v>0</v>
      </c>
      <c r="BF198" s="242">
        <f>IF(N198="snížená",J198,0)</f>
        <v>0</v>
      </c>
      <c r="BG198" s="242">
        <f>IF(N198="zákl. přenesená",J198,0)</f>
        <v>0</v>
      </c>
      <c r="BH198" s="242">
        <f>IF(N198="sníž. přenesená",J198,0)</f>
        <v>0</v>
      </c>
      <c r="BI198" s="242">
        <f>IF(N198="nulová",J198,0)</f>
        <v>0</v>
      </c>
      <c r="BJ198" s="18" t="s">
        <v>82</v>
      </c>
      <c r="BK198" s="242">
        <f>ROUND(I198*H198,2)</f>
        <v>0</v>
      </c>
      <c r="BL198" s="18" t="s">
        <v>101</v>
      </c>
      <c r="BM198" s="241" t="s">
        <v>830</v>
      </c>
    </row>
    <row r="199" s="13" customFormat="1">
      <c r="A199" s="13"/>
      <c r="B199" s="243"/>
      <c r="C199" s="244"/>
      <c r="D199" s="245" t="s">
        <v>210</v>
      </c>
      <c r="E199" s="246" t="s">
        <v>1</v>
      </c>
      <c r="F199" s="247" t="s">
        <v>831</v>
      </c>
      <c r="G199" s="244"/>
      <c r="H199" s="248">
        <v>13.403000000000001</v>
      </c>
      <c r="I199" s="249"/>
      <c r="J199" s="244"/>
      <c r="K199" s="244"/>
      <c r="L199" s="250"/>
      <c r="M199" s="251"/>
      <c r="N199" s="252"/>
      <c r="O199" s="252"/>
      <c r="P199" s="252"/>
      <c r="Q199" s="252"/>
      <c r="R199" s="252"/>
      <c r="S199" s="252"/>
      <c r="T199" s="25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4" t="s">
        <v>210</v>
      </c>
      <c r="AU199" s="254" t="s">
        <v>86</v>
      </c>
      <c r="AV199" s="13" t="s">
        <v>86</v>
      </c>
      <c r="AW199" s="13" t="s">
        <v>34</v>
      </c>
      <c r="AX199" s="13" t="s">
        <v>82</v>
      </c>
      <c r="AY199" s="254" t="s">
        <v>196</v>
      </c>
    </row>
    <row r="200" s="2" customFormat="1" ht="24.15" customHeight="1">
      <c r="A200" s="39"/>
      <c r="B200" s="40"/>
      <c r="C200" s="230" t="s">
        <v>349</v>
      </c>
      <c r="D200" s="230" t="s">
        <v>198</v>
      </c>
      <c r="E200" s="231" t="s">
        <v>832</v>
      </c>
      <c r="F200" s="232" t="s">
        <v>833</v>
      </c>
      <c r="G200" s="233" t="s">
        <v>201</v>
      </c>
      <c r="H200" s="234">
        <v>72.170000000000002</v>
      </c>
      <c r="I200" s="235"/>
      <c r="J200" s="236">
        <f>ROUND(I200*H200,2)</f>
        <v>0</v>
      </c>
      <c r="K200" s="232" t="s">
        <v>202</v>
      </c>
      <c r="L200" s="45"/>
      <c r="M200" s="237" t="s">
        <v>1</v>
      </c>
      <c r="N200" s="238" t="s">
        <v>43</v>
      </c>
      <c r="O200" s="92"/>
      <c r="P200" s="239">
        <f>O200*H200</f>
        <v>0</v>
      </c>
      <c r="Q200" s="239">
        <v>0.025190000000000001</v>
      </c>
      <c r="R200" s="239">
        <f>Q200*H200</f>
        <v>1.8179623</v>
      </c>
      <c r="S200" s="239">
        <v>0</v>
      </c>
      <c r="T200" s="24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1" t="s">
        <v>101</v>
      </c>
      <c r="AT200" s="241" t="s">
        <v>198</v>
      </c>
      <c r="AU200" s="241" t="s">
        <v>86</v>
      </c>
      <c r="AY200" s="18" t="s">
        <v>196</v>
      </c>
      <c r="BE200" s="242">
        <f>IF(N200="základní",J200,0)</f>
        <v>0</v>
      </c>
      <c r="BF200" s="242">
        <f>IF(N200="snížená",J200,0)</f>
        <v>0</v>
      </c>
      <c r="BG200" s="242">
        <f>IF(N200="zákl. přenesená",J200,0)</f>
        <v>0</v>
      </c>
      <c r="BH200" s="242">
        <f>IF(N200="sníž. přenesená",J200,0)</f>
        <v>0</v>
      </c>
      <c r="BI200" s="242">
        <f>IF(N200="nulová",J200,0)</f>
        <v>0</v>
      </c>
      <c r="BJ200" s="18" t="s">
        <v>82</v>
      </c>
      <c r="BK200" s="242">
        <f>ROUND(I200*H200,2)</f>
        <v>0</v>
      </c>
      <c r="BL200" s="18" t="s">
        <v>101</v>
      </c>
      <c r="BM200" s="241" t="s">
        <v>834</v>
      </c>
    </row>
    <row r="201" s="13" customFormat="1">
      <c r="A201" s="13"/>
      <c r="B201" s="243"/>
      <c r="C201" s="244"/>
      <c r="D201" s="245" t="s">
        <v>210</v>
      </c>
      <c r="E201" s="246" t="s">
        <v>1</v>
      </c>
      <c r="F201" s="247" t="s">
        <v>835</v>
      </c>
      <c r="G201" s="244"/>
      <c r="H201" s="248">
        <v>41.240000000000002</v>
      </c>
      <c r="I201" s="249"/>
      <c r="J201" s="244"/>
      <c r="K201" s="244"/>
      <c r="L201" s="250"/>
      <c r="M201" s="251"/>
      <c r="N201" s="252"/>
      <c r="O201" s="252"/>
      <c r="P201" s="252"/>
      <c r="Q201" s="252"/>
      <c r="R201" s="252"/>
      <c r="S201" s="252"/>
      <c r="T201" s="25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4" t="s">
        <v>210</v>
      </c>
      <c r="AU201" s="254" t="s">
        <v>86</v>
      </c>
      <c r="AV201" s="13" t="s">
        <v>86</v>
      </c>
      <c r="AW201" s="13" t="s">
        <v>34</v>
      </c>
      <c r="AX201" s="13" t="s">
        <v>78</v>
      </c>
      <c r="AY201" s="254" t="s">
        <v>196</v>
      </c>
    </row>
    <row r="202" s="13" customFormat="1">
      <c r="A202" s="13"/>
      <c r="B202" s="243"/>
      <c r="C202" s="244"/>
      <c r="D202" s="245" t="s">
        <v>210</v>
      </c>
      <c r="E202" s="246" t="s">
        <v>1</v>
      </c>
      <c r="F202" s="247" t="s">
        <v>836</v>
      </c>
      <c r="G202" s="244"/>
      <c r="H202" s="248">
        <v>30.93</v>
      </c>
      <c r="I202" s="249"/>
      <c r="J202" s="244"/>
      <c r="K202" s="244"/>
      <c r="L202" s="250"/>
      <c r="M202" s="251"/>
      <c r="N202" s="252"/>
      <c r="O202" s="252"/>
      <c r="P202" s="252"/>
      <c r="Q202" s="252"/>
      <c r="R202" s="252"/>
      <c r="S202" s="252"/>
      <c r="T202" s="25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4" t="s">
        <v>210</v>
      </c>
      <c r="AU202" s="254" t="s">
        <v>86</v>
      </c>
      <c r="AV202" s="13" t="s">
        <v>86</v>
      </c>
      <c r="AW202" s="13" t="s">
        <v>34</v>
      </c>
      <c r="AX202" s="13" t="s">
        <v>78</v>
      </c>
      <c r="AY202" s="254" t="s">
        <v>196</v>
      </c>
    </row>
    <row r="203" s="16" customFormat="1">
      <c r="A203" s="16"/>
      <c r="B203" s="276"/>
      <c r="C203" s="277"/>
      <c r="D203" s="245" t="s">
        <v>210</v>
      </c>
      <c r="E203" s="278" t="s">
        <v>1</v>
      </c>
      <c r="F203" s="279" t="s">
        <v>276</v>
      </c>
      <c r="G203" s="277"/>
      <c r="H203" s="280">
        <v>72.170000000000002</v>
      </c>
      <c r="I203" s="281"/>
      <c r="J203" s="277"/>
      <c r="K203" s="277"/>
      <c r="L203" s="282"/>
      <c r="M203" s="283"/>
      <c r="N203" s="284"/>
      <c r="O203" s="284"/>
      <c r="P203" s="284"/>
      <c r="Q203" s="284"/>
      <c r="R203" s="284"/>
      <c r="S203" s="284"/>
      <c r="T203" s="285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T203" s="286" t="s">
        <v>210</v>
      </c>
      <c r="AU203" s="286" t="s">
        <v>86</v>
      </c>
      <c r="AV203" s="16" t="s">
        <v>101</v>
      </c>
      <c r="AW203" s="16" t="s">
        <v>34</v>
      </c>
      <c r="AX203" s="16" t="s">
        <v>82</v>
      </c>
      <c r="AY203" s="286" t="s">
        <v>196</v>
      </c>
    </row>
    <row r="204" s="2" customFormat="1" ht="24.15" customHeight="1">
      <c r="A204" s="39"/>
      <c r="B204" s="40"/>
      <c r="C204" s="230" t="s">
        <v>353</v>
      </c>
      <c r="D204" s="230" t="s">
        <v>198</v>
      </c>
      <c r="E204" s="231" t="s">
        <v>837</v>
      </c>
      <c r="F204" s="232" t="s">
        <v>838</v>
      </c>
      <c r="G204" s="233" t="s">
        <v>201</v>
      </c>
      <c r="H204" s="234">
        <v>72.170000000000002</v>
      </c>
      <c r="I204" s="235"/>
      <c r="J204" s="236">
        <f>ROUND(I204*H204,2)</f>
        <v>0</v>
      </c>
      <c r="K204" s="232" t="s">
        <v>202</v>
      </c>
      <c r="L204" s="45"/>
      <c r="M204" s="237" t="s">
        <v>1</v>
      </c>
      <c r="N204" s="238" t="s">
        <v>43</v>
      </c>
      <c r="O204" s="92"/>
      <c r="P204" s="239">
        <f>O204*H204</f>
        <v>0</v>
      </c>
      <c r="Q204" s="239">
        <v>0</v>
      </c>
      <c r="R204" s="239">
        <f>Q204*H204</f>
        <v>0</v>
      </c>
      <c r="S204" s="239">
        <v>0</v>
      </c>
      <c r="T204" s="24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1" t="s">
        <v>101</v>
      </c>
      <c r="AT204" s="241" t="s">
        <v>198</v>
      </c>
      <c r="AU204" s="241" t="s">
        <v>86</v>
      </c>
      <c r="AY204" s="18" t="s">
        <v>196</v>
      </c>
      <c r="BE204" s="242">
        <f>IF(N204="základní",J204,0)</f>
        <v>0</v>
      </c>
      <c r="BF204" s="242">
        <f>IF(N204="snížená",J204,0)</f>
        <v>0</v>
      </c>
      <c r="BG204" s="242">
        <f>IF(N204="zákl. přenesená",J204,0)</f>
        <v>0</v>
      </c>
      <c r="BH204" s="242">
        <f>IF(N204="sníž. přenesená",J204,0)</f>
        <v>0</v>
      </c>
      <c r="BI204" s="242">
        <f>IF(N204="nulová",J204,0)</f>
        <v>0</v>
      </c>
      <c r="BJ204" s="18" t="s">
        <v>82</v>
      </c>
      <c r="BK204" s="242">
        <f>ROUND(I204*H204,2)</f>
        <v>0</v>
      </c>
      <c r="BL204" s="18" t="s">
        <v>101</v>
      </c>
      <c r="BM204" s="241" t="s">
        <v>839</v>
      </c>
    </row>
    <row r="205" s="2" customFormat="1" ht="24.15" customHeight="1">
      <c r="A205" s="39"/>
      <c r="B205" s="40"/>
      <c r="C205" s="230" t="s">
        <v>355</v>
      </c>
      <c r="D205" s="230" t="s">
        <v>198</v>
      </c>
      <c r="E205" s="231" t="s">
        <v>840</v>
      </c>
      <c r="F205" s="232" t="s">
        <v>841</v>
      </c>
      <c r="G205" s="233" t="s">
        <v>341</v>
      </c>
      <c r="H205" s="234">
        <v>0.70199999999999996</v>
      </c>
      <c r="I205" s="235"/>
      <c r="J205" s="236">
        <f>ROUND(I205*H205,2)</f>
        <v>0</v>
      </c>
      <c r="K205" s="232" t="s">
        <v>202</v>
      </c>
      <c r="L205" s="45"/>
      <c r="M205" s="237" t="s">
        <v>1</v>
      </c>
      <c r="N205" s="238" t="s">
        <v>43</v>
      </c>
      <c r="O205" s="92"/>
      <c r="P205" s="239">
        <f>O205*H205</f>
        <v>0</v>
      </c>
      <c r="Q205" s="239">
        <v>1.04741</v>
      </c>
      <c r="R205" s="239">
        <f>Q205*H205</f>
        <v>0.73528181999999997</v>
      </c>
      <c r="S205" s="239">
        <v>0</v>
      </c>
      <c r="T205" s="24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1" t="s">
        <v>101</v>
      </c>
      <c r="AT205" s="241" t="s">
        <v>198</v>
      </c>
      <c r="AU205" s="241" t="s">
        <v>86</v>
      </c>
      <c r="AY205" s="18" t="s">
        <v>196</v>
      </c>
      <c r="BE205" s="242">
        <f>IF(N205="základní",J205,0)</f>
        <v>0</v>
      </c>
      <c r="BF205" s="242">
        <f>IF(N205="snížená",J205,0)</f>
        <v>0</v>
      </c>
      <c r="BG205" s="242">
        <f>IF(N205="zákl. přenesená",J205,0)</f>
        <v>0</v>
      </c>
      <c r="BH205" s="242">
        <f>IF(N205="sníž. přenesená",J205,0)</f>
        <v>0</v>
      </c>
      <c r="BI205" s="242">
        <f>IF(N205="nulová",J205,0)</f>
        <v>0</v>
      </c>
      <c r="BJ205" s="18" t="s">
        <v>82</v>
      </c>
      <c r="BK205" s="242">
        <f>ROUND(I205*H205,2)</f>
        <v>0</v>
      </c>
      <c r="BL205" s="18" t="s">
        <v>101</v>
      </c>
      <c r="BM205" s="241" t="s">
        <v>842</v>
      </c>
    </row>
    <row r="206" s="13" customFormat="1">
      <c r="A206" s="13"/>
      <c r="B206" s="243"/>
      <c r="C206" s="244"/>
      <c r="D206" s="245" t="s">
        <v>210</v>
      </c>
      <c r="E206" s="246" t="s">
        <v>1</v>
      </c>
      <c r="F206" s="247" t="s">
        <v>843</v>
      </c>
      <c r="G206" s="244"/>
      <c r="H206" s="248">
        <v>0.70199999999999996</v>
      </c>
      <c r="I206" s="249"/>
      <c r="J206" s="244"/>
      <c r="K206" s="244"/>
      <c r="L206" s="250"/>
      <c r="M206" s="251"/>
      <c r="N206" s="252"/>
      <c r="O206" s="252"/>
      <c r="P206" s="252"/>
      <c r="Q206" s="252"/>
      <c r="R206" s="252"/>
      <c r="S206" s="252"/>
      <c r="T206" s="25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4" t="s">
        <v>210</v>
      </c>
      <c r="AU206" s="254" t="s">
        <v>86</v>
      </c>
      <c r="AV206" s="13" t="s">
        <v>86</v>
      </c>
      <c r="AW206" s="13" t="s">
        <v>34</v>
      </c>
      <c r="AX206" s="13" t="s">
        <v>82</v>
      </c>
      <c r="AY206" s="254" t="s">
        <v>196</v>
      </c>
    </row>
    <row r="207" s="2" customFormat="1" ht="24.15" customHeight="1">
      <c r="A207" s="39"/>
      <c r="B207" s="40"/>
      <c r="C207" s="230" t="s">
        <v>360</v>
      </c>
      <c r="D207" s="230" t="s">
        <v>198</v>
      </c>
      <c r="E207" s="231" t="s">
        <v>844</v>
      </c>
      <c r="F207" s="232" t="s">
        <v>845</v>
      </c>
      <c r="G207" s="233" t="s">
        <v>261</v>
      </c>
      <c r="H207" s="234">
        <v>32.991999999999997</v>
      </c>
      <c r="I207" s="235"/>
      <c r="J207" s="236">
        <f>ROUND(I207*H207,2)</f>
        <v>0</v>
      </c>
      <c r="K207" s="232" t="s">
        <v>202</v>
      </c>
      <c r="L207" s="45"/>
      <c r="M207" s="237" t="s">
        <v>1</v>
      </c>
      <c r="N207" s="238" t="s">
        <v>43</v>
      </c>
      <c r="O207" s="92"/>
      <c r="P207" s="239">
        <f>O207*H207</f>
        <v>0</v>
      </c>
      <c r="Q207" s="239">
        <v>2.7068099999999999</v>
      </c>
      <c r="R207" s="239">
        <f>Q207*H207</f>
        <v>89.303075519999993</v>
      </c>
      <c r="S207" s="239">
        <v>0</v>
      </c>
      <c r="T207" s="24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1" t="s">
        <v>101</v>
      </c>
      <c r="AT207" s="241" t="s">
        <v>198</v>
      </c>
      <c r="AU207" s="241" t="s">
        <v>86</v>
      </c>
      <c r="AY207" s="18" t="s">
        <v>196</v>
      </c>
      <c r="BE207" s="242">
        <f>IF(N207="základní",J207,0)</f>
        <v>0</v>
      </c>
      <c r="BF207" s="242">
        <f>IF(N207="snížená",J207,0)</f>
        <v>0</v>
      </c>
      <c r="BG207" s="242">
        <f>IF(N207="zákl. přenesená",J207,0)</f>
        <v>0</v>
      </c>
      <c r="BH207" s="242">
        <f>IF(N207="sníž. přenesená",J207,0)</f>
        <v>0</v>
      </c>
      <c r="BI207" s="242">
        <f>IF(N207="nulová",J207,0)</f>
        <v>0</v>
      </c>
      <c r="BJ207" s="18" t="s">
        <v>82</v>
      </c>
      <c r="BK207" s="242">
        <f>ROUND(I207*H207,2)</f>
        <v>0</v>
      </c>
      <c r="BL207" s="18" t="s">
        <v>101</v>
      </c>
      <c r="BM207" s="241" t="s">
        <v>846</v>
      </c>
    </row>
    <row r="208" s="13" customFormat="1">
      <c r="A208" s="13"/>
      <c r="B208" s="243"/>
      <c r="C208" s="244"/>
      <c r="D208" s="245" t="s">
        <v>210</v>
      </c>
      <c r="E208" s="246" t="s">
        <v>1</v>
      </c>
      <c r="F208" s="247" t="s">
        <v>847</v>
      </c>
      <c r="G208" s="244"/>
      <c r="H208" s="248">
        <v>32.991999999999997</v>
      </c>
      <c r="I208" s="249"/>
      <c r="J208" s="244"/>
      <c r="K208" s="244"/>
      <c r="L208" s="250"/>
      <c r="M208" s="251"/>
      <c r="N208" s="252"/>
      <c r="O208" s="252"/>
      <c r="P208" s="252"/>
      <c r="Q208" s="252"/>
      <c r="R208" s="252"/>
      <c r="S208" s="252"/>
      <c r="T208" s="25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4" t="s">
        <v>210</v>
      </c>
      <c r="AU208" s="254" t="s">
        <v>86</v>
      </c>
      <c r="AV208" s="13" t="s">
        <v>86</v>
      </c>
      <c r="AW208" s="13" t="s">
        <v>34</v>
      </c>
      <c r="AX208" s="13" t="s">
        <v>82</v>
      </c>
      <c r="AY208" s="254" t="s">
        <v>196</v>
      </c>
    </row>
    <row r="209" s="2" customFormat="1" ht="24.15" customHeight="1">
      <c r="A209" s="39"/>
      <c r="B209" s="40"/>
      <c r="C209" s="230" t="s">
        <v>365</v>
      </c>
      <c r="D209" s="230" t="s">
        <v>198</v>
      </c>
      <c r="E209" s="231" t="s">
        <v>848</v>
      </c>
      <c r="F209" s="232" t="s">
        <v>849</v>
      </c>
      <c r="G209" s="233" t="s">
        <v>261</v>
      </c>
      <c r="H209" s="234">
        <v>32.991999999999997</v>
      </c>
      <c r="I209" s="235"/>
      <c r="J209" s="236">
        <f>ROUND(I209*H209,2)</f>
        <v>0</v>
      </c>
      <c r="K209" s="232" t="s">
        <v>202</v>
      </c>
      <c r="L209" s="45"/>
      <c r="M209" s="237" t="s">
        <v>1</v>
      </c>
      <c r="N209" s="238" t="s">
        <v>43</v>
      </c>
      <c r="O209" s="92"/>
      <c r="P209" s="239">
        <f>O209*H209</f>
        <v>0</v>
      </c>
      <c r="Q209" s="239">
        <v>0</v>
      </c>
      <c r="R209" s="239">
        <f>Q209*H209</f>
        <v>0</v>
      </c>
      <c r="S209" s="239">
        <v>0</v>
      </c>
      <c r="T209" s="24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1" t="s">
        <v>101</v>
      </c>
      <c r="AT209" s="241" t="s">
        <v>198</v>
      </c>
      <c r="AU209" s="241" t="s">
        <v>86</v>
      </c>
      <c r="AY209" s="18" t="s">
        <v>196</v>
      </c>
      <c r="BE209" s="242">
        <f>IF(N209="základní",J209,0)</f>
        <v>0</v>
      </c>
      <c r="BF209" s="242">
        <f>IF(N209="snížená",J209,0)</f>
        <v>0</v>
      </c>
      <c r="BG209" s="242">
        <f>IF(N209="zákl. přenesená",J209,0)</f>
        <v>0</v>
      </c>
      <c r="BH209" s="242">
        <f>IF(N209="sníž. přenesená",J209,0)</f>
        <v>0</v>
      </c>
      <c r="BI209" s="242">
        <f>IF(N209="nulová",J209,0)</f>
        <v>0</v>
      </c>
      <c r="BJ209" s="18" t="s">
        <v>82</v>
      </c>
      <c r="BK209" s="242">
        <f>ROUND(I209*H209,2)</f>
        <v>0</v>
      </c>
      <c r="BL209" s="18" t="s">
        <v>101</v>
      </c>
      <c r="BM209" s="241" t="s">
        <v>850</v>
      </c>
    </row>
    <row r="210" s="2" customFormat="1" ht="24.15" customHeight="1">
      <c r="A210" s="39"/>
      <c r="B210" s="40"/>
      <c r="C210" s="230" t="s">
        <v>371</v>
      </c>
      <c r="D210" s="230" t="s">
        <v>198</v>
      </c>
      <c r="E210" s="231" t="s">
        <v>851</v>
      </c>
      <c r="F210" s="232" t="s">
        <v>852</v>
      </c>
      <c r="G210" s="233" t="s">
        <v>247</v>
      </c>
      <c r="H210" s="234">
        <v>2.7999999999999998</v>
      </c>
      <c r="I210" s="235"/>
      <c r="J210" s="236">
        <f>ROUND(I210*H210,2)</f>
        <v>0</v>
      </c>
      <c r="K210" s="232" t="s">
        <v>202</v>
      </c>
      <c r="L210" s="45"/>
      <c r="M210" s="237" t="s">
        <v>1</v>
      </c>
      <c r="N210" s="238" t="s">
        <v>43</v>
      </c>
      <c r="O210" s="92"/>
      <c r="P210" s="239">
        <f>O210*H210</f>
        <v>0</v>
      </c>
      <c r="Q210" s="239">
        <v>0</v>
      </c>
      <c r="R210" s="239">
        <f>Q210*H210</f>
        <v>0</v>
      </c>
      <c r="S210" s="239">
        <v>0</v>
      </c>
      <c r="T210" s="24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1" t="s">
        <v>101</v>
      </c>
      <c r="AT210" s="241" t="s">
        <v>198</v>
      </c>
      <c r="AU210" s="241" t="s">
        <v>86</v>
      </c>
      <c r="AY210" s="18" t="s">
        <v>196</v>
      </c>
      <c r="BE210" s="242">
        <f>IF(N210="základní",J210,0)</f>
        <v>0</v>
      </c>
      <c r="BF210" s="242">
        <f>IF(N210="snížená",J210,0)</f>
        <v>0</v>
      </c>
      <c r="BG210" s="242">
        <f>IF(N210="zákl. přenesená",J210,0)</f>
        <v>0</v>
      </c>
      <c r="BH210" s="242">
        <f>IF(N210="sníž. přenesená",J210,0)</f>
        <v>0</v>
      </c>
      <c r="BI210" s="242">
        <f>IF(N210="nulová",J210,0)</f>
        <v>0</v>
      </c>
      <c r="BJ210" s="18" t="s">
        <v>82</v>
      </c>
      <c r="BK210" s="242">
        <f>ROUND(I210*H210,2)</f>
        <v>0</v>
      </c>
      <c r="BL210" s="18" t="s">
        <v>101</v>
      </c>
      <c r="BM210" s="241" t="s">
        <v>853</v>
      </c>
    </row>
    <row r="211" s="13" customFormat="1">
      <c r="A211" s="13"/>
      <c r="B211" s="243"/>
      <c r="C211" s="244"/>
      <c r="D211" s="245" t="s">
        <v>210</v>
      </c>
      <c r="E211" s="246" t="s">
        <v>1</v>
      </c>
      <c r="F211" s="247" t="s">
        <v>854</v>
      </c>
      <c r="G211" s="244"/>
      <c r="H211" s="248">
        <v>2.7999999999999998</v>
      </c>
      <c r="I211" s="249"/>
      <c r="J211" s="244"/>
      <c r="K211" s="244"/>
      <c r="L211" s="250"/>
      <c r="M211" s="251"/>
      <c r="N211" s="252"/>
      <c r="O211" s="252"/>
      <c r="P211" s="252"/>
      <c r="Q211" s="252"/>
      <c r="R211" s="252"/>
      <c r="S211" s="252"/>
      <c r="T211" s="25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4" t="s">
        <v>210</v>
      </c>
      <c r="AU211" s="254" t="s">
        <v>86</v>
      </c>
      <c r="AV211" s="13" t="s">
        <v>86</v>
      </c>
      <c r="AW211" s="13" t="s">
        <v>34</v>
      </c>
      <c r="AX211" s="13" t="s">
        <v>82</v>
      </c>
      <c r="AY211" s="254" t="s">
        <v>196</v>
      </c>
    </row>
    <row r="212" s="2" customFormat="1" ht="16.5" customHeight="1">
      <c r="A212" s="39"/>
      <c r="B212" s="40"/>
      <c r="C212" s="230" t="s">
        <v>377</v>
      </c>
      <c r="D212" s="230" t="s">
        <v>198</v>
      </c>
      <c r="E212" s="231" t="s">
        <v>855</v>
      </c>
      <c r="F212" s="232" t="s">
        <v>856</v>
      </c>
      <c r="G212" s="233" t="s">
        <v>261</v>
      </c>
      <c r="H212" s="234">
        <v>259.81200000000001</v>
      </c>
      <c r="I212" s="235"/>
      <c r="J212" s="236">
        <f>ROUND(I212*H212,2)</f>
        <v>0</v>
      </c>
      <c r="K212" s="232" t="s">
        <v>202</v>
      </c>
      <c r="L212" s="45"/>
      <c r="M212" s="237" t="s">
        <v>1</v>
      </c>
      <c r="N212" s="238" t="s">
        <v>43</v>
      </c>
      <c r="O212" s="92"/>
      <c r="P212" s="239">
        <f>O212*H212</f>
        <v>0</v>
      </c>
      <c r="Q212" s="239">
        <v>2.5018699999999998</v>
      </c>
      <c r="R212" s="239">
        <f>Q212*H212</f>
        <v>650.01584844000001</v>
      </c>
      <c r="S212" s="239">
        <v>0</v>
      </c>
      <c r="T212" s="24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1" t="s">
        <v>101</v>
      </c>
      <c r="AT212" s="241" t="s">
        <v>198</v>
      </c>
      <c r="AU212" s="241" t="s">
        <v>86</v>
      </c>
      <c r="AY212" s="18" t="s">
        <v>196</v>
      </c>
      <c r="BE212" s="242">
        <f>IF(N212="základní",J212,0)</f>
        <v>0</v>
      </c>
      <c r="BF212" s="242">
        <f>IF(N212="snížená",J212,0)</f>
        <v>0</v>
      </c>
      <c r="BG212" s="242">
        <f>IF(N212="zákl. přenesená",J212,0)</f>
        <v>0</v>
      </c>
      <c r="BH212" s="242">
        <f>IF(N212="sníž. přenesená",J212,0)</f>
        <v>0</v>
      </c>
      <c r="BI212" s="242">
        <f>IF(N212="nulová",J212,0)</f>
        <v>0</v>
      </c>
      <c r="BJ212" s="18" t="s">
        <v>82</v>
      </c>
      <c r="BK212" s="242">
        <f>ROUND(I212*H212,2)</f>
        <v>0</v>
      </c>
      <c r="BL212" s="18" t="s">
        <v>101</v>
      </c>
      <c r="BM212" s="241" t="s">
        <v>857</v>
      </c>
    </row>
    <row r="213" s="13" customFormat="1">
      <c r="A213" s="13"/>
      <c r="B213" s="243"/>
      <c r="C213" s="244"/>
      <c r="D213" s="245" t="s">
        <v>210</v>
      </c>
      <c r="E213" s="246" t="s">
        <v>1</v>
      </c>
      <c r="F213" s="247" t="s">
        <v>858</v>
      </c>
      <c r="G213" s="244"/>
      <c r="H213" s="248">
        <v>273.21499999999997</v>
      </c>
      <c r="I213" s="249"/>
      <c r="J213" s="244"/>
      <c r="K213" s="244"/>
      <c r="L213" s="250"/>
      <c r="M213" s="251"/>
      <c r="N213" s="252"/>
      <c r="O213" s="252"/>
      <c r="P213" s="252"/>
      <c r="Q213" s="252"/>
      <c r="R213" s="252"/>
      <c r="S213" s="252"/>
      <c r="T213" s="25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4" t="s">
        <v>210</v>
      </c>
      <c r="AU213" s="254" t="s">
        <v>86</v>
      </c>
      <c r="AV213" s="13" t="s">
        <v>86</v>
      </c>
      <c r="AW213" s="13" t="s">
        <v>34</v>
      </c>
      <c r="AX213" s="13" t="s">
        <v>78</v>
      </c>
      <c r="AY213" s="254" t="s">
        <v>196</v>
      </c>
    </row>
    <row r="214" s="13" customFormat="1">
      <c r="A214" s="13"/>
      <c r="B214" s="243"/>
      <c r="C214" s="244"/>
      <c r="D214" s="245" t="s">
        <v>210</v>
      </c>
      <c r="E214" s="246" t="s">
        <v>1</v>
      </c>
      <c r="F214" s="247" t="s">
        <v>859</v>
      </c>
      <c r="G214" s="244"/>
      <c r="H214" s="248">
        <v>-13.403000000000001</v>
      </c>
      <c r="I214" s="249"/>
      <c r="J214" s="244"/>
      <c r="K214" s="244"/>
      <c r="L214" s="250"/>
      <c r="M214" s="251"/>
      <c r="N214" s="252"/>
      <c r="O214" s="252"/>
      <c r="P214" s="252"/>
      <c r="Q214" s="252"/>
      <c r="R214" s="252"/>
      <c r="S214" s="252"/>
      <c r="T214" s="25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4" t="s">
        <v>210</v>
      </c>
      <c r="AU214" s="254" t="s">
        <v>86</v>
      </c>
      <c r="AV214" s="13" t="s">
        <v>86</v>
      </c>
      <c r="AW214" s="13" t="s">
        <v>34</v>
      </c>
      <c r="AX214" s="13" t="s">
        <v>78</v>
      </c>
      <c r="AY214" s="254" t="s">
        <v>196</v>
      </c>
    </row>
    <row r="215" s="16" customFormat="1">
      <c r="A215" s="16"/>
      <c r="B215" s="276"/>
      <c r="C215" s="277"/>
      <c r="D215" s="245" t="s">
        <v>210</v>
      </c>
      <c r="E215" s="278" t="s">
        <v>1</v>
      </c>
      <c r="F215" s="279" t="s">
        <v>276</v>
      </c>
      <c r="G215" s="277"/>
      <c r="H215" s="280">
        <v>259.81199999999995</v>
      </c>
      <c r="I215" s="281"/>
      <c r="J215" s="277"/>
      <c r="K215" s="277"/>
      <c r="L215" s="282"/>
      <c r="M215" s="283"/>
      <c r="N215" s="284"/>
      <c r="O215" s="284"/>
      <c r="P215" s="284"/>
      <c r="Q215" s="284"/>
      <c r="R215" s="284"/>
      <c r="S215" s="284"/>
      <c r="T215" s="285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T215" s="286" t="s">
        <v>210</v>
      </c>
      <c r="AU215" s="286" t="s">
        <v>86</v>
      </c>
      <c r="AV215" s="16" t="s">
        <v>101</v>
      </c>
      <c r="AW215" s="16" t="s">
        <v>34</v>
      </c>
      <c r="AX215" s="16" t="s">
        <v>82</v>
      </c>
      <c r="AY215" s="286" t="s">
        <v>196</v>
      </c>
    </row>
    <row r="216" s="2" customFormat="1" ht="24.15" customHeight="1">
      <c r="A216" s="39"/>
      <c r="B216" s="40"/>
      <c r="C216" s="230" t="s">
        <v>383</v>
      </c>
      <c r="D216" s="230" t="s">
        <v>198</v>
      </c>
      <c r="E216" s="231" t="s">
        <v>860</v>
      </c>
      <c r="F216" s="232" t="s">
        <v>861</v>
      </c>
      <c r="G216" s="233" t="s">
        <v>201</v>
      </c>
      <c r="H216" s="234">
        <v>592.05999999999995</v>
      </c>
      <c r="I216" s="235"/>
      <c r="J216" s="236">
        <f>ROUND(I216*H216,2)</f>
        <v>0</v>
      </c>
      <c r="K216" s="232" t="s">
        <v>202</v>
      </c>
      <c r="L216" s="45"/>
      <c r="M216" s="237" t="s">
        <v>1</v>
      </c>
      <c r="N216" s="238" t="s">
        <v>43</v>
      </c>
      <c r="O216" s="92"/>
      <c r="P216" s="239">
        <f>O216*H216</f>
        <v>0</v>
      </c>
      <c r="Q216" s="239">
        <v>0.0033500000000000001</v>
      </c>
      <c r="R216" s="239">
        <f>Q216*H216</f>
        <v>1.983401</v>
      </c>
      <c r="S216" s="239">
        <v>0</v>
      </c>
      <c r="T216" s="24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1" t="s">
        <v>101</v>
      </c>
      <c r="AT216" s="241" t="s">
        <v>198</v>
      </c>
      <c r="AU216" s="241" t="s">
        <v>86</v>
      </c>
      <c r="AY216" s="18" t="s">
        <v>196</v>
      </c>
      <c r="BE216" s="242">
        <f>IF(N216="základní",J216,0)</f>
        <v>0</v>
      </c>
      <c r="BF216" s="242">
        <f>IF(N216="snížená",J216,0)</f>
        <v>0</v>
      </c>
      <c r="BG216" s="242">
        <f>IF(N216="zákl. přenesená",J216,0)</f>
        <v>0</v>
      </c>
      <c r="BH216" s="242">
        <f>IF(N216="sníž. přenesená",J216,0)</f>
        <v>0</v>
      </c>
      <c r="BI216" s="242">
        <f>IF(N216="nulová",J216,0)</f>
        <v>0</v>
      </c>
      <c r="BJ216" s="18" t="s">
        <v>82</v>
      </c>
      <c r="BK216" s="242">
        <f>ROUND(I216*H216,2)</f>
        <v>0</v>
      </c>
      <c r="BL216" s="18" t="s">
        <v>101</v>
      </c>
      <c r="BM216" s="241" t="s">
        <v>862</v>
      </c>
    </row>
    <row r="217" s="13" customFormat="1">
      <c r="A217" s="13"/>
      <c r="B217" s="243"/>
      <c r="C217" s="244"/>
      <c r="D217" s="245" t="s">
        <v>210</v>
      </c>
      <c r="E217" s="246" t="s">
        <v>1</v>
      </c>
      <c r="F217" s="247" t="s">
        <v>863</v>
      </c>
      <c r="G217" s="244"/>
      <c r="H217" s="248">
        <v>209.13999999999999</v>
      </c>
      <c r="I217" s="249"/>
      <c r="J217" s="244"/>
      <c r="K217" s="244"/>
      <c r="L217" s="250"/>
      <c r="M217" s="251"/>
      <c r="N217" s="252"/>
      <c r="O217" s="252"/>
      <c r="P217" s="252"/>
      <c r="Q217" s="252"/>
      <c r="R217" s="252"/>
      <c r="S217" s="252"/>
      <c r="T217" s="25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4" t="s">
        <v>210</v>
      </c>
      <c r="AU217" s="254" t="s">
        <v>86</v>
      </c>
      <c r="AV217" s="13" t="s">
        <v>86</v>
      </c>
      <c r="AW217" s="13" t="s">
        <v>34</v>
      </c>
      <c r="AX217" s="13" t="s">
        <v>78</v>
      </c>
      <c r="AY217" s="254" t="s">
        <v>196</v>
      </c>
    </row>
    <row r="218" s="13" customFormat="1">
      <c r="A218" s="13"/>
      <c r="B218" s="243"/>
      <c r="C218" s="244"/>
      <c r="D218" s="245" t="s">
        <v>210</v>
      </c>
      <c r="E218" s="246" t="s">
        <v>1</v>
      </c>
      <c r="F218" s="247" t="s">
        <v>864</v>
      </c>
      <c r="G218" s="244"/>
      <c r="H218" s="248">
        <v>329.92000000000002</v>
      </c>
      <c r="I218" s="249"/>
      <c r="J218" s="244"/>
      <c r="K218" s="244"/>
      <c r="L218" s="250"/>
      <c r="M218" s="251"/>
      <c r="N218" s="252"/>
      <c r="O218" s="252"/>
      <c r="P218" s="252"/>
      <c r="Q218" s="252"/>
      <c r="R218" s="252"/>
      <c r="S218" s="252"/>
      <c r="T218" s="25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4" t="s">
        <v>210</v>
      </c>
      <c r="AU218" s="254" t="s">
        <v>86</v>
      </c>
      <c r="AV218" s="13" t="s">
        <v>86</v>
      </c>
      <c r="AW218" s="13" t="s">
        <v>34</v>
      </c>
      <c r="AX218" s="13" t="s">
        <v>78</v>
      </c>
      <c r="AY218" s="254" t="s">
        <v>196</v>
      </c>
    </row>
    <row r="219" s="13" customFormat="1">
      <c r="A219" s="13"/>
      <c r="B219" s="243"/>
      <c r="C219" s="244"/>
      <c r="D219" s="245" t="s">
        <v>210</v>
      </c>
      <c r="E219" s="246" t="s">
        <v>1</v>
      </c>
      <c r="F219" s="247" t="s">
        <v>865</v>
      </c>
      <c r="G219" s="244"/>
      <c r="H219" s="248">
        <v>53</v>
      </c>
      <c r="I219" s="249"/>
      <c r="J219" s="244"/>
      <c r="K219" s="244"/>
      <c r="L219" s="250"/>
      <c r="M219" s="251"/>
      <c r="N219" s="252"/>
      <c r="O219" s="252"/>
      <c r="P219" s="252"/>
      <c r="Q219" s="252"/>
      <c r="R219" s="252"/>
      <c r="S219" s="252"/>
      <c r="T219" s="25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4" t="s">
        <v>210</v>
      </c>
      <c r="AU219" s="254" t="s">
        <v>86</v>
      </c>
      <c r="AV219" s="13" t="s">
        <v>86</v>
      </c>
      <c r="AW219" s="13" t="s">
        <v>34</v>
      </c>
      <c r="AX219" s="13" t="s">
        <v>78</v>
      </c>
      <c r="AY219" s="254" t="s">
        <v>196</v>
      </c>
    </row>
    <row r="220" s="16" customFormat="1">
      <c r="A220" s="16"/>
      <c r="B220" s="276"/>
      <c r="C220" s="277"/>
      <c r="D220" s="245" t="s">
        <v>210</v>
      </c>
      <c r="E220" s="278" t="s">
        <v>1</v>
      </c>
      <c r="F220" s="279" t="s">
        <v>276</v>
      </c>
      <c r="G220" s="277"/>
      <c r="H220" s="280">
        <v>592.05999999999995</v>
      </c>
      <c r="I220" s="281"/>
      <c r="J220" s="277"/>
      <c r="K220" s="277"/>
      <c r="L220" s="282"/>
      <c r="M220" s="283"/>
      <c r="N220" s="284"/>
      <c r="O220" s="284"/>
      <c r="P220" s="284"/>
      <c r="Q220" s="284"/>
      <c r="R220" s="284"/>
      <c r="S220" s="284"/>
      <c r="T220" s="285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T220" s="286" t="s">
        <v>210</v>
      </c>
      <c r="AU220" s="286" t="s">
        <v>86</v>
      </c>
      <c r="AV220" s="16" t="s">
        <v>101</v>
      </c>
      <c r="AW220" s="16" t="s">
        <v>34</v>
      </c>
      <c r="AX220" s="16" t="s">
        <v>82</v>
      </c>
      <c r="AY220" s="286" t="s">
        <v>196</v>
      </c>
    </row>
    <row r="221" s="2" customFormat="1" ht="24.15" customHeight="1">
      <c r="A221" s="39"/>
      <c r="B221" s="40"/>
      <c r="C221" s="230" t="s">
        <v>387</v>
      </c>
      <c r="D221" s="230" t="s">
        <v>198</v>
      </c>
      <c r="E221" s="231" t="s">
        <v>866</v>
      </c>
      <c r="F221" s="232" t="s">
        <v>867</v>
      </c>
      <c r="G221" s="233" t="s">
        <v>201</v>
      </c>
      <c r="H221" s="234">
        <v>592.05999999999995</v>
      </c>
      <c r="I221" s="235"/>
      <c r="J221" s="236">
        <f>ROUND(I221*H221,2)</f>
        <v>0</v>
      </c>
      <c r="K221" s="232" t="s">
        <v>202</v>
      </c>
      <c r="L221" s="45"/>
      <c r="M221" s="237" t="s">
        <v>1</v>
      </c>
      <c r="N221" s="238" t="s">
        <v>43</v>
      </c>
      <c r="O221" s="92"/>
      <c r="P221" s="239">
        <f>O221*H221</f>
        <v>0</v>
      </c>
      <c r="Q221" s="239">
        <v>0</v>
      </c>
      <c r="R221" s="239">
        <f>Q221*H221</f>
        <v>0</v>
      </c>
      <c r="S221" s="239">
        <v>0</v>
      </c>
      <c r="T221" s="24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1" t="s">
        <v>101</v>
      </c>
      <c r="AT221" s="241" t="s">
        <v>198</v>
      </c>
      <c r="AU221" s="241" t="s">
        <v>86</v>
      </c>
      <c r="AY221" s="18" t="s">
        <v>196</v>
      </c>
      <c r="BE221" s="242">
        <f>IF(N221="základní",J221,0)</f>
        <v>0</v>
      </c>
      <c r="BF221" s="242">
        <f>IF(N221="snížená",J221,0)</f>
        <v>0</v>
      </c>
      <c r="BG221" s="242">
        <f>IF(N221="zákl. přenesená",J221,0)</f>
        <v>0</v>
      </c>
      <c r="BH221" s="242">
        <f>IF(N221="sníž. přenesená",J221,0)</f>
        <v>0</v>
      </c>
      <c r="BI221" s="242">
        <f>IF(N221="nulová",J221,0)</f>
        <v>0</v>
      </c>
      <c r="BJ221" s="18" t="s">
        <v>82</v>
      </c>
      <c r="BK221" s="242">
        <f>ROUND(I221*H221,2)</f>
        <v>0</v>
      </c>
      <c r="BL221" s="18" t="s">
        <v>101</v>
      </c>
      <c r="BM221" s="241" t="s">
        <v>868</v>
      </c>
    </row>
    <row r="222" s="2" customFormat="1" ht="16.5" customHeight="1">
      <c r="A222" s="39"/>
      <c r="B222" s="40"/>
      <c r="C222" s="230" t="s">
        <v>392</v>
      </c>
      <c r="D222" s="230" t="s">
        <v>198</v>
      </c>
      <c r="E222" s="231" t="s">
        <v>869</v>
      </c>
      <c r="F222" s="232" t="s">
        <v>870</v>
      </c>
      <c r="G222" s="233" t="s">
        <v>341</v>
      </c>
      <c r="H222" s="234">
        <v>1.3320000000000001</v>
      </c>
      <c r="I222" s="235"/>
      <c r="J222" s="236">
        <f>ROUND(I222*H222,2)</f>
        <v>0</v>
      </c>
      <c r="K222" s="232" t="s">
        <v>202</v>
      </c>
      <c r="L222" s="45"/>
      <c r="M222" s="237" t="s">
        <v>1</v>
      </c>
      <c r="N222" s="238" t="s">
        <v>43</v>
      </c>
      <c r="O222" s="92"/>
      <c r="P222" s="239">
        <f>O222*H222</f>
        <v>0</v>
      </c>
      <c r="Q222" s="239">
        <v>1.07636</v>
      </c>
      <c r="R222" s="239">
        <f>Q222*H222</f>
        <v>1.4337115200000001</v>
      </c>
      <c r="S222" s="239">
        <v>0</v>
      </c>
      <c r="T222" s="240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1" t="s">
        <v>101</v>
      </c>
      <c r="AT222" s="241" t="s">
        <v>198</v>
      </c>
      <c r="AU222" s="241" t="s">
        <v>86</v>
      </c>
      <c r="AY222" s="18" t="s">
        <v>196</v>
      </c>
      <c r="BE222" s="242">
        <f>IF(N222="základní",J222,0)</f>
        <v>0</v>
      </c>
      <c r="BF222" s="242">
        <f>IF(N222="snížená",J222,0)</f>
        <v>0</v>
      </c>
      <c r="BG222" s="242">
        <f>IF(N222="zákl. přenesená",J222,0)</f>
        <v>0</v>
      </c>
      <c r="BH222" s="242">
        <f>IF(N222="sníž. přenesená",J222,0)</f>
        <v>0</v>
      </c>
      <c r="BI222" s="242">
        <f>IF(N222="nulová",J222,0)</f>
        <v>0</v>
      </c>
      <c r="BJ222" s="18" t="s">
        <v>82</v>
      </c>
      <c r="BK222" s="242">
        <f>ROUND(I222*H222,2)</f>
        <v>0</v>
      </c>
      <c r="BL222" s="18" t="s">
        <v>101</v>
      </c>
      <c r="BM222" s="241" t="s">
        <v>871</v>
      </c>
    </row>
    <row r="223" s="13" customFormat="1">
      <c r="A223" s="13"/>
      <c r="B223" s="243"/>
      <c r="C223" s="244"/>
      <c r="D223" s="245" t="s">
        <v>210</v>
      </c>
      <c r="E223" s="246" t="s">
        <v>1</v>
      </c>
      <c r="F223" s="247" t="s">
        <v>872</v>
      </c>
      <c r="G223" s="244"/>
      <c r="H223" s="248">
        <v>1.3320000000000001</v>
      </c>
      <c r="I223" s="249"/>
      <c r="J223" s="244"/>
      <c r="K223" s="244"/>
      <c r="L223" s="250"/>
      <c r="M223" s="251"/>
      <c r="N223" s="252"/>
      <c r="O223" s="252"/>
      <c r="P223" s="252"/>
      <c r="Q223" s="252"/>
      <c r="R223" s="252"/>
      <c r="S223" s="252"/>
      <c r="T223" s="25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4" t="s">
        <v>210</v>
      </c>
      <c r="AU223" s="254" t="s">
        <v>86</v>
      </c>
      <c r="AV223" s="13" t="s">
        <v>86</v>
      </c>
      <c r="AW223" s="13" t="s">
        <v>34</v>
      </c>
      <c r="AX223" s="13" t="s">
        <v>82</v>
      </c>
      <c r="AY223" s="254" t="s">
        <v>196</v>
      </c>
    </row>
    <row r="224" s="2" customFormat="1" ht="24.15" customHeight="1">
      <c r="A224" s="39"/>
      <c r="B224" s="40"/>
      <c r="C224" s="230" t="s">
        <v>397</v>
      </c>
      <c r="D224" s="230" t="s">
        <v>198</v>
      </c>
      <c r="E224" s="231" t="s">
        <v>873</v>
      </c>
      <c r="F224" s="232" t="s">
        <v>874</v>
      </c>
      <c r="G224" s="233" t="s">
        <v>261</v>
      </c>
      <c r="H224" s="234">
        <v>77.325000000000003</v>
      </c>
      <c r="I224" s="235"/>
      <c r="J224" s="236">
        <f>ROUND(I224*H224,2)</f>
        <v>0</v>
      </c>
      <c r="K224" s="232" t="s">
        <v>202</v>
      </c>
      <c r="L224" s="45"/>
      <c r="M224" s="237" t="s">
        <v>1</v>
      </c>
      <c r="N224" s="238" t="s">
        <v>43</v>
      </c>
      <c r="O224" s="92"/>
      <c r="P224" s="239">
        <f>O224*H224</f>
        <v>0</v>
      </c>
      <c r="Q224" s="239">
        <v>2.0874999999999999</v>
      </c>
      <c r="R224" s="239">
        <f>Q224*H224</f>
        <v>161.41593750000001</v>
      </c>
      <c r="S224" s="239">
        <v>0</v>
      </c>
      <c r="T224" s="24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1" t="s">
        <v>101</v>
      </c>
      <c r="AT224" s="241" t="s">
        <v>198</v>
      </c>
      <c r="AU224" s="241" t="s">
        <v>86</v>
      </c>
      <c r="AY224" s="18" t="s">
        <v>196</v>
      </c>
      <c r="BE224" s="242">
        <f>IF(N224="základní",J224,0)</f>
        <v>0</v>
      </c>
      <c r="BF224" s="242">
        <f>IF(N224="snížená",J224,0)</f>
        <v>0</v>
      </c>
      <c r="BG224" s="242">
        <f>IF(N224="zákl. přenesená",J224,0)</f>
        <v>0</v>
      </c>
      <c r="BH224" s="242">
        <f>IF(N224="sníž. přenesená",J224,0)</f>
        <v>0</v>
      </c>
      <c r="BI224" s="242">
        <f>IF(N224="nulová",J224,0)</f>
        <v>0</v>
      </c>
      <c r="BJ224" s="18" t="s">
        <v>82</v>
      </c>
      <c r="BK224" s="242">
        <f>ROUND(I224*H224,2)</f>
        <v>0</v>
      </c>
      <c r="BL224" s="18" t="s">
        <v>101</v>
      </c>
      <c r="BM224" s="241" t="s">
        <v>875</v>
      </c>
    </row>
    <row r="225" s="13" customFormat="1">
      <c r="A225" s="13"/>
      <c r="B225" s="243"/>
      <c r="C225" s="244"/>
      <c r="D225" s="245" t="s">
        <v>210</v>
      </c>
      <c r="E225" s="246" t="s">
        <v>1</v>
      </c>
      <c r="F225" s="247" t="s">
        <v>876</v>
      </c>
      <c r="G225" s="244"/>
      <c r="H225" s="248">
        <v>77.325000000000003</v>
      </c>
      <c r="I225" s="249"/>
      <c r="J225" s="244"/>
      <c r="K225" s="244"/>
      <c r="L225" s="250"/>
      <c r="M225" s="251"/>
      <c r="N225" s="252"/>
      <c r="O225" s="252"/>
      <c r="P225" s="252"/>
      <c r="Q225" s="252"/>
      <c r="R225" s="252"/>
      <c r="S225" s="252"/>
      <c r="T225" s="25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4" t="s">
        <v>210</v>
      </c>
      <c r="AU225" s="254" t="s">
        <v>86</v>
      </c>
      <c r="AV225" s="13" t="s">
        <v>86</v>
      </c>
      <c r="AW225" s="13" t="s">
        <v>34</v>
      </c>
      <c r="AX225" s="13" t="s">
        <v>82</v>
      </c>
      <c r="AY225" s="254" t="s">
        <v>196</v>
      </c>
    </row>
    <row r="226" s="2" customFormat="1" ht="16.5" customHeight="1">
      <c r="A226" s="39"/>
      <c r="B226" s="40"/>
      <c r="C226" s="230" t="s">
        <v>402</v>
      </c>
      <c r="D226" s="230" t="s">
        <v>198</v>
      </c>
      <c r="E226" s="231" t="s">
        <v>877</v>
      </c>
      <c r="F226" s="232" t="s">
        <v>878</v>
      </c>
      <c r="G226" s="233" t="s">
        <v>418</v>
      </c>
      <c r="H226" s="234">
        <v>270</v>
      </c>
      <c r="I226" s="235"/>
      <c r="J226" s="236">
        <f>ROUND(I226*H226,2)</f>
        <v>0</v>
      </c>
      <c r="K226" s="232" t="s">
        <v>1</v>
      </c>
      <c r="L226" s="45"/>
      <c r="M226" s="237" t="s">
        <v>1</v>
      </c>
      <c r="N226" s="238" t="s">
        <v>43</v>
      </c>
      <c r="O226" s="92"/>
      <c r="P226" s="239">
        <f>O226*H226</f>
        <v>0</v>
      </c>
      <c r="Q226" s="239">
        <v>0.00032000000000000003</v>
      </c>
      <c r="R226" s="239">
        <f>Q226*H226</f>
        <v>0.086400000000000005</v>
      </c>
      <c r="S226" s="239">
        <v>0</v>
      </c>
      <c r="T226" s="240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1" t="s">
        <v>101</v>
      </c>
      <c r="AT226" s="241" t="s">
        <v>198</v>
      </c>
      <c r="AU226" s="241" t="s">
        <v>86</v>
      </c>
      <c r="AY226" s="18" t="s">
        <v>196</v>
      </c>
      <c r="BE226" s="242">
        <f>IF(N226="základní",J226,0)</f>
        <v>0</v>
      </c>
      <c r="BF226" s="242">
        <f>IF(N226="snížená",J226,0)</f>
        <v>0</v>
      </c>
      <c r="BG226" s="242">
        <f>IF(N226="zákl. přenesená",J226,0)</f>
        <v>0</v>
      </c>
      <c r="BH226" s="242">
        <f>IF(N226="sníž. přenesená",J226,0)</f>
        <v>0</v>
      </c>
      <c r="BI226" s="242">
        <f>IF(N226="nulová",J226,0)</f>
        <v>0</v>
      </c>
      <c r="BJ226" s="18" t="s">
        <v>82</v>
      </c>
      <c r="BK226" s="242">
        <f>ROUND(I226*H226,2)</f>
        <v>0</v>
      </c>
      <c r="BL226" s="18" t="s">
        <v>101</v>
      </c>
      <c r="BM226" s="241" t="s">
        <v>879</v>
      </c>
    </row>
    <row r="227" s="13" customFormat="1">
      <c r="A227" s="13"/>
      <c r="B227" s="243"/>
      <c r="C227" s="244"/>
      <c r="D227" s="245" t="s">
        <v>210</v>
      </c>
      <c r="E227" s="246" t="s">
        <v>1</v>
      </c>
      <c r="F227" s="247" t="s">
        <v>880</v>
      </c>
      <c r="G227" s="244"/>
      <c r="H227" s="248">
        <v>268.06</v>
      </c>
      <c r="I227" s="249"/>
      <c r="J227" s="244"/>
      <c r="K227" s="244"/>
      <c r="L227" s="250"/>
      <c r="M227" s="251"/>
      <c r="N227" s="252"/>
      <c r="O227" s="252"/>
      <c r="P227" s="252"/>
      <c r="Q227" s="252"/>
      <c r="R227" s="252"/>
      <c r="S227" s="252"/>
      <c r="T227" s="25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4" t="s">
        <v>210</v>
      </c>
      <c r="AU227" s="254" t="s">
        <v>86</v>
      </c>
      <c r="AV227" s="13" t="s">
        <v>86</v>
      </c>
      <c r="AW227" s="13" t="s">
        <v>34</v>
      </c>
      <c r="AX227" s="13" t="s">
        <v>78</v>
      </c>
      <c r="AY227" s="254" t="s">
        <v>196</v>
      </c>
    </row>
    <row r="228" s="13" customFormat="1">
      <c r="A228" s="13"/>
      <c r="B228" s="243"/>
      <c r="C228" s="244"/>
      <c r="D228" s="245" t="s">
        <v>210</v>
      </c>
      <c r="E228" s="246" t="s">
        <v>1</v>
      </c>
      <c r="F228" s="247" t="s">
        <v>881</v>
      </c>
      <c r="G228" s="244"/>
      <c r="H228" s="248">
        <v>270</v>
      </c>
      <c r="I228" s="249"/>
      <c r="J228" s="244"/>
      <c r="K228" s="244"/>
      <c r="L228" s="250"/>
      <c r="M228" s="251"/>
      <c r="N228" s="252"/>
      <c r="O228" s="252"/>
      <c r="P228" s="252"/>
      <c r="Q228" s="252"/>
      <c r="R228" s="252"/>
      <c r="S228" s="252"/>
      <c r="T228" s="25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4" t="s">
        <v>210</v>
      </c>
      <c r="AU228" s="254" t="s">
        <v>86</v>
      </c>
      <c r="AV228" s="13" t="s">
        <v>86</v>
      </c>
      <c r="AW228" s="13" t="s">
        <v>34</v>
      </c>
      <c r="AX228" s="13" t="s">
        <v>82</v>
      </c>
      <c r="AY228" s="254" t="s">
        <v>196</v>
      </c>
    </row>
    <row r="229" s="12" customFormat="1" ht="22.8" customHeight="1">
      <c r="A229" s="12"/>
      <c r="B229" s="214"/>
      <c r="C229" s="215"/>
      <c r="D229" s="216" t="s">
        <v>77</v>
      </c>
      <c r="E229" s="228" t="s">
        <v>101</v>
      </c>
      <c r="F229" s="228" t="s">
        <v>421</v>
      </c>
      <c r="G229" s="215"/>
      <c r="H229" s="215"/>
      <c r="I229" s="218"/>
      <c r="J229" s="229">
        <f>BK229</f>
        <v>0</v>
      </c>
      <c r="K229" s="215"/>
      <c r="L229" s="220"/>
      <c r="M229" s="221"/>
      <c r="N229" s="222"/>
      <c r="O229" s="222"/>
      <c r="P229" s="223">
        <v>0</v>
      </c>
      <c r="Q229" s="222"/>
      <c r="R229" s="223">
        <v>0</v>
      </c>
      <c r="S229" s="222"/>
      <c r="T229" s="224"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25" t="s">
        <v>82</v>
      </c>
      <c r="AT229" s="226" t="s">
        <v>77</v>
      </c>
      <c r="AU229" s="226" t="s">
        <v>82</v>
      </c>
      <c r="AY229" s="225" t="s">
        <v>196</v>
      </c>
      <c r="BK229" s="227">
        <v>0</v>
      </c>
    </row>
    <row r="230" s="12" customFormat="1" ht="22.8" customHeight="1">
      <c r="A230" s="12"/>
      <c r="B230" s="214"/>
      <c r="C230" s="215"/>
      <c r="D230" s="216" t="s">
        <v>77</v>
      </c>
      <c r="E230" s="228" t="s">
        <v>221</v>
      </c>
      <c r="F230" s="228" t="s">
        <v>882</v>
      </c>
      <c r="G230" s="215"/>
      <c r="H230" s="215"/>
      <c r="I230" s="218"/>
      <c r="J230" s="229">
        <f>BK230</f>
        <v>0</v>
      </c>
      <c r="K230" s="215"/>
      <c r="L230" s="220"/>
      <c r="M230" s="221"/>
      <c r="N230" s="222"/>
      <c r="O230" s="222"/>
      <c r="P230" s="223">
        <f>SUM(P231:P233)</f>
        <v>0</v>
      </c>
      <c r="Q230" s="222"/>
      <c r="R230" s="223">
        <f>SUM(R231:R233)</f>
        <v>0.1419687</v>
      </c>
      <c r="S230" s="222"/>
      <c r="T230" s="224">
        <f>SUM(T231:T233)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25" t="s">
        <v>82</v>
      </c>
      <c r="AT230" s="226" t="s">
        <v>77</v>
      </c>
      <c r="AU230" s="226" t="s">
        <v>82</v>
      </c>
      <c r="AY230" s="225" t="s">
        <v>196</v>
      </c>
      <c r="BK230" s="227">
        <f>SUM(BK231:BK233)</f>
        <v>0</v>
      </c>
    </row>
    <row r="231" s="2" customFormat="1" ht="16.5" customHeight="1">
      <c r="A231" s="39"/>
      <c r="B231" s="40"/>
      <c r="C231" s="230" t="s">
        <v>406</v>
      </c>
      <c r="D231" s="230" t="s">
        <v>198</v>
      </c>
      <c r="E231" s="231" t="s">
        <v>883</v>
      </c>
      <c r="F231" s="232" t="s">
        <v>884</v>
      </c>
      <c r="G231" s="233" t="s">
        <v>201</v>
      </c>
      <c r="H231" s="234">
        <v>139.185</v>
      </c>
      <c r="I231" s="235"/>
      <c r="J231" s="236">
        <f>ROUND(I231*H231,2)</f>
        <v>0</v>
      </c>
      <c r="K231" s="232" t="s">
        <v>1</v>
      </c>
      <c r="L231" s="45"/>
      <c r="M231" s="237" t="s">
        <v>1</v>
      </c>
      <c r="N231" s="238" t="s">
        <v>43</v>
      </c>
      <c r="O231" s="92"/>
      <c r="P231" s="239">
        <f>O231*H231</f>
        <v>0</v>
      </c>
      <c r="Q231" s="239">
        <v>0.0010200000000000001</v>
      </c>
      <c r="R231" s="239">
        <f>Q231*H231</f>
        <v>0.1419687</v>
      </c>
      <c r="S231" s="239">
        <v>0</v>
      </c>
      <c r="T231" s="240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1" t="s">
        <v>101</v>
      </c>
      <c r="AT231" s="241" t="s">
        <v>198</v>
      </c>
      <c r="AU231" s="241" t="s">
        <v>86</v>
      </c>
      <c r="AY231" s="18" t="s">
        <v>196</v>
      </c>
      <c r="BE231" s="242">
        <f>IF(N231="základní",J231,0)</f>
        <v>0</v>
      </c>
      <c r="BF231" s="242">
        <f>IF(N231="snížená",J231,0)</f>
        <v>0</v>
      </c>
      <c r="BG231" s="242">
        <f>IF(N231="zákl. přenesená",J231,0)</f>
        <v>0</v>
      </c>
      <c r="BH231" s="242">
        <f>IF(N231="sníž. přenesená",J231,0)</f>
        <v>0</v>
      </c>
      <c r="BI231" s="242">
        <f>IF(N231="nulová",J231,0)</f>
        <v>0</v>
      </c>
      <c r="BJ231" s="18" t="s">
        <v>82</v>
      </c>
      <c r="BK231" s="242">
        <f>ROUND(I231*H231,2)</f>
        <v>0</v>
      </c>
      <c r="BL231" s="18" t="s">
        <v>101</v>
      </c>
      <c r="BM231" s="241" t="s">
        <v>885</v>
      </c>
    </row>
    <row r="232" s="14" customFormat="1">
      <c r="A232" s="14"/>
      <c r="B232" s="255"/>
      <c r="C232" s="256"/>
      <c r="D232" s="245" t="s">
        <v>210</v>
      </c>
      <c r="E232" s="257" t="s">
        <v>1</v>
      </c>
      <c r="F232" s="258" t="s">
        <v>886</v>
      </c>
      <c r="G232" s="256"/>
      <c r="H232" s="257" t="s">
        <v>1</v>
      </c>
      <c r="I232" s="259"/>
      <c r="J232" s="256"/>
      <c r="K232" s="256"/>
      <c r="L232" s="260"/>
      <c r="M232" s="261"/>
      <c r="N232" s="262"/>
      <c r="O232" s="262"/>
      <c r="P232" s="262"/>
      <c r="Q232" s="262"/>
      <c r="R232" s="262"/>
      <c r="S232" s="262"/>
      <c r="T232" s="26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4" t="s">
        <v>210</v>
      </c>
      <c r="AU232" s="264" t="s">
        <v>86</v>
      </c>
      <c r="AV232" s="14" t="s">
        <v>82</v>
      </c>
      <c r="AW232" s="14" t="s">
        <v>34</v>
      </c>
      <c r="AX232" s="14" t="s">
        <v>78</v>
      </c>
      <c r="AY232" s="264" t="s">
        <v>196</v>
      </c>
    </row>
    <row r="233" s="13" customFormat="1">
      <c r="A233" s="13"/>
      <c r="B233" s="243"/>
      <c r="C233" s="244"/>
      <c r="D233" s="245" t="s">
        <v>210</v>
      </c>
      <c r="E233" s="246" t="s">
        <v>1</v>
      </c>
      <c r="F233" s="247" t="s">
        <v>887</v>
      </c>
      <c r="G233" s="244"/>
      <c r="H233" s="248">
        <v>139.185</v>
      </c>
      <c r="I233" s="249"/>
      <c r="J233" s="244"/>
      <c r="K233" s="244"/>
      <c r="L233" s="250"/>
      <c r="M233" s="251"/>
      <c r="N233" s="252"/>
      <c r="O233" s="252"/>
      <c r="P233" s="252"/>
      <c r="Q233" s="252"/>
      <c r="R233" s="252"/>
      <c r="S233" s="252"/>
      <c r="T233" s="25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4" t="s">
        <v>210</v>
      </c>
      <c r="AU233" s="254" t="s">
        <v>86</v>
      </c>
      <c r="AV233" s="13" t="s">
        <v>86</v>
      </c>
      <c r="AW233" s="13" t="s">
        <v>34</v>
      </c>
      <c r="AX233" s="13" t="s">
        <v>82</v>
      </c>
      <c r="AY233" s="254" t="s">
        <v>196</v>
      </c>
    </row>
    <row r="234" s="12" customFormat="1" ht="22.8" customHeight="1">
      <c r="A234" s="12"/>
      <c r="B234" s="214"/>
      <c r="C234" s="215"/>
      <c r="D234" s="216" t="s">
        <v>77</v>
      </c>
      <c r="E234" s="228" t="s">
        <v>237</v>
      </c>
      <c r="F234" s="228" t="s">
        <v>551</v>
      </c>
      <c r="G234" s="215"/>
      <c r="H234" s="215"/>
      <c r="I234" s="218"/>
      <c r="J234" s="229">
        <f>BK234</f>
        <v>0</v>
      </c>
      <c r="K234" s="215"/>
      <c r="L234" s="220"/>
      <c r="M234" s="221"/>
      <c r="N234" s="222"/>
      <c r="O234" s="222"/>
      <c r="P234" s="223">
        <f>SUM(P235:P243)</f>
        <v>0</v>
      </c>
      <c r="Q234" s="222"/>
      <c r="R234" s="223">
        <f>SUM(R235:R243)</f>
        <v>9.4635449999999999</v>
      </c>
      <c r="S234" s="222"/>
      <c r="T234" s="224">
        <f>SUM(T235:T243)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25" t="s">
        <v>82</v>
      </c>
      <c r="AT234" s="226" t="s">
        <v>77</v>
      </c>
      <c r="AU234" s="226" t="s">
        <v>82</v>
      </c>
      <c r="AY234" s="225" t="s">
        <v>196</v>
      </c>
      <c r="BK234" s="227">
        <f>SUM(BK235:BK243)</f>
        <v>0</v>
      </c>
    </row>
    <row r="235" s="2" customFormat="1" ht="24.15" customHeight="1">
      <c r="A235" s="39"/>
      <c r="B235" s="40"/>
      <c r="C235" s="230" t="s">
        <v>411</v>
      </c>
      <c r="D235" s="230" t="s">
        <v>198</v>
      </c>
      <c r="E235" s="231" t="s">
        <v>888</v>
      </c>
      <c r="F235" s="232" t="s">
        <v>889</v>
      </c>
      <c r="G235" s="233" t="s">
        <v>247</v>
      </c>
      <c r="H235" s="234">
        <v>322.5</v>
      </c>
      <c r="I235" s="235"/>
      <c r="J235" s="236">
        <f>ROUND(I235*H235,2)</f>
        <v>0</v>
      </c>
      <c r="K235" s="232" t="s">
        <v>890</v>
      </c>
      <c r="L235" s="45"/>
      <c r="M235" s="237" t="s">
        <v>1</v>
      </c>
      <c r="N235" s="238" t="s">
        <v>43</v>
      </c>
      <c r="O235" s="92"/>
      <c r="P235" s="239">
        <f>O235*H235</f>
        <v>0</v>
      </c>
      <c r="Q235" s="239">
        <v>0.00018000000000000001</v>
      </c>
      <c r="R235" s="239">
        <f>Q235*H235</f>
        <v>0.058050000000000004</v>
      </c>
      <c r="S235" s="239">
        <v>0</v>
      </c>
      <c r="T235" s="24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1" t="s">
        <v>101</v>
      </c>
      <c r="AT235" s="241" t="s">
        <v>198</v>
      </c>
      <c r="AU235" s="241" t="s">
        <v>86</v>
      </c>
      <c r="AY235" s="18" t="s">
        <v>196</v>
      </c>
      <c r="BE235" s="242">
        <f>IF(N235="základní",J235,0)</f>
        <v>0</v>
      </c>
      <c r="BF235" s="242">
        <f>IF(N235="snížená",J235,0)</f>
        <v>0</v>
      </c>
      <c r="BG235" s="242">
        <f>IF(N235="zákl. přenesená",J235,0)</f>
        <v>0</v>
      </c>
      <c r="BH235" s="242">
        <f>IF(N235="sníž. přenesená",J235,0)</f>
        <v>0</v>
      </c>
      <c r="BI235" s="242">
        <f>IF(N235="nulová",J235,0)</f>
        <v>0</v>
      </c>
      <c r="BJ235" s="18" t="s">
        <v>82</v>
      </c>
      <c r="BK235" s="242">
        <f>ROUND(I235*H235,2)</f>
        <v>0</v>
      </c>
      <c r="BL235" s="18" t="s">
        <v>101</v>
      </c>
      <c r="BM235" s="241" t="s">
        <v>891</v>
      </c>
    </row>
    <row r="236" s="13" customFormat="1">
      <c r="A236" s="13"/>
      <c r="B236" s="243"/>
      <c r="C236" s="244"/>
      <c r="D236" s="245" t="s">
        <v>210</v>
      </c>
      <c r="E236" s="246" t="s">
        <v>1</v>
      </c>
      <c r="F236" s="247" t="s">
        <v>892</v>
      </c>
      <c r="G236" s="244"/>
      <c r="H236" s="248">
        <v>322.5</v>
      </c>
      <c r="I236" s="249"/>
      <c r="J236" s="244"/>
      <c r="K236" s="244"/>
      <c r="L236" s="250"/>
      <c r="M236" s="251"/>
      <c r="N236" s="252"/>
      <c r="O236" s="252"/>
      <c r="P236" s="252"/>
      <c r="Q236" s="252"/>
      <c r="R236" s="252"/>
      <c r="S236" s="252"/>
      <c r="T236" s="25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4" t="s">
        <v>210</v>
      </c>
      <c r="AU236" s="254" t="s">
        <v>86</v>
      </c>
      <c r="AV236" s="13" t="s">
        <v>86</v>
      </c>
      <c r="AW236" s="13" t="s">
        <v>34</v>
      </c>
      <c r="AX236" s="13" t="s">
        <v>82</v>
      </c>
      <c r="AY236" s="254" t="s">
        <v>196</v>
      </c>
    </row>
    <row r="237" s="2" customFormat="1" ht="33" customHeight="1">
      <c r="A237" s="39"/>
      <c r="B237" s="40"/>
      <c r="C237" s="230" t="s">
        <v>415</v>
      </c>
      <c r="D237" s="230" t="s">
        <v>198</v>
      </c>
      <c r="E237" s="231" t="s">
        <v>893</v>
      </c>
      <c r="F237" s="232" t="s">
        <v>894</v>
      </c>
      <c r="G237" s="233" t="s">
        <v>201</v>
      </c>
      <c r="H237" s="234">
        <v>56.5</v>
      </c>
      <c r="I237" s="235"/>
      <c r="J237" s="236">
        <f>ROUND(I237*H237,2)</f>
        <v>0</v>
      </c>
      <c r="K237" s="232" t="s">
        <v>202</v>
      </c>
      <c r="L237" s="45"/>
      <c r="M237" s="237" t="s">
        <v>1</v>
      </c>
      <c r="N237" s="238" t="s">
        <v>43</v>
      </c>
      <c r="O237" s="92"/>
      <c r="P237" s="239">
        <f>O237*H237</f>
        <v>0</v>
      </c>
      <c r="Q237" s="239">
        <v>0.00063000000000000003</v>
      </c>
      <c r="R237" s="239">
        <f>Q237*H237</f>
        <v>0.035595000000000002</v>
      </c>
      <c r="S237" s="239">
        <v>0</v>
      </c>
      <c r="T237" s="24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1" t="s">
        <v>101</v>
      </c>
      <c r="AT237" s="241" t="s">
        <v>198</v>
      </c>
      <c r="AU237" s="241" t="s">
        <v>86</v>
      </c>
      <c r="AY237" s="18" t="s">
        <v>196</v>
      </c>
      <c r="BE237" s="242">
        <f>IF(N237="základní",J237,0)</f>
        <v>0</v>
      </c>
      <c r="BF237" s="242">
        <f>IF(N237="snížená",J237,0)</f>
        <v>0</v>
      </c>
      <c r="BG237" s="242">
        <f>IF(N237="zákl. přenesená",J237,0)</f>
        <v>0</v>
      </c>
      <c r="BH237" s="242">
        <f>IF(N237="sníž. přenesená",J237,0)</f>
        <v>0</v>
      </c>
      <c r="BI237" s="242">
        <f>IF(N237="nulová",J237,0)</f>
        <v>0</v>
      </c>
      <c r="BJ237" s="18" t="s">
        <v>82</v>
      </c>
      <c r="BK237" s="242">
        <f>ROUND(I237*H237,2)</f>
        <v>0</v>
      </c>
      <c r="BL237" s="18" t="s">
        <v>101</v>
      </c>
      <c r="BM237" s="241" t="s">
        <v>895</v>
      </c>
    </row>
    <row r="238" s="13" customFormat="1">
      <c r="A238" s="13"/>
      <c r="B238" s="243"/>
      <c r="C238" s="244"/>
      <c r="D238" s="245" t="s">
        <v>210</v>
      </c>
      <c r="E238" s="246" t="s">
        <v>1</v>
      </c>
      <c r="F238" s="247" t="s">
        <v>896</v>
      </c>
      <c r="G238" s="244"/>
      <c r="H238" s="248">
        <v>26.5</v>
      </c>
      <c r="I238" s="249"/>
      <c r="J238" s="244"/>
      <c r="K238" s="244"/>
      <c r="L238" s="250"/>
      <c r="M238" s="251"/>
      <c r="N238" s="252"/>
      <c r="O238" s="252"/>
      <c r="P238" s="252"/>
      <c r="Q238" s="252"/>
      <c r="R238" s="252"/>
      <c r="S238" s="252"/>
      <c r="T238" s="25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4" t="s">
        <v>210</v>
      </c>
      <c r="AU238" s="254" t="s">
        <v>86</v>
      </c>
      <c r="AV238" s="13" t="s">
        <v>86</v>
      </c>
      <c r="AW238" s="13" t="s">
        <v>34</v>
      </c>
      <c r="AX238" s="13" t="s">
        <v>78</v>
      </c>
      <c r="AY238" s="254" t="s">
        <v>196</v>
      </c>
    </row>
    <row r="239" s="13" customFormat="1">
      <c r="A239" s="13"/>
      <c r="B239" s="243"/>
      <c r="C239" s="244"/>
      <c r="D239" s="245" t="s">
        <v>210</v>
      </c>
      <c r="E239" s="246" t="s">
        <v>1</v>
      </c>
      <c r="F239" s="247" t="s">
        <v>897</v>
      </c>
      <c r="G239" s="244"/>
      <c r="H239" s="248">
        <v>30</v>
      </c>
      <c r="I239" s="249"/>
      <c r="J239" s="244"/>
      <c r="K239" s="244"/>
      <c r="L239" s="250"/>
      <c r="M239" s="251"/>
      <c r="N239" s="252"/>
      <c r="O239" s="252"/>
      <c r="P239" s="252"/>
      <c r="Q239" s="252"/>
      <c r="R239" s="252"/>
      <c r="S239" s="252"/>
      <c r="T239" s="25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4" t="s">
        <v>210</v>
      </c>
      <c r="AU239" s="254" t="s">
        <v>86</v>
      </c>
      <c r="AV239" s="13" t="s">
        <v>86</v>
      </c>
      <c r="AW239" s="13" t="s">
        <v>34</v>
      </c>
      <c r="AX239" s="13" t="s">
        <v>78</v>
      </c>
      <c r="AY239" s="254" t="s">
        <v>196</v>
      </c>
    </row>
    <row r="240" s="16" customFormat="1">
      <c r="A240" s="16"/>
      <c r="B240" s="276"/>
      <c r="C240" s="277"/>
      <c r="D240" s="245" t="s">
        <v>210</v>
      </c>
      <c r="E240" s="278" t="s">
        <v>1</v>
      </c>
      <c r="F240" s="279" t="s">
        <v>276</v>
      </c>
      <c r="G240" s="277"/>
      <c r="H240" s="280">
        <v>56.5</v>
      </c>
      <c r="I240" s="281"/>
      <c r="J240" s="277"/>
      <c r="K240" s="277"/>
      <c r="L240" s="282"/>
      <c r="M240" s="283"/>
      <c r="N240" s="284"/>
      <c r="O240" s="284"/>
      <c r="P240" s="284"/>
      <c r="Q240" s="284"/>
      <c r="R240" s="284"/>
      <c r="S240" s="284"/>
      <c r="T240" s="285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T240" s="286" t="s">
        <v>210</v>
      </c>
      <c r="AU240" s="286" t="s">
        <v>86</v>
      </c>
      <c r="AV240" s="16" t="s">
        <v>101</v>
      </c>
      <c r="AW240" s="16" t="s">
        <v>34</v>
      </c>
      <c r="AX240" s="16" t="s">
        <v>82</v>
      </c>
      <c r="AY240" s="286" t="s">
        <v>196</v>
      </c>
    </row>
    <row r="241" s="2" customFormat="1" ht="16.5" customHeight="1">
      <c r="A241" s="39"/>
      <c r="B241" s="40"/>
      <c r="C241" s="230" t="s">
        <v>422</v>
      </c>
      <c r="D241" s="230" t="s">
        <v>198</v>
      </c>
      <c r="E241" s="231" t="s">
        <v>898</v>
      </c>
      <c r="F241" s="232" t="s">
        <v>899</v>
      </c>
      <c r="G241" s="233" t="s">
        <v>247</v>
      </c>
      <c r="H241" s="234">
        <v>322.5</v>
      </c>
      <c r="I241" s="235"/>
      <c r="J241" s="236">
        <f>ROUND(I241*H241,2)</f>
        <v>0</v>
      </c>
      <c r="K241" s="232" t="s">
        <v>890</v>
      </c>
      <c r="L241" s="45"/>
      <c r="M241" s="237" t="s">
        <v>1</v>
      </c>
      <c r="N241" s="238" t="s">
        <v>43</v>
      </c>
      <c r="O241" s="92"/>
      <c r="P241" s="239">
        <f>O241*H241</f>
        <v>0</v>
      </c>
      <c r="Q241" s="239">
        <v>0.00332</v>
      </c>
      <c r="R241" s="239">
        <f>Q241*H241</f>
        <v>1.0707</v>
      </c>
      <c r="S241" s="239">
        <v>0</v>
      </c>
      <c r="T241" s="240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1" t="s">
        <v>101</v>
      </c>
      <c r="AT241" s="241" t="s">
        <v>198</v>
      </c>
      <c r="AU241" s="241" t="s">
        <v>86</v>
      </c>
      <c r="AY241" s="18" t="s">
        <v>196</v>
      </c>
      <c r="BE241" s="242">
        <f>IF(N241="základní",J241,0)</f>
        <v>0</v>
      </c>
      <c r="BF241" s="242">
        <f>IF(N241="snížená",J241,0)</f>
        <v>0</v>
      </c>
      <c r="BG241" s="242">
        <f>IF(N241="zákl. přenesená",J241,0)</f>
        <v>0</v>
      </c>
      <c r="BH241" s="242">
        <f>IF(N241="sníž. přenesená",J241,0)</f>
        <v>0</v>
      </c>
      <c r="BI241" s="242">
        <f>IF(N241="nulová",J241,0)</f>
        <v>0</v>
      </c>
      <c r="BJ241" s="18" t="s">
        <v>82</v>
      </c>
      <c r="BK241" s="242">
        <f>ROUND(I241*H241,2)</f>
        <v>0</v>
      </c>
      <c r="BL241" s="18" t="s">
        <v>101</v>
      </c>
      <c r="BM241" s="241" t="s">
        <v>900</v>
      </c>
    </row>
    <row r="242" s="2" customFormat="1" ht="16.5" customHeight="1">
      <c r="A242" s="39"/>
      <c r="B242" s="40"/>
      <c r="C242" s="230" t="s">
        <v>427</v>
      </c>
      <c r="D242" s="230" t="s">
        <v>198</v>
      </c>
      <c r="E242" s="231" t="s">
        <v>901</v>
      </c>
      <c r="F242" s="232" t="s">
        <v>902</v>
      </c>
      <c r="G242" s="233" t="s">
        <v>247</v>
      </c>
      <c r="H242" s="234">
        <v>104</v>
      </c>
      <c r="I242" s="235"/>
      <c r="J242" s="236">
        <f>ROUND(I242*H242,2)</f>
        <v>0</v>
      </c>
      <c r="K242" s="232" t="s">
        <v>903</v>
      </c>
      <c r="L242" s="45"/>
      <c r="M242" s="237" t="s">
        <v>1</v>
      </c>
      <c r="N242" s="238" t="s">
        <v>43</v>
      </c>
      <c r="O242" s="92"/>
      <c r="P242" s="239">
        <f>O242*H242</f>
        <v>0</v>
      </c>
      <c r="Q242" s="239">
        <v>0.079799999999999996</v>
      </c>
      <c r="R242" s="239">
        <f>Q242*H242</f>
        <v>8.299199999999999</v>
      </c>
      <c r="S242" s="239">
        <v>0</v>
      </c>
      <c r="T242" s="24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1" t="s">
        <v>101</v>
      </c>
      <c r="AT242" s="241" t="s">
        <v>198</v>
      </c>
      <c r="AU242" s="241" t="s">
        <v>86</v>
      </c>
      <c r="AY242" s="18" t="s">
        <v>196</v>
      </c>
      <c r="BE242" s="242">
        <f>IF(N242="základní",J242,0)</f>
        <v>0</v>
      </c>
      <c r="BF242" s="242">
        <f>IF(N242="snížená",J242,0)</f>
        <v>0</v>
      </c>
      <c r="BG242" s="242">
        <f>IF(N242="zákl. přenesená",J242,0)</f>
        <v>0</v>
      </c>
      <c r="BH242" s="242">
        <f>IF(N242="sníž. přenesená",J242,0)</f>
        <v>0</v>
      </c>
      <c r="BI242" s="242">
        <f>IF(N242="nulová",J242,0)</f>
        <v>0</v>
      </c>
      <c r="BJ242" s="18" t="s">
        <v>82</v>
      </c>
      <c r="BK242" s="242">
        <f>ROUND(I242*H242,2)</f>
        <v>0</v>
      </c>
      <c r="BL242" s="18" t="s">
        <v>101</v>
      </c>
      <c r="BM242" s="241" t="s">
        <v>904</v>
      </c>
    </row>
    <row r="243" s="2" customFormat="1" ht="16.5" customHeight="1">
      <c r="A243" s="39"/>
      <c r="B243" s="40"/>
      <c r="C243" s="230" t="s">
        <v>433</v>
      </c>
      <c r="D243" s="230" t="s">
        <v>198</v>
      </c>
      <c r="E243" s="231" t="s">
        <v>905</v>
      </c>
      <c r="F243" s="232" t="s">
        <v>906</v>
      </c>
      <c r="G243" s="233" t="s">
        <v>418</v>
      </c>
      <c r="H243" s="234">
        <v>3</v>
      </c>
      <c r="I243" s="235"/>
      <c r="J243" s="236">
        <f>ROUND(I243*H243,2)</f>
        <v>0</v>
      </c>
      <c r="K243" s="232" t="s">
        <v>202</v>
      </c>
      <c r="L243" s="45"/>
      <c r="M243" s="237" t="s">
        <v>1</v>
      </c>
      <c r="N243" s="238" t="s">
        <v>43</v>
      </c>
      <c r="O243" s="92"/>
      <c r="P243" s="239">
        <f>O243*H243</f>
        <v>0</v>
      </c>
      <c r="Q243" s="239">
        <v>0</v>
      </c>
      <c r="R243" s="239">
        <f>Q243*H243</f>
        <v>0</v>
      </c>
      <c r="S243" s="239">
        <v>0</v>
      </c>
      <c r="T243" s="240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1" t="s">
        <v>101</v>
      </c>
      <c r="AT243" s="241" t="s">
        <v>198</v>
      </c>
      <c r="AU243" s="241" t="s">
        <v>86</v>
      </c>
      <c r="AY243" s="18" t="s">
        <v>196</v>
      </c>
      <c r="BE243" s="242">
        <f>IF(N243="základní",J243,0)</f>
        <v>0</v>
      </c>
      <c r="BF243" s="242">
        <f>IF(N243="snížená",J243,0)</f>
        <v>0</v>
      </c>
      <c r="BG243" s="242">
        <f>IF(N243="zákl. přenesená",J243,0)</f>
        <v>0</v>
      </c>
      <c r="BH243" s="242">
        <f>IF(N243="sníž. přenesená",J243,0)</f>
        <v>0</v>
      </c>
      <c r="BI243" s="242">
        <f>IF(N243="nulová",J243,0)</f>
        <v>0</v>
      </c>
      <c r="BJ243" s="18" t="s">
        <v>82</v>
      </c>
      <c r="BK243" s="242">
        <f>ROUND(I243*H243,2)</f>
        <v>0</v>
      </c>
      <c r="BL243" s="18" t="s">
        <v>101</v>
      </c>
      <c r="BM243" s="241" t="s">
        <v>907</v>
      </c>
    </row>
    <row r="244" s="12" customFormat="1" ht="22.8" customHeight="1">
      <c r="A244" s="12"/>
      <c r="B244" s="214"/>
      <c r="C244" s="215"/>
      <c r="D244" s="216" t="s">
        <v>77</v>
      </c>
      <c r="E244" s="228" t="s">
        <v>711</v>
      </c>
      <c r="F244" s="228" t="s">
        <v>712</v>
      </c>
      <c r="G244" s="215"/>
      <c r="H244" s="215"/>
      <c r="I244" s="218"/>
      <c r="J244" s="229">
        <f>BK244</f>
        <v>0</v>
      </c>
      <c r="K244" s="215"/>
      <c r="L244" s="220"/>
      <c r="M244" s="221"/>
      <c r="N244" s="222"/>
      <c r="O244" s="222"/>
      <c r="P244" s="223">
        <f>P245</f>
        <v>0</v>
      </c>
      <c r="Q244" s="222"/>
      <c r="R244" s="223">
        <f>R245</f>
        <v>0</v>
      </c>
      <c r="S244" s="222"/>
      <c r="T244" s="224">
        <f>T245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25" t="s">
        <v>82</v>
      </c>
      <c r="AT244" s="226" t="s">
        <v>77</v>
      </c>
      <c r="AU244" s="226" t="s">
        <v>82</v>
      </c>
      <c r="AY244" s="225" t="s">
        <v>196</v>
      </c>
      <c r="BK244" s="227">
        <f>BK245</f>
        <v>0</v>
      </c>
    </row>
    <row r="245" s="2" customFormat="1" ht="33" customHeight="1">
      <c r="A245" s="39"/>
      <c r="B245" s="40"/>
      <c r="C245" s="230" t="s">
        <v>437</v>
      </c>
      <c r="D245" s="230" t="s">
        <v>198</v>
      </c>
      <c r="E245" s="231" t="s">
        <v>908</v>
      </c>
      <c r="F245" s="232" t="s">
        <v>909</v>
      </c>
      <c r="G245" s="233" t="s">
        <v>341</v>
      </c>
      <c r="H245" s="234">
        <v>1015.14</v>
      </c>
      <c r="I245" s="235"/>
      <c r="J245" s="236">
        <f>ROUND(I245*H245,2)</f>
        <v>0</v>
      </c>
      <c r="K245" s="232" t="s">
        <v>202</v>
      </c>
      <c r="L245" s="45"/>
      <c r="M245" s="237" t="s">
        <v>1</v>
      </c>
      <c r="N245" s="238" t="s">
        <v>43</v>
      </c>
      <c r="O245" s="92"/>
      <c r="P245" s="239">
        <f>O245*H245</f>
        <v>0</v>
      </c>
      <c r="Q245" s="239">
        <v>0</v>
      </c>
      <c r="R245" s="239">
        <f>Q245*H245</f>
        <v>0</v>
      </c>
      <c r="S245" s="239">
        <v>0</v>
      </c>
      <c r="T245" s="24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1" t="s">
        <v>101</v>
      </c>
      <c r="AT245" s="241" t="s">
        <v>198</v>
      </c>
      <c r="AU245" s="241" t="s">
        <v>86</v>
      </c>
      <c r="AY245" s="18" t="s">
        <v>196</v>
      </c>
      <c r="BE245" s="242">
        <f>IF(N245="základní",J245,0)</f>
        <v>0</v>
      </c>
      <c r="BF245" s="242">
        <f>IF(N245="snížená",J245,0)</f>
        <v>0</v>
      </c>
      <c r="BG245" s="242">
        <f>IF(N245="zákl. přenesená",J245,0)</f>
        <v>0</v>
      </c>
      <c r="BH245" s="242">
        <f>IF(N245="sníž. přenesená",J245,0)</f>
        <v>0</v>
      </c>
      <c r="BI245" s="242">
        <f>IF(N245="nulová",J245,0)</f>
        <v>0</v>
      </c>
      <c r="BJ245" s="18" t="s">
        <v>82</v>
      </c>
      <c r="BK245" s="242">
        <f>ROUND(I245*H245,2)</f>
        <v>0</v>
      </c>
      <c r="BL245" s="18" t="s">
        <v>101</v>
      </c>
      <c r="BM245" s="241" t="s">
        <v>910</v>
      </c>
    </row>
    <row r="246" s="12" customFormat="1" ht="25.92" customHeight="1">
      <c r="A246" s="12"/>
      <c r="B246" s="214"/>
      <c r="C246" s="215"/>
      <c r="D246" s="216" t="s">
        <v>77</v>
      </c>
      <c r="E246" s="217" t="s">
        <v>911</v>
      </c>
      <c r="F246" s="217" t="s">
        <v>912</v>
      </c>
      <c r="G246" s="215"/>
      <c r="H246" s="215"/>
      <c r="I246" s="218"/>
      <c r="J246" s="219">
        <f>BK246</f>
        <v>0</v>
      </c>
      <c r="K246" s="215"/>
      <c r="L246" s="220"/>
      <c r="M246" s="221"/>
      <c r="N246" s="222"/>
      <c r="O246" s="222"/>
      <c r="P246" s="223">
        <f>P247</f>
        <v>0</v>
      </c>
      <c r="Q246" s="222"/>
      <c r="R246" s="223">
        <f>R247</f>
        <v>1.9882114000000002</v>
      </c>
      <c r="S246" s="222"/>
      <c r="T246" s="224">
        <f>T247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25" t="s">
        <v>86</v>
      </c>
      <c r="AT246" s="226" t="s">
        <v>77</v>
      </c>
      <c r="AU246" s="226" t="s">
        <v>78</v>
      </c>
      <c r="AY246" s="225" t="s">
        <v>196</v>
      </c>
      <c r="BK246" s="227">
        <f>BK247</f>
        <v>0</v>
      </c>
    </row>
    <row r="247" s="12" customFormat="1" ht="22.8" customHeight="1">
      <c r="A247" s="12"/>
      <c r="B247" s="214"/>
      <c r="C247" s="215"/>
      <c r="D247" s="216" t="s">
        <v>77</v>
      </c>
      <c r="E247" s="228" t="s">
        <v>913</v>
      </c>
      <c r="F247" s="228" t="s">
        <v>914</v>
      </c>
      <c r="G247" s="215"/>
      <c r="H247" s="215"/>
      <c r="I247" s="218"/>
      <c r="J247" s="229">
        <f>BK247</f>
        <v>0</v>
      </c>
      <c r="K247" s="215"/>
      <c r="L247" s="220"/>
      <c r="M247" s="221"/>
      <c r="N247" s="222"/>
      <c r="O247" s="222"/>
      <c r="P247" s="223">
        <f>SUM(P248:P268)</f>
        <v>0</v>
      </c>
      <c r="Q247" s="222"/>
      <c r="R247" s="223">
        <f>SUM(R248:R268)</f>
        <v>1.9882114000000002</v>
      </c>
      <c r="S247" s="222"/>
      <c r="T247" s="224">
        <f>SUM(T248:T268)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25" t="s">
        <v>86</v>
      </c>
      <c r="AT247" s="226" t="s">
        <v>77</v>
      </c>
      <c r="AU247" s="226" t="s">
        <v>82</v>
      </c>
      <c r="AY247" s="225" t="s">
        <v>196</v>
      </c>
      <c r="BK247" s="227">
        <f>SUM(BK248:BK268)</f>
        <v>0</v>
      </c>
    </row>
    <row r="248" s="2" customFormat="1" ht="24.15" customHeight="1">
      <c r="A248" s="39"/>
      <c r="B248" s="40"/>
      <c r="C248" s="230" t="s">
        <v>439</v>
      </c>
      <c r="D248" s="230" t="s">
        <v>198</v>
      </c>
      <c r="E248" s="231" t="s">
        <v>915</v>
      </c>
      <c r="F248" s="232" t="s">
        <v>916</v>
      </c>
      <c r="G248" s="233" t="s">
        <v>201</v>
      </c>
      <c r="H248" s="234">
        <v>320</v>
      </c>
      <c r="I248" s="235"/>
      <c r="J248" s="236">
        <f>ROUND(I248*H248,2)</f>
        <v>0</v>
      </c>
      <c r="K248" s="232" t="s">
        <v>202</v>
      </c>
      <c r="L248" s="45"/>
      <c r="M248" s="237" t="s">
        <v>1</v>
      </c>
      <c r="N248" s="238" t="s">
        <v>43</v>
      </c>
      <c r="O248" s="92"/>
      <c r="P248" s="239">
        <f>O248*H248</f>
        <v>0</v>
      </c>
      <c r="Q248" s="239">
        <v>0</v>
      </c>
      <c r="R248" s="239">
        <f>Q248*H248</f>
        <v>0</v>
      </c>
      <c r="S248" s="239">
        <v>0</v>
      </c>
      <c r="T248" s="24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1" t="s">
        <v>283</v>
      </c>
      <c r="AT248" s="241" t="s">
        <v>198</v>
      </c>
      <c r="AU248" s="241" t="s">
        <v>86</v>
      </c>
      <c r="AY248" s="18" t="s">
        <v>196</v>
      </c>
      <c r="BE248" s="242">
        <f>IF(N248="základní",J248,0)</f>
        <v>0</v>
      </c>
      <c r="BF248" s="242">
        <f>IF(N248="snížená",J248,0)</f>
        <v>0</v>
      </c>
      <c r="BG248" s="242">
        <f>IF(N248="zákl. přenesená",J248,0)</f>
        <v>0</v>
      </c>
      <c r="BH248" s="242">
        <f>IF(N248="sníž. přenesená",J248,0)</f>
        <v>0</v>
      </c>
      <c r="BI248" s="242">
        <f>IF(N248="nulová",J248,0)</f>
        <v>0</v>
      </c>
      <c r="BJ248" s="18" t="s">
        <v>82</v>
      </c>
      <c r="BK248" s="242">
        <f>ROUND(I248*H248,2)</f>
        <v>0</v>
      </c>
      <c r="BL248" s="18" t="s">
        <v>283</v>
      </c>
      <c r="BM248" s="241" t="s">
        <v>917</v>
      </c>
    </row>
    <row r="249" s="13" customFormat="1">
      <c r="A249" s="13"/>
      <c r="B249" s="243"/>
      <c r="C249" s="244"/>
      <c r="D249" s="245" t="s">
        <v>210</v>
      </c>
      <c r="E249" s="246" t="s">
        <v>1</v>
      </c>
      <c r="F249" s="247" t="s">
        <v>918</v>
      </c>
      <c r="G249" s="244"/>
      <c r="H249" s="248">
        <v>51.549999999999997</v>
      </c>
      <c r="I249" s="249"/>
      <c r="J249" s="244"/>
      <c r="K249" s="244"/>
      <c r="L249" s="250"/>
      <c r="M249" s="251"/>
      <c r="N249" s="252"/>
      <c r="O249" s="252"/>
      <c r="P249" s="252"/>
      <c r="Q249" s="252"/>
      <c r="R249" s="252"/>
      <c r="S249" s="252"/>
      <c r="T249" s="25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4" t="s">
        <v>210</v>
      </c>
      <c r="AU249" s="254" t="s">
        <v>86</v>
      </c>
      <c r="AV249" s="13" t="s">
        <v>86</v>
      </c>
      <c r="AW249" s="13" t="s">
        <v>34</v>
      </c>
      <c r="AX249" s="13" t="s">
        <v>78</v>
      </c>
      <c r="AY249" s="254" t="s">
        <v>196</v>
      </c>
    </row>
    <row r="250" s="13" customFormat="1">
      <c r="A250" s="13"/>
      <c r="B250" s="243"/>
      <c r="C250" s="244"/>
      <c r="D250" s="245" t="s">
        <v>210</v>
      </c>
      <c r="E250" s="246" t="s">
        <v>1</v>
      </c>
      <c r="F250" s="247" t="s">
        <v>919</v>
      </c>
      <c r="G250" s="244"/>
      <c r="H250" s="248">
        <v>61.859999999999999</v>
      </c>
      <c r="I250" s="249"/>
      <c r="J250" s="244"/>
      <c r="K250" s="244"/>
      <c r="L250" s="250"/>
      <c r="M250" s="251"/>
      <c r="N250" s="252"/>
      <c r="O250" s="252"/>
      <c r="P250" s="252"/>
      <c r="Q250" s="252"/>
      <c r="R250" s="252"/>
      <c r="S250" s="252"/>
      <c r="T250" s="25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4" t="s">
        <v>210</v>
      </c>
      <c r="AU250" s="254" t="s">
        <v>86</v>
      </c>
      <c r="AV250" s="13" t="s">
        <v>86</v>
      </c>
      <c r="AW250" s="13" t="s">
        <v>34</v>
      </c>
      <c r="AX250" s="13" t="s">
        <v>78</v>
      </c>
      <c r="AY250" s="254" t="s">
        <v>196</v>
      </c>
    </row>
    <row r="251" s="13" customFormat="1">
      <c r="A251" s="13"/>
      <c r="B251" s="243"/>
      <c r="C251" s="244"/>
      <c r="D251" s="245" t="s">
        <v>210</v>
      </c>
      <c r="E251" s="246" t="s">
        <v>1</v>
      </c>
      <c r="F251" s="247" t="s">
        <v>920</v>
      </c>
      <c r="G251" s="244"/>
      <c r="H251" s="248">
        <v>206.19999999999999</v>
      </c>
      <c r="I251" s="249"/>
      <c r="J251" s="244"/>
      <c r="K251" s="244"/>
      <c r="L251" s="250"/>
      <c r="M251" s="251"/>
      <c r="N251" s="252"/>
      <c r="O251" s="252"/>
      <c r="P251" s="252"/>
      <c r="Q251" s="252"/>
      <c r="R251" s="252"/>
      <c r="S251" s="252"/>
      <c r="T251" s="25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4" t="s">
        <v>210</v>
      </c>
      <c r="AU251" s="254" t="s">
        <v>86</v>
      </c>
      <c r="AV251" s="13" t="s">
        <v>86</v>
      </c>
      <c r="AW251" s="13" t="s">
        <v>34</v>
      </c>
      <c r="AX251" s="13" t="s">
        <v>78</v>
      </c>
      <c r="AY251" s="254" t="s">
        <v>196</v>
      </c>
    </row>
    <row r="252" s="15" customFormat="1">
      <c r="A252" s="15"/>
      <c r="B252" s="265"/>
      <c r="C252" s="266"/>
      <c r="D252" s="245" t="s">
        <v>210</v>
      </c>
      <c r="E252" s="267" t="s">
        <v>1</v>
      </c>
      <c r="F252" s="268" t="s">
        <v>243</v>
      </c>
      <c r="G252" s="266"/>
      <c r="H252" s="269">
        <v>319.61000000000001</v>
      </c>
      <c r="I252" s="270"/>
      <c r="J252" s="266"/>
      <c r="K252" s="266"/>
      <c r="L252" s="271"/>
      <c r="M252" s="272"/>
      <c r="N252" s="273"/>
      <c r="O252" s="273"/>
      <c r="P252" s="273"/>
      <c r="Q252" s="273"/>
      <c r="R252" s="273"/>
      <c r="S252" s="273"/>
      <c r="T252" s="274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75" t="s">
        <v>210</v>
      </c>
      <c r="AU252" s="275" t="s">
        <v>86</v>
      </c>
      <c r="AV252" s="15" t="s">
        <v>94</v>
      </c>
      <c r="AW252" s="15" t="s">
        <v>34</v>
      </c>
      <c r="AX252" s="15" t="s">
        <v>78</v>
      </c>
      <c r="AY252" s="275" t="s">
        <v>196</v>
      </c>
    </row>
    <row r="253" s="13" customFormat="1">
      <c r="A253" s="13"/>
      <c r="B253" s="243"/>
      <c r="C253" s="244"/>
      <c r="D253" s="245" t="s">
        <v>210</v>
      </c>
      <c r="E253" s="246" t="s">
        <v>1</v>
      </c>
      <c r="F253" s="247" t="s">
        <v>921</v>
      </c>
      <c r="G253" s="244"/>
      <c r="H253" s="248">
        <v>320</v>
      </c>
      <c r="I253" s="249"/>
      <c r="J253" s="244"/>
      <c r="K253" s="244"/>
      <c r="L253" s="250"/>
      <c r="M253" s="251"/>
      <c r="N253" s="252"/>
      <c r="O253" s="252"/>
      <c r="P253" s="252"/>
      <c r="Q253" s="252"/>
      <c r="R253" s="252"/>
      <c r="S253" s="252"/>
      <c r="T253" s="25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4" t="s">
        <v>210</v>
      </c>
      <c r="AU253" s="254" t="s">
        <v>86</v>
      </c>
      <c r="AV253" s="13" t="s">
        <v>86</v>
      </c>
      <c r="AW253" s="13" t="s">
        <v>34</v>
      </c>
      <c r="AX253" s="13" t="s">
        <v>82</v>
      </c>
      <c r="AY253" s="254" t="s">
        <v>196</v>
      </c>
    </row>
    <row r="254" s="2" customFormat="1" ht="16.5" customHeight="1">
      <c r="A254" s="39"/>
      <c r="B254" s="40"/>
      <c r="C254" s="287" t="s">
        <v>446</v>
      </c>
      <c r="D254" s="287" t="s">
        <v>366</v>
      </c>
      <c r="E254" s="288" t="s">
        <v>922</v>
      </c>
      <c r="F254" s="289" t="s">
        <v>923</v>
      </c>
      <c r="G254" s="290" t="s">
        <v>341</v>
      </c>
      <c r="H254" s="291">
        <v>0.109</v>
      </c>
      <c r="I254" s="292"/>
      <c r="J254" s="293">
        <f>ROUND(I254*H254,2)</f>
        <v>0</v>
      </c>
      <c r="K254" s="289" t="s">
        <v>202</v>
      </c>
      <c r="L254" s="294"/>
      <c r="M254" s="295" t="s">
        <v>1</v>
      </c>
      <c r="N254" s="296" t="s">
        <v>43</v>
      </c>
      <c r="O254" s="92"/>
      <c r="P254" s="239">
        <f>O254*H254</f>
        <v>0</v>
      </c>
      <c r="Q254" s="239">
        <v>1</v>
      </c>
      <c r="R254" s="239">
        <f>Q254*H254</f>
        <v>0.109</v>
      </c>
      <c r="S254" s="239">
        <v>0</v>
      </c>
      <c r="T254" s="240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1" t="s">
        <v>360</v>
      </c>
      <c r="AT254" s="241" t="s">
        <v>366</v>
      </c>
      <c r="AU254" s="241" t="s">
        <v>86</v>
      </c>
      <c r="AY254" s="18" t="s">
        <v>196</v>
      </c>
      <c r="BE254" s="242">
        <f>IF(N254="základní",J254,0)</f>
        <v>0</v>
      </c>
      <c r="BF254" s="242">
        <f>IF(N254="snížená",J254,0)</f>
        <v>0</v>
      </c>
      <c r="BG254" s="242">
        <f>IF(N254="zákl. přenesená",J254,0)</f>
        <v>0</v>
      </c>
      <c r="BH254" s="242">
        <f>IF(N254="sníž. přenesená",J254,0)</f>
        <v>0</v>
      </c>
      <c r="BI254" s="242">
        <f>IF(N254="nulová",J254,0)</f>
        <v>0</v>
      </c>
      <c r="BJ254" s="18" t="s">
        <v>82</v>
      </c>
      <c r="BK254" s="242">
        <f>ROUND(I254*H254,2)</f>
        <v>0</v>
      </c>
      <c r="BL254" s="18" t="s">
        <v>283</v>
      </c>
      <c r="BM254" s="241" t="s">
        <v>924</v>
      </c>
    </row>
    <row r="255" s="13" customFormat="1">
      <c r="A255" s="13"/>
      <c r="B255" s="243"/>
      <c r="C255" s="244"/>
      <c r="D255" s="245" t="s">
        <v>210</v>
      </c>
      <c r="E255" s="244"/>
      <c r="F255" s="247" t="s">
        <v>925</v>
      </c>
      <c r="G255" s="244"/>
      <c r="H255" s="248">
        <v>0.109</v>
      </c>
      <c r="I255" s="249"/>
      <c r="J255" s="244"/>
      <c r="K255" s="244"/>
      <c r="L255" s="250"/>
      <c r="M255" s="251"/>
      <c r="N255" s="252"/>
      <c r="O255" s="252"/>
      <c r="P255" s="252"/>
      <c r="Q255" s="252"/>
      <c r="R255" s="252"/>
      <c r="S255" s="252"/>
      <c r="T255" s="25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4" t="s">
        <v>210</v>
      </c>
      <c r="AU255" s="254" t="s">
        <v>86</v>
      </c>
      <c r="AV255" s="13" t="s">
        <v>86</v>
      </c>
      <c r="AW255" s="13" t="s">
        <v>4</v>
      </c>
      <c r="AX255" s="13" t="s">
        <v>82</v>
      </c>
      <c r="AY255" s="254" t="s">
        <v>196</v>
      </c>
    </row>
    <row r="256" s="2" customFormat="1" ht="24.15" customHeight="1">
      <c r="A256" s="39"/>
      <c r="B256" s="40"/>
      <c r="C256" s="230" t="s">
        <v>450</v>
      </c>
      <c r="D256" s="230" t="s">
        <v>198</v>
      </c>
      <c r="E256" s="231" t="s">
        <v>926</v>
      </c>
      <c r="F256" s="232" t="s">
        <v>927</v>
      </c>
      <c r="G256" s="233" t="s">
        <v>201</v>
      </c>
      <c r="H256" s="234">
        <v>640</v>
      </c>
      <c r="I256" s="235"/>
      <c r="J256" s="236">
        <f>ROUND(I256*H256,2)</f>
        <v>0</v>
      </c>
      <c r="K256" s="232" t="s">
        <v>202</v>
      </c>
      <c r="L256" s="45"/>
      <c r="M256" s="237" t="s">
        <v>1</v>
      </c>
      <c r="N256" s="238" t="s">
        <v>43</v>
      </c>
      <c r="O256" s="92"/>
      <c r="P256" s="239">
        <f>O256*H256</f>
        <v>0</v>
      </c>
      <c r="Q256" s="239">
        <v>3.0000000000000001E-05</v>
      </c>
      <c r="R256" s="239">
        <f>Q256*H256</f>
        <v>0.019200000000000002</v>
      </c>
      <c r="S256" s="239">
        <v>0</v>
      </c>
      <c r="T256" s="24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1" t="s">
        <v>283</v>
      </c>
      <c r="AT256" s="241" t="s">
        <v>198</v>
      </c>
      <c r="AU256" s="241" t="s">
        <v>86</v>
      </c>
      <c r="AY256" s="18" t="s">
        <v>196</v>
      </c>
      <c r="BE256" s="242">
        <f>IF(N256="základní",J256,0)</f>
        <v>0</v>
      </c>
      <c r="BF256" s="242">
        <f>IF(N256="snížená",J256,0)</f>
        <v>0</v>
      </c>
      <c r="BG256" s="242">
        <f>IF(N256="zákl. přenesená",J256,0)</f>
        <v>0</v>
      </c>
      <c r="BH256" s="242">
        <f>IF(N256="sníž. přenesená",J256,0)</f>
        <v>0</v>
      </c>
      <c r="BI256" s="242">
        <f>IF(N256="nulová",J256,0)</f>
        <v>0</v>
      </c>
      <c r="BJ256" s="18" t="s">
        <v>82</v>
      </c>
      <c r="BK256" s="242">
        <f>ROUND(I256*H256,2)</f>
        <v>0</v>
      </c>
      <c r="BL256" s="18" t="s">
        <v>283</v>
      </c>
      <c r="BM256" s="241" t="s">
        <v>928</v>
      </c>
    </row>
    <row r="257" s="13" customFormat="1">
      <c r="A257" s="13"/>
      <c r="B257" s="243"/>
      <c r="C257" s="244"/>
      <c r="D257" s="245" t="s">
        <v>210</v>
      </c>
      <c r="E257" s="246" t="s">
        <v>1</v>
      </c>
      <c r="F257" s="247" t="s">
        <v>929</v>
      </c>
      <c r="G257" s="244"/>
      <c r="H257" s="248">
        <v>640</v>
      </c>
      <c r="I257" s="249"/>
      <c r="J257" s="244"/>
      <c r="K257" s="244"/>
      <c r="L257" s="250"/>
      <c r="M257" s="251"/>
      <c r="N257" s="252"/>
      <c r="O257" s="252"/>
      <c r="P257" s="252"/>
      <c r="Q257" s="252"/>
      <c r="R257" s="252"/>
      <c r="S257" s="252"/>
      <c r="T257" s="25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4" t="s">
        <v>210</v>
      </c>
      <c r="AU257" s="254" t="s">
        <v>86</v>
      </c>
      <c r="AV257" s="13" t="s">
        <v>86</v>
      </c>
      <c r="AW257" s="13" t="s">
        <v>34</v>
      </c>
      <c r="AX257" s="13" t="s">
        <v>82</v>
      </c>
      <c r="AY257" s="254" t="s">
        <v>196</v>
      </c>
    </row>
    <row r="258" s="2" customFormat="1" ht="16.5" customHeight="1">
      <c r="A258" s="39"/>
      <c r="B258" s="40"/>
      <c r="C258" s="287" t="s">
        <v>454</v>
      </c>
      <c r="D258" s="287" t="s">
        <v>366</v>
      </c>
      <c r="E258" s="288" t="s">
        <v>930</v>
      </c>
      <c r="F258" s="289" t="s">
        <v>931</v>
      </c>
      <c r="G258" s="290" t="s">
        <v>341</v>
      </c>
      <c r="H258" s="291">
        <v>1.1970000000000001</v>
      </c>
      <c r="I258" s="292"/>
      <c r="J258" s="293">
        <f>ROUND(I258*H258,2)</f>
        <v>0</v>
      </c>
      <c r="K258" s="289" t="s">
        <v>202</v>
      </c>
      <c r="L258" s="294"/>
      <c r="M258" s="295" t="s">
        <v>1</v>
      </c>
      <c r="N258" s="296" t="s">
        <v>43</v>
      </c>
      <c r="O258" s="92"/>
      <c r="P258" s="239">
        <f>O258*H258</f>
        <v>0</v>
      </c>
      <c r="Q258" s="239">
        <v>1</v>
      </c>
      <c r="R258" s="239">
        <f>Q258*H258</f>
        <v>1.1970000000000001</v>
      </c>
      <c r="S258" s="239">
        <v>0</v>
      </c>
      <c r="T258" s="240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41" t="s">
        <v>360</v>
      </c>
      <c r="AT258" s="241" t="s">
        <v>366</v>
      </c>
      <c r="AU258" s="241" t="s">
        <v>86</v>
      </c>
      <c r="AY258" s="18" t="s">
        <v>196</v>
      </c>
      <c r="BE258" s="242">
        <f>IF(N258="základní",J258,0)</f>
        <v>0</v>
      </c>
      <c r="BF258" s="242">
        <f>IF(N258="snížená",J258,0)</f>
        <v>0</v>
      </c>
      <c r="BG258" s="242">
        <f>IF(N258="zákl. přenesená",J258,0)</f>
        <v>0</v>
      </c>
      <c r="BH258" s="242">
        <f>IF(N258="sníž. přenesená",J258,0)</f>
        <v>0</v>
      </c>
      <c r="BI258" s="242">
        <f>IF(N258="nulová",J258,0)</f>
        <v>0</v>
      </c>
      <c r="BJ258" s="18" t="s">
        <v>82</v>
      </c>
      <c r="BK258" s="242">
        <f>ROUND(I258*H258,2)</f>
        <v>0</v>
      </c>
      <c r="BL258" s="18" t="s">
        <v>283</v>
      </c>
      <c r="BM258" s="241" t="s">
        <v>932</v>
      </c>
    </row>
    <row r="259" s="13" customFormat="1">
      <c r="A259" s="13"/>
      <c r="B259" s="243"/>
      <c r="C259" s="244"/>
      <c r="D259" s="245" t="s">
        <v>210</v>
      </c>
      <c r="E259" s="244"/>
      <c r="F259" s="247" t="s">
        <v>933</v>
      </c>
      <c r="G259" s="244"/>
      <c r="H259" s="248">
        <v>1.1970000000000001</v>
      </c>
      <c r="I259" s="249"/>
      <c r="J259" s="244"/>
      <c r="K259" s="244"/>
      <c r="L259" s="250"/>
      <c r="M259" s="251"/>
      <c r="N259" s="252"/>
      <c r="O259" s="252"/>
      <c r="P259" s="252"/>
      <c r="Q259" s="252"/>
      <c r="R259" s="252"/>
      <c r="S259" s="252"/>
      <c r="T259" s="25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4" t="s">
        <v>210</v>
      </c>
      <c r="AU259" s="254" t="s">
        <v>86</v>
      </c>
      <c r="AV259" s="13" t="s">
        <v>86</v>
      </c>
      <c r="AW259" s="13" t="s">
        <v>4</v>
      </c>
      <c r="AX259" s="13" t="s">
        <v>82</v>
      </c>
      <c r="AY259" s="254" t="s">
        <v>196</v>
      </c>
    </row>
    <row r="260" s="2" customFormat="1" ht="24.15" customHeight="1">
      <c r="A260" s="39"/>
      <c r="B260" s="40"/>
      <c r="C260" s="230" t="s">
        <v>459</v>
      </c>
      <c r="D260" s="230" t="s">
        <v>198</v>
      </c>
      <c r="E260" s="231" t="s">
        <v>934</v>
      </c>
      <c r="F260" s="232" t="s">
        <v>935</v>
      </c>
      <c r="G260" s="233" t="s">
        <v>201</v>
      </c>
      <c r="H260" s="234">
        <v>61.859999999999999</v>
      </c>
      <c r="I260" s="235"/>
      <c r="J260" s="236">
        <f>ROUND(I260*H260,2)</f>
        <v>0</v>
      </c>
      <c r="K260" s="232" t="s">
        <v>202</v>
      </c>
      <c r="L260" s="45"/>
      <c r="M260" s="237" t="s">
        <v>1</v>
      </c>
      <c r="N260" s="238" t="s">
        <v>43</v>
      </c>
      <c r="O260" s="92"/>
      <c r="P260" s="239">
        <f>O260*H260</f>
        <v>0</v>
      </c>
      <c r="Q260" s="239">
        <v>0.00040000000000000002</v>
      </c>
      <c r="R260" s="239">
        <f>Q260*H260</f>
        <v>0.024744000000000002</v>
      </c>
      <c r="S260" s="239">
        <v>0</v>
      </c>
      <c r="T260" s="240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41" t="s">
        <v>283</v>
      </c>
      <c r="AT260" s="241" t="s">
        <v>198</v>
      </c>
      <c r="AU260" s="241" t="s">
        <v>86</v>
      </c>
      <c r="AY260" s="18" t="s">
        <v>196</v>
      </c>
      <c r="BE260" s="242">
        <f>IF(N260="základní",J260,0)</f>
        <v>0</v>
      </c>
      <c r="BF260" s="242">
        <f>IF(N260="snížená",J260,0)</f>
        <v>0</v>
      </c>
      <c r="BG260" s="242">
        <f>IF(N260="zákl. přenesená",J260,0)</f>
        <v>0</v>
      </c>
      <c r="BH260" s="242">
        <f>IF(N260="sníž. přenesená",J260,0)</f>
        <v>0</v>
      </c>
      <c r="BI260" s="242">
        <f>IF(N260="nulová",J260,0)</f>
        <v>0</v>
      </c>
      <c r="BJ260" s="18" t="s">
        <v>82</v>
      </c>
      <c r="BK260" s="242">
        <f>ROUND(I260*H260,2)</f>
        <v>0</v>
      </c>
      <c r="BL260" s="18" t="s">
        <v>283</v>
      </c>
      <c r="BM260" s="241" t="s">
        <v>936</v>
      </c>
    </row>
    <row r="261" s="14" customFormat="1">
      <c r="A261" s="14"/>
      <c r="B261" s="255"/>
      <c r="C261" s="256"/>
      <c r="D261" s="245" t="s">
        <v>210</v>
      </c>
      <c r="E261" s="257" t="s">
        <v>1</v>
      </c>
      <c r="F261" s="258" t="s">
        <v>937</v>
      </c>
      <c r="G261" s="256"/>
      <c r="H261" s="257" t="s">
        <v>1</v>
      </c>
      <c r="I261" s="259"/>
      <c r="J261" s="256"/>
      <c r="K261" s="256"/>
      <c r="L261" s="260"/>
      <c r="M261" s="261"/>
      <c r="N261" s="262"/>
      <c r="O261" s="262"/>
      <c r="P261" s="262"/>
      <c r="Q261" s="262"/>
      <c r="R261" s="262"/>
      <c r="S261" s="262"/>
      <c r="T261" s="263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4" t="s">
        <v>210</v>
      </c>
      <c r="AU261" s="264" t="s">
        <v>86</v>
      </c>
      <c r="AV261" s="14" t="s">
        <v>82</v>
      </c>
      <c r="AW261" s="14" t="s">
        <v>34</v>
      </c>
      <c r="AX261" s="14" t="s">
        <v>78</v>
      </c>
      <c r="AY261" s="264" t="s">
        <v>196</v>
      </c>
    </row>
    <row r="262" s="13" customFormat="1">
      <c r="A262" s="13"/>
      <c r="B262" s="243"/>
      <c r="C262" s="244"/>
      <c r="D262" s="245" t="s">
        <v>210</v>
      </c>
      <c r="E262" s="246" t="s">
        <v>1</v>
      </c>
      <c r="F262" s="247" t="s">
        <v>938</v>
      </c>
      <c r="G262" s="244"/>
      <c r="H262" s="248">
        <v>61.859999999999999</v>
      </c>
      <c r="I262" s="249"/>
      <c r="J262" s="244"/>
      <c r="K262" s="244"/>
      <c r="L262" s="250"/>
      <c r="M262" s="251"/>
      <c r="N262" s="252"/>
      <c r="O262" s="252"/>
      <c r="P262" s="252"/>
      <c r="Q262" s="252"/>
      <c r="R262" s="252"/>
      <c r="S262" s="252"/>
      <c r="T262" s="25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4" t="s">
        <v>210</v>
      </c>
      <c r="AU262" s="254" t="s">
        <v>86</v>
      </c>
      <c r="AV262" s="13" t="s">
        <v>86</v>
      </c>
      <c r="AW262" s="13" t="s">
        <v>34</v>
      </c>
      <c r="AX262" s="13" t="s">
        <v>82</v>
      </c>
      <c r="AY262" s="254" t="s">
        <v>196</v>
      </c>
    </row>
    <row r="263" s="2" customFormat="1" ht="44.25" customHeight="1">
      <c r="A263" s="39"/>
      <c r="B263" s="40"/>
      <c r="C263" s="287" t="s">
        <v>462</v>
      </c>
      <c r="D263" s="287" t="s">
        <v>366</v>
      </c>
      <c r="E263" s="288" t="s">
        <v>939</v>
      </c>
      <c r="F263" s="289" t="s">
        <v>940</v>
      </c>
      <c r="G263" s="290" t="s">
        <v>201</v>
      </c>
      <c r="H263" s="291">
        <v>75.531000000000006</v>
      </c>
      <c r="I263" s="292"/>
      <c r="J263" s="293">
        <f>ROUND(I263*H263,2)</f>
        <v>0</v>
      </c>
      <c r="K263" s="289" t="s">
        <v>202</v>
      </c>
      <c r="L263" s="294"/>
      <c r="M263" s="295" t="s">
        <v>1</v>
      </c>
      <c r="N263" s="296" t="s">
        <v>43</v>
      </c>
      <c r="O263" s="92"/>
      <c r="P263" s="239">
        <f>O263*H263</f>
        <v>0</v>
      </c>
      <c r="Q263" s="239">
        <v>0.0054000000000000003</v>
      </c>
      <c r="R263" s="239">
        <f>Q263*H263</f>
        <v>0.40786740000000005</v>
      </c>
      <c r="S263" s="239">
        <v>0</v>
      </c>
      <c r="T263" s="240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1" t="s">
        <v>360</v>
      </c>
      <c r="AT263" s="241" t="s">
        <v>366</v>
      </c>
      <c r="AU263" s="241" t="s">
        <v>86</v>
      </c>
      <c r="AY263" s="18" t="s">
        <v>196</v>
      </c>
      <c r="BE263" s="242">
        <f>IF(N263="základní",J263,0)</f>
        <v>0</v>
      </c>
      <c r="BF263" s="242">
        <f>IF(N263="snížená",J263,0)</f>
        <v>0</v>
      </c>
      <c r="BG263" s="242">
        <f>IF(N263="zákl. přenesená",J263,0)</f>
        <v>0</v>
      </c>
      <c r="BH263" s="242">
        <f>IF(N263="sníž. přenesená",J263,0)</f>
        <v>0</v>
      </c>
      <c r="BI263" s="242">
        <f>IF(N263="nulová",J263,0)</f>
        <v>0</v>
      </c>
      <c r="BJ263" s="18" t="s">
        <v>82</v>
      </c>
      <c r="BK263" s="242">
        <f>ROUND(I263*H263,2)</f>
        <v>0</v>
      </c>
      <c r="BL263" s="18" t="s">
        <v>283</v>
      </c>
      <c r="BM263" s="241" t="s">
        <v>941</v>
      </c>
    </row>
    <row r="264" s="13" customFormat="1">
      <c r="A264" s="13"/>
      <c r="B264" s="243"/>
      <c r="C264" s="244"/>
      <c r="D264" s="245" t="s">
        <v>210</v>
      </c>
      <c r="E264" s="244"/>
      <c r="F264" s="247" t="s">
        <v>942</v>
      </c>
      <c r="G264" s="244"/>
      <c r="H264" s="248">
        <v>75.531000000000006</v>
      </c>
      <c r="I264" s="249"/>
      <c r="J264" s="244"/>
      <c r="K264" s="244"/>
      <c r="L264" s="250"/>
      <c r="M264" s="251"/>
      <c r="N264" s="252"/>
      <c r="O264" s="252"/>
      <c r="P264" s="252"/>
      <c r="Q264" s="252"/>
      <c r="R264" s="252"/>
      <c r="S264" s="252"/>
      <c r="T264" s="25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4" t="s">
        <v>210</v>
      </c>
      <c r="AU264" s="254" t="s">
        <v>86</v>
      </c>
      <c r="AV264" s="13" t="s">
        <v>86</v>
      </c>
      <c r="AW264" s="13" t="s">
        <v>4</v>
      </c>
      <c r="AX264" s="13" t="s">
        <v>82</v>
      </c>
      <c r="AY264" s="254" t="s">
        <v>196</v>
      </c>
    </row>
    <row r="265" s="2" customFormat="1" ht="24.15" customHeight="1">
      <c r="A265" s="39"/>
      <c r="B265" s="40"/>
      <c r="C265" s="230" t="s">
        <v>466</v>
      </c>
      <c r="D265" s="230" t="s">
        <v>198</v>
      </c>
      <c r="E265" s="231" t="s">
        <v>943</v>
      </c>
      <c r="F265" s="232" t="s">
        <v>944</v>
      </c>
      <c r="G265" s="233" t="s">
        <v>201</v>
      </c>
      <c r="H265" s="234">
        <v>320</v>
      </c>
      <c r="I265" s="235"/>
      <c r="J265" s="236">
        <f>ROUND(I265*H265,2)</f>
        <v>0</v>
      </c>
      <c r="K265" s="232" t="s">
        <v>202</v>
      </c>
      <c r="L265" s="45"/>
      <c r="M265" s="237" t="s">
        <v>1</v>
      </c>
      <c r="N265" s="238" t="s">
        <v>43</v>
      </c>
      <c r="O265" s="92"/>
      <c r="P265" s="239">
        <f>O265*H265</f>
        <v>0</v>
      </c>
      <c r="Q265" s="239">
        <v>0</v>
      </c>
      <c r="R265" s="239">
        <f>Q265*H265</f>
        <v>0</v>
      </c>
      <c r="S265" s="239">
        <v>0</v>
      </c>
      <c r="T265" s="240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1" t="s">
        <v>283</v>
      </c>
      <c r="AT265" s="241" t="s">
        <v>198</v>
      </c>
      <c r="AU265" s="241" t="s">
        <v>86</v>
      </c>
      <c r="AY265" s="18" t="s">
        <v>196</v>
      </c>
      <c r="BE265" s="242">
        <f>IF(N265="základní",J265,0)</f>
        <v>0</v>
      </c>
      <c r="BF265" s="242">
        <f>IF(N265="snížená",J265,0)</f>
        <v>0</v>
      </c>
      <c r="BG265" s="242">
        <f>IF(N265="zákl. přenesená",J265,0)</f>
        <v>0</v>
      </c>
      <c r="BH265" s="242">
        <f>IF(N265="sníž. přenesená",J265,0)</f>
        <v>0</v>
      </c>
      <c r="BI265" s="242">
        <f>IF(N265="nulová",J265,0)</f>
        <v>0</v>
      </c>
      <c r="BJ265" s="18" t="s">
        <v>82</v>
      </c>
      <c r="BK265" s="242">
        <f>ROUND(I265*H265,2)</f>
        <v>0</v>
      </c>
      <c r="BL265" s="18" t="s">
        <v>283</v>
      </c>
      <c r="BM265" s="241" t="s">
        <v>945</v>
      </c>
    </row>
    <row r="266" s="2" customFormat="1" ht="24.15" customHeight="1">
      <c r="A266" s="39"/>
      <c r="B266" s="40"/>
      <c r="C266" s="287" t="s">
        <v>474</v>
      </c>
      <c r="D266" s="287" t="s">
        <v>366</v>
      </c>
      <c r="E266" s="288" t="s">
        <v>946</v>
      </c>
      <c r="F266" s="289" t="s">
        <v>947</v>
      </c>
      <c r="G266" s="290" t="s">
        <v>201</v>
      </c>
      <c r="H266" s="291">
        <v>384</v>
      </c>
      <c r="I266" s="292"/>
      <c r="J266" s="293">
        <f>ROUND(I266*H266,2)</f>
        <v>0</v>
      </c>
      <c r="K266" s="289" t="s">
        <v>202</v>
      </c>
      <c r="L266" s="294"/>
      <c r="M266" s="295" t="s">
        <v>1</v>
      </c>
      <c r="N266" s="296" t="s">
        <v>43</v>
      </c>
      <c r="O266" s="92"/>
      <c r="P266" s="239">
        <f>O266*H266</f>
        <v>0</v>
      </c>
      <c r="Q266" s="239">
        <v>0.00059999999999999995</v>
      </c>
      <c r="R266" s="239">
        <f>Q266*H266</f>
        <v>0.23039999999999999</v>
      </c>
      <c r="S266" s="239">
        <v>0</v>
      </c>
      <c r="T266" s="24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1" t="s">
        <v>360</v>
      </c>
      <c r="AT266" s="241" t="s">
        <v>366</v>
      </c>
      <c r="AU266" s="241" t="s">
        <v>86</v>
      </c>
      <c r="AY266" s="18" t="s">
        <v>196</v>
      </c>
      <c r="BE266" s="242">
        <f>IF(N266="základní",J266,0)</f>
        <v>0</v>
      </c>
      <c r="BF266" s="242">
        <f>IF(N266="snížená",J266,0)</f>
        <v>0</v>
      </c>
      <c r="BG266" s="242">
        <f>IF(N266="zákl. přenesená",J266,0)</f>
        <v>0</v>
      </c>
      <c r="BH266" s="242">
        <f>IF(N266="sníž. přenesená",J266,0)</f>
        <v>0</v>
      </c>
      <c r="BI266" s="242">
        <f>IF(N266="nulová",J266,0)</f>
        <v>0</v>
      </c>
      <c r="BJ266" s="18" t="s">
        <v>82</v>
      </c>
      <c r="BK266" s="242">
        <f>ROUND(I266*H266,2)</f>
        <v>0</v>
      </c>
      <c r="BL266" s="18" t="s">
        <v>283</v>
      </c>
      <c r="BM266" s="241" t="s">
        <v>948</v>
      </c>
    </row>
    <row r="267" s="13" customFormat="1">
      <c r="A267" s="13"/>
      <c r="B267" s="243"/>
      <c r="C267" s="244"/>
      <c r="D267" s="245" t="s">
        <v>210</v>
      </c>
      <c r="E267" s="244"/>
      <c r="F267" s="247" t="s">
        <v>949</v>
      </c>
      <c r="G267" s="244"/>
      <c r="H267" s="248">
        <v>384</v>
      </c>
      <c r="I267" s="249"/>
      <c r="J267" s="244"/>
      <c r="K267" s="244"/>
      <c r="L267" s="250"/>
      <c r="M267" s="251"/>
      <c r="N267" s="252"/>
      <c r="O267" s="252"/>
      <c r="P267" s="252"/>
      <c r="Q267" s="252"/>
      <c r="R267" s="252"/>
      <c r="S267" s="252"/>
      <c r="T267" s="25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4" t="s">
        <v>210</v>
      </c>
      <c r="AU267" s="254" t="s">
        <v>86</v>
      </c>
      <c r="AV267" s="13" t="s">
        <v>86</v>
      </c>
      <c r="AW267" s="13" t="s">
        <v>4</v>
      </c>
      <c r="AX267" s="13" t="s">
        <v>82</v>
      </c>
      <c r="AY267" s="254" t="s">
        <v>196</v>
      </c>
    </row>
    <row r="268" s="2" customFormat="1" ht="24.15" customHeight="1">
      <c r="A268" s="39"/>
      <c r="B268" s="40"/>
      <c r="C268" s="230" t="s">
        <v>480</v>
      </c>
      <c r="D268" s="230" t="s">
        <v>198</v>
      </c>
      <c r="E268" s="231" t="s">
        <v>950</v>
      </c>
      <c r="F268" s="232" t="s">
        <v>951</v>
      </c>
      <c r="G268" s="233" t="s">
        <v>952</v>
      </c>
      <c r="H268" s="302"/>
      <c r="I268" s="235"/>
      <c r="J268" s="236">
        <f>ROUND(I268*H268,2)</f>
        <v>0</v>
      </c>
      <c r="K268" s="232" t="s">
        <v>202</v>
      </c>
      <c r="L268" s="45"/>
      <c r="M268" s="237" t="s">
        <v>1</v>
      </c>
      <c r="N268" s="238" t="s">
        <v>43</v>
      </c>
      <c r="O268" s="92"/>
      <c r="P268" s="239">
        <f>O268*H268</f>
        <v>0</v>
      </c>
      <c r="Q268" s="239">
        <v>0</v>
      </c>
      <c r="R268" s="239">
        <f>Q268*H268</f>
        <v>0</v>
      </c>
      <c r="S268" s="239">
        <v>0</v>
      </c>
      <c r="T268" s="240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41" t="s">
        <v>283</v>
      </c>
      <c r="AT268" s="241" t="s">
        <v>198</v>
      </c>
      <c r="AU268" s="241" t="s">
        <v>86</v>
      </c>
      <c r="AY268" s="18" t="s">
        <v>196</v>
      </c>
      <c r="BE268" s="242">
        <f>IF(N268="základní",J268,0)</f>
        <v>0</v>
      </c>
      <c r="BF268" s="242">
        <f>IF(N268="snížená",J268,0)</f>
        <v>0</v>
      </c>
      <c r="BG268" s="242">
        <f>IF(N268="zákl. přenesená",J268,0)</f>
        <v>0</v>
      </c>
      <c r="BH268" s="242">
        <f>IF(N268="sníž. přenesená",J268,0)</f>
        <v>0</v>
      </c>
      <c r="BI268" s="242">
        <f>IF(N268="nulová",J268,0)</f>
        <v>0</v>
      </c>
      <c r="BJ268" s="18" t="s">
        <v>82</v>
      </c>
      <c r="BK268" s="242">
        <f>ROUND(I268*H268,2)</f>
        <v>0</v>
      </c>
      <c r="BL268" s="18" t="s">
        <v>283</v>
      </c>
      <c r="BM268" s="241" t="s">
        <v>953</v>
      </c>
    </row>
    <row r="269" s="12" customFormat="1" ht="25.92" customHeight="1">
      <c r="A269" s="12"/>
      <c r="B269" s="214"/>
      <c r="C269" s="215"/>
      <c r="D269" s="216" t="s">
        <v>77</v>
      </c>
      <c r="E269" s="217" t="s">
        <v>717</v>
      </c>
      <c r="F269" s="217" t="s">
        <v>110</v>
      </c>
      <c r="G269" s="215"/>
      <c r="H269" s="215"/>
      <c r="I269" s="218"/>
      <c r="J269" s="219">
        <f>BK269</f>
        <v>0</v>
      </c>
      <c r="K269" s="215"/>
      <c r="L269" s="220"/>
      <c r="M269" s="221"/>
      <c r="N269" s="222"/>
      <c r="O269" s="222"/>
      <c r="P269" s="223">
        <f>P270</f>
        <v>0</v>
      </c>
      <c r="Q269" s="222"/>
      <c r="R269" s="223">
        <f>R270</f>
        <v>0</v>
      </c>
      <c r="S269" s="222"/>
      <c r="T269" s="224">
        <f>T270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25" t="s">
        <v>215</v>
      </c>
      <c r="AT269" s="226" t="s">
        <v>77</v>
      </c>
      <c r="AU269" s="226" t="s">
        <v>78</v>
      </c>
      <c r="AY269" s="225" t="s">
        <v>196</v>
      </c>
      <c r="BK269" s="227">
        <f>BK270</f>
        <v>0</v>
      </c>
    </row>
    <row r="270" s="12" customFormat="1" ht="22.8" customHeight="1">
      <c r="A270" s="12"/>
      <c r="B270" s="214"/>
      <c r="C270" s="215"/>
      <c r="D270" s="216" t="s">
        <v>77</v>
      </c>
      <c r="E270" s="228" t="s">
        <v>718</v>
      </c>
      <c r="F270" s="228" t="s">
        <v>719</v>
      </c>
      <c r="G270" s="215"/>
      <c r="H270" s="215"/>
      <c r="I270" s="218"/>
      <c r="J270" s="229">
        <f>BK270</f>
        <v>0</v>
      </c>
      <c r="K270" s="215"/>
      <c r="L270" s="220"/>
      <c r="M270" s="221"/>
      <c r="N270" s="222"/>
      <c r="O270" s="222"/>
      <c r="P270" s="223">
        <f>SUM(P271:P274)</f>
        <v>0</v>
      </c>
      <c r="Q270" s="222"/>
      <c r="R270" s="223">
        <f>SUM(R271:R274)</f>
        <v>0</v>
      </c>
      <c r="S270" s="222"/>
      <c r="T270" s="224">
        <f>SUM(T271:T274)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25" t="s">
        <v>215</v>
      </c>
      <c r="AT270" s="226" t="s">
        <v>77</v>
      </c>
      <c r="AU270" s="226" t="s">
        <v>82</v>
      </c>
      <c r="AY270" s="225" t="s">
        <v>196</v>
      </c>
      <c r="BK270" s="227">
        <f>SUM(BK271:BK274)</f>
        <v>0</v>
      </c>
    </row>
    <row r="271" s="2" customFormat="1" ht="16.5" customHeight="1">
      <c r="A271" s="39"/>
      <c r="B271" s="40"/>
      <c r="C271" s="230" t="s">
        <v>485</v>
      </c>
      <c r="D271" s="230" t="s">
        <v>198</v>
      </c>
      <c r="E271" s="231" t="s">
        <v>721</v>
      </c>
      <c r="F271" s="232" t="s">
        <v>722</v>
      </c>
      <c r="G271" s="233" t="s">
        <v>723</v>
      </c>
      <c r="H271" s="234">
        <v>1</v>
      </c>
      <c r="I271" s="235"/>
      <c r="J271" s="236">
        <f>ROUND(I271*H271,2)</f>
        <v>0</v>
      </c>
      <c r="K271" s="232" t="s">
        <v>202</v>
      </c>
      <c r="L271" s="45"/>
      <c r="M271" s="237" t="s">
        <v>1</v>
      </c>
      <c r="N271" s="238" t="s">
        <v>43</v>
      </c>
      <c r="O271" s="92"/>
      <c r="P271" s="239">
        <f>O271*H271</f>
        <v>0</v>
      </c>
      <c r="Q271" s="239">
        <v>0</v>
      </c>
      <c r="R271" s="239">
        <f>Q271*H271</f>
        <v>0</v>
      </c>
      <c r="S271" s="239">
        <v>0</v>
      </c>
      <c r="T271" s="240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1" t="s">
        <v>724</v>
      </c>
      <c r="AT271" s="241" t="s">
        <v>198</v>
      </c>
      <c r="AU271" s="241" t="s">
        <v>86</v>
      </c>
      <c r="AY271" s="18" t="s">
        <v>196</v>
      </c>
      <c r="BE271" s="242">
        <f>IF(N271="základní",J271,0)</f>
        <v>0</v>
      </c>
      <c r="BF271" s="242">
        <f>IF(N271="snížená",J271,0)</f>
        <v>0</v>
      </c>
      <c r="BG271" s="242">
        <f>IF(N271="zákl. přenesená",J271,0)</f>
        <v>0</v>
      </c>
      <c r="BH271" s="242">
        <f>IF(N271="sníž. přenesená",J271,0)</f>
        <v>0</v>
      </c>
      <c r="BI271" s="242">
        <f>IF(N271="nulová",J271,0)</f>
        <v>0</v>
      </c>
      <c r="BJ271" s="18" t="s">
        <v>82</v>
      </c>
      <c r="BK271" s="242">
        <f>ROUND(I271*H271,2)</f>
        <v>0</v>
      </c>
      <c r="BL271" s="18" t="s">
        <v>724</v>
      </c>
      <c r="BM271" s="241" t="s">
        <v>954</v>
      </c>
    </row>
    <row r="272" s="2" customFormat="1" ht="16.5" customHeight="1">
      <c r="A272" s="39"/>
      <c r="B272" s="40"/>
      <c r="C272" s="230" t="s">
        <v>495</v>
      </c>
      <c r="D272" s="230" t="s">
        <v>198</v>
      </c>
      <c r="E272" s="231" t="s">
        <v>727</v>
      </c>
      <c r="F272" s="232" t="s">
        <v>728</v>
      </c>
      <c r="G272" s="233" t="s">
        <v>723</v>
      </c>
      <c r="H272" s="234">
        <v>1</v>
      </c>
      <c r="I272" s="235"/>
      <c r="J272" s="236">
        <f>ROUND(I272*H272,2)</f>
        <v>0</v>
      </c>
      <c r="K272" s="232" t="s">
        <v>202</v>
      </c>
      <c r="L272" s="45"/>
      <c r="M272" s="237" t="s">
        <v>1</v>
      </c>
      <c r="N272" s="238" t="s">
        <v>43</v>
      </c>
      <c r="O272" s="92"/>
      <c r="P272" s="239">
        <f>O272*H272</f>
        <v>0</v>
      </c>
      <c r="Q272" s="239">
        <v>0</v>
      </c>
      <c r="R272" s="239">
        <f>Q272*H272</f>
        <v>0</v>
      </c>
      <c r="S272" s="239">
        <v>0</v>
      </c>
      <c r="T272" s="24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41" t="s">
        <v>724</v>
      </c>
      <c r="AT272" s="241" t="s">
        <v>198</v>
      </c>
      <c r="AU272" s="241" t="s">
        <v>86</v>
      </c>
      <c r="AY272" s="18" t="s">
        <v>196</v>
      </c>
      <c r="BE272" s="242">
        <f>IF(N272="základní",J272,0)</f>
        <v>0</v>
      </c>
      <c r="BF272" s="242">
        <f>IF(N272="snížená",J272,0)</f>
        <v>0</v>
      </c>
      <c r="BG272" s="242">
        <f>IF(N272="zákl. přenesená",J272,0)</f>
        <v>0</v>
      </c>
      <c r="BH272" s="242">
        <f>IF(N272="sníž. přenesená",J272,0)</f>
        <v>0</v>
      </c>
      <c r="BI272" s="242">
        <f>IF(N272="nulová",J272,0)</f>
        <v>0</v>
      </c>
      <c r="BJ272" s="18" t="s">
        <v>82</v>
      </c>
      <c r="BK272" s="242">
        <f>ROUND(I272*H272,2)</f>
        <v>0</v>
      </c>
      <c r="BL272" s="18" t="s">
        <v>724</v>
      </c>
      <c r="BM272" s="241" t="s">
        <v>955</v>
      </c>
    </row>
    <row r="273" s="2" customFormat="1" ht="16.5" customHeight="1">
      <c r="A273" s="39"/>
      <c r="B273" s="40"/>
      <c r="C273" s="230" t="s">
        <v>501</v>
      </c>
      <c r="D273" s="230" t="s">
        <v>198</v>
      </c>
      <c r="E273" s="231" t="s">
        <v>731</v>
      </c>
      <c r="F273" s="232" t="s">
        <v>732</v>
      </c>
      <c r="G273" s="233" t="s">
        <v>723</v>
      </c>
      <c r="H273" s="234">
        <v>1</v>
      </c>
      <c r="I273" s="235"/>
      <c r="J273" s="236">
        <f>ROUND(I273*H273,2)</f>
        <v>0</v>
      </c>
      <c r="K273" s="232" t="s">
        <v>202</v>
      </c>
      <c r="L273" s="45"/>
      <c r="M273" s="237" t="s">
        <v>1</v>
      </c>
      <c r="N273" s="238" t="s">
        <v>43</v>
      </c>
      <c r="O273" s="92"/>
      <c r="P273" s="239">
        <f>O273*H273</f>
        <v>0</v>
      </c>
      <c r="Q273" s="239">
        <v>0</v>
      </c>
      <c r="R273" s="239">
        <f>Q273*H273</f>
        <v>0</v>
      </c>
      <c r="S273" s="239">
        <v>0</v>
      </c>
      <c r="T273" s="24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41" t="s">
        <v>724</v>
      </c>
      <c r="AT273" s="241" t="s">
        <v>198</v>
      </c>
      <c r="AU273" s="241" t="s">
        <v>86</v>
      </c>
      <c r="AY273" s="18" t="s">
        <v>196</v>
      </c>
      <c r="BE273" s="242">
        <f>IF(N273="základní",J273,0)</f>
        <v>0</v>
      </c>
      <c r="BF273" s="242">
        <f>IF(N273="snížená",J273,0)</f>
        <v>0</v>
      </c>
      <c r="BG273" s="242">
        <f>IF(N273="zákl. přenesená",J273,0)</f>
        <v>0</v>
      </c>
      <c r="BH273" s="242">
        <f>IF(N273="sníž. přenesená",J273,0)</f>
        <v>0</v>
      </c>
      <c r="BI273" s="242">
        <f>IF(N273="nulová",J273,0)</f>
        <v>0</v>
      </c>
      <c r="BJ273" s="18" t="s">
        <v>82</v>
      </c>
      <c r="BK273" s="242">
        <f>ROUND(I273*H273,2)</f>
        <v>0</v>
      </c>
      <c r="BL273" s="18" t="s">
        <v>724</v>
      </c>
      <c r="BM273" s="241" t="s">
        <v>956</v>
      </c>
    </row>
    <row r="274" s="2" customFormat="1" ht="16.5" customHeight="1">
      <c r="A274" s="39"/>
      <c r="B274" s="40"/>
      <c r="C274" s="230" t="s">
        <v>507</v>
      </c>
      <c r="D274" s="230" t="s">
        <v>198</v>
      </c>
      <c r="E274" s="231" t="s">
        <v>734</v>
      </c>
      <c r="F274" s="232" t="s">
        <v>735</v>
      </c>
      <c r="G274" s="233" t="s">
        <v>723</v>
      </c>
      <c r="H274" s="234">
        <v>1</v>
      </c>
      <c r="I274" s="235"/>
      <c r="J274" s="236">
        <f>ROUND(I274*H274,2)</f>
        <v>0</v>
      </c>
      <c r="K274" s="232" t="s">
        <v>202</v>
      </c>
      <c r="L274" s="45"/>
      <c r="M274" s="297" t="s">
        <v>1</v>
      </c>
      <c r="N274" s="298" t="s">
        <v>43</v>
      </c>
      <c r="O274" s="299"/>
      <c r="P274" s="300">
        <f>O274*H274</f>
        <v>0</v>
      </c>
      <c r="Q274" s="300">
        <v>0</v>
      </c>
      <c r="R274" s="300">
        <f>Q274*H274</f>
        <v>0</v>
      </c>
      <c r="S274" s="300">
        <v>0</v>
      </c>
      <c r="T274" s="30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1" t="s">
        <v>724</v>
      </c>
      <c r="AT274" s="241" t="s">
        <v>198</v>
      </c>
      <c r="AU274" s="241" t="s">
        <v>86</v>
      </c>
      <c r="AY274" s="18" t="s">
        <v>196</v>
      </c>
      <c r="BE274" s="242">
        <f>IF(N274="základní",J274,0)</f>
        <v>0</v>
      </c>
      <c r="BF274" s="242">
        <f>IF(N274="snížená",J274,0)</f>
        <v>0</v>
      </c>
      <c r="BG274" s="242">
        <f>IF(N274="zákl. přenesená",J274,0)</f>
        <v>0</v>
      </c>
      <c r="BH274" s="242">
        <f>IF(N274="sníž. přenesená",J274,0)</f>
        <v>0</v>
      </c>
      <c r="BI274" s="242">
        <f>IF(N274="nulová",J274,0)</f>
        <v>0</v>
      </c>
      <c r="BJ274" s="18" t="s">
        <v>82</v>
      </c>
      <c r="BK274" s="242">
        <f>ROUND(I274*H274,2)</f>
        <v>0</v>
      </c>
      <c r="BL274" s="18" t="s">
        <v>724</v>
      </c>
      <c r="BM274" s="241" t="s">
        <v>957</v>
      </c>
    </row>
    <row r="275" s="2" customFormat="1" ht="6.96" customHeight="1">
      <c r="A275" s="39"/>
      <c r="B275" s="67"/>
      <c r="C275" s="68"/>
      <c r="D275" s="68"/>
      <c r="E275" s="68"/>
      <c r="F275" s="68"/>
      <c r="G275" s="68"/>
      <c r="H275" s="68"/>
      <c r="I275" s="68"/>
      <c r="J275" s="68"/>
      <c r="K275" s="68"/>
      <c r="L275" s="45"/>
      <c r="M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</row>
  </sheetData>
  <sheetProtection sheet="1" autoFilter="0" formatColumns="0" formatRows="0" objects="1" scenarios="1" spinCount="100000" saltValue="qdvzPGI+FM/tyKOSwv9IGV9hT2n9EPtom/xWx6Q4+rxiCUWhg14V/QGfLsKpIL4vSqE5sRZQ2L3ABBf0HLAaXg==" hashValue="WpuIyoMHrhDw6DdLNpvYvvM3VJ24oCL5FZeb10eMQ2RiWyG0jnjOL0m89eo6qQvJK5xq7yJJVorPkvfM8k+RFg==" algorithmName="SHA-512" password="CC35"/>
  <autoFilter ref="C135:K274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2:H122"/>
    <mergeCell ref="E126:H126"/>
    <mergeCell ref="E124:H124"/>
    <mergeCell ref="E128:H12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  <c r="AZ2" s="148" t="s">
        <v>143</v>
      </c>
      <c r="BA2" s="148" t="s">
        <v>1</v>
      </c>
      <c r="BB2" s="148" t="s">
        <v>1</v>
      </c>
      <c r="BC2" s="148" t="s">
        <v>958</v>
      </c>
      <c r="BD2" s="148" t="s">
        <v>86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86</v>
      </c>
      <c r="AZ3" s="148" t="s">
        <v>149</v>
      </c>
      <c r="BA3" s="148" t="s">
        <v>1</v>
      </c>
      <c r="BB3" s="148" t="s">
        <v>1</v>
      </c>
      <c r="BC3" s="148" t="s">
        <v>959</v>
      </c>
      <c r="BD3" s="148" t="s">
        <v>86</v>
      </c>
    </row>
    <row r="4" s="1" customFormat="1" ht="24.96" customHeight="1">
      <c r="B4" s="21"/>
      <c r="D4" s="151" t="s">
        <v>136</v>
      </c>
      <c r="L4" s="21"/>
      <c r="M4" s="152" t="s">
        <v>10</v>
      </c>
      <c r="AT4" s="18" t="s">
        <v>4</v>
      </c>
      <c r="AZ4" s="148" t="s">
        <v>152</v>
      </c>
      <c r="BA4" s="148" t="s">
        <v>1</v>
      </c>
      <c r="BB4" s="148" t="s">
        <v>1</v>
      </c>
      <c r="BC4" s="148" t="s">
        <v>960</v>
      </c>
      <c r="BD4" s="148" t="s">
        <v>86</v>
      </c>
    </row>
    <row r="5" s="1" customFormat="1" ht="6.96" customHeight="1">
      <c r="B5" s="21"/>
      <c r="L5" s="21"/>
      <c r="AZ5" s="148" t="s">
        <v>164</v>
      </c>
      <c r="BA5" s="148" t="s">
        <v>1</v>
      </c>
      <c r="BB5" s="148" t="s">
        <v>1</v>
      </c>
      <c r="BC5" s="148" t="s">
        <v>961</v>
      </c>
      <c r="BD5" s="148" t="s">
        <v>86</v>
      </c>
    </row>
    <row r="6" s="1" customFormat="1" ht="12" customHeight="1">
      <c r="B6" s="21"/>
      <c r="D6" s="153" t="s">
        <v>16</v>
      </c>
      <c r="L6" s="21"/>
    </row>
    <row r="7" s="1" customFormat="1" ht="26.25" customHeight="1">
      <c r="B7" s="21"/>
      <c r="E7" s="154" t="str">
        <f>'Rekapitulace stavby'!K6</f>
        <v>Chodníkové těleso, Žilina u Nového Jičína,úsek Pstruží Potok-Životice u NJ</v>
      </c>
      <c r="F7" s="153"/>
      <c r="G7" s="153"/>
      <c r="H7" s="153"/>
      <c r="L7" s="21"/>
    </row>
    <row r="8">
      <c r="B8" s="21"/>
      <c r="D8" s="153" t="s">
        <v>145</v>
      </c>
      <c r="L8" s="21"/>
    </row>
    <row r="9" s="1" customFormat="1" ht="16.5" customHeight="1">
      <c r="B9" s="21"/>
      <c r="E9" s="154" t="s">
        <v>148</v>
      </c>
      <c r="F9" s="1"/>
      <c r="G9" s="1"/>
      <c r="H9" s="1"/>
      <c r="L9" s="21"/>
    </row>
    <row r="10" s="1" customFormat="1" ht="12" customHeight="1">
      <c r="B10" s="21"/>
      <c r="D10" s="153" t="s">
        <v>151</v>
      </c>
      <c r="L10" s="21"/>
    </row>
    <row r="11" s="2" customFormat="1" ht="16.5" customHeight="1">
      <c r="A11" s="39"/>
      <c r="B11" s="45"/>
      <c r="C11" s="39"/>
      <c r="D11" s="39"/>
      <c r="E11" s="155" t="s">
        <v>154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3" t="s">
        <v>746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30" customHeight="1">
      <c r="A13" s="39"/>
      <c r="B13" s="45"/>
      <c r="C13" s="39"/>
      <c r="D13" s="39"/>
      <c r="E13" s="156" t="s">
        <v>962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3" t="s">
        <v>18</v>
      </c>
      <c r="E15" s="39"/>
      <c r="F15" s="142" t="s">
        <v>1</v>
      </c>
      <c r="G15" s="39"/>
      <c r="H15" s="39"/>
      <c r="I15" s="153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3" t="s">
        <v>20</v>
      </c>
      <c r="E16" s="39"/>
      <c r="F16" s="142" t="s">
        <v>21</v>
      </c>
      <c r="G16" s="39"/>
      <c r="H16" s="39"/>
      <c r="I16" s="153" t="s">
        <v>22</v>
      </c>
      <c r="J16" s="157" t="str">
        <f>'Rekapitulace stavby'!AN8</f>
        <v>13. 3. 2025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3" t="s">
        <v>24</v>
      </c>
      <c r="E18" s="39"/>
      <c r="F18" s="39"/>
      <c r="G18" s="39"/>
      <c r="H18" s="39"/>
      <c r="I18" s="153" t="s">
        <v>25</v>
      </c>
      <c r="J18" s="142" t="s">
        <v>26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27</v>
      </c>
      <c r="F19" s="39"/>
      <c r="G19" s="39"/>
      <c r="H19" s="39"/>
      <c r="I19" s="153" t="s">
        <v>28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3" t="s">
        <v>29</v>
      </c>
      <c r="E21" s="39"/>
      <c r="F21" s="39"/>
      <c r="G21" s="39"/>
      <c r="H21" s="39"/>
      <c r="I21" s="153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3" t="s">
        <v>28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3" t="s">
        <v>31</v>
      </c>
      <c r="E24" s="39"/>
      <c r="F24" s="39"/>
      <c r="G24" s="39"/>
      <c r="H24" s="39"/>
      <c r="I24" s="153" t="s">
        <v>25</v>
      </c>
      <c r="J24" s="142" t="s">
        <v>32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33</v>
      </c>
      <c r="F25" s="39"/>
      <c r="G25" s="39"/>
      <c r="H25" s="39"/>
      <c r="I25" s="153" t="s">
        <v>28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3" t="s">
        <v>35</v>
      </c>
      <c r="E27" s="39"/>
      <c r="F27" s="39"/>
      <c r="G27" s="39"/>
      <c r="H27" s="39"/>
      <c r="I27" s="153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36</v>
      </c>
      <c r="F28" s="39"/>
      <c r="G28" s="39"/>
      <c r="H28" s="39"/>
      <c r="I28" s="153" t="s">
        <v>28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3" t="s">
        <v>37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5" customHeight="1">
      <c r="A31" s="158"/>
      <c r="B31" s="159"/>
      <c r="C31" s="158"/>
      <c r="D31" s="158"/>
      <c r="E31" s="160" t="s">
        <v>1</v>
      </c>
      <c r="F31" s="160"/>
      <c r="G31" s="160"/>
      <c r="H31" s="160"/>
      <c r="I31" s="158"/>
      <c r="J31" s="158"/>
      <c r="K31" s="158"/>
      <c r="L31" s="161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2"/>
      <c r="E33" s="162"/>
      <c r="F33" s="162"/>
      <c r="G33" s="162"/>
      <c r="H33" s="162"/>
      <c r="I33" s="162"/>
      <c r="J33" s="162"/>
      <c r="K33" s="162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3" t="s">
        <v>38</v>
      </c>
      <c r="E34" s="39"/>
      <c r="F34" s="39"/>
      <c r="G34" s="39"/>
      <c r="H34" s="39"/>
      <c r="I34" s="39"/>
      <c r="J34" s="164">
        <f>ROUND(J135,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2"/>
      <c r="E35" s="162"/>
      <c r="F35" s="162"/>
      <c r="G35" s="162"/>
      <c r="H35" s="162"/>
      <c r="I35" s="162"/>
      <c r="J35" s="162"/>
      <c r="K35" s="162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5" t="s">
        <v>40</v>
      </c>
      <c r="G36" s="39"/>
      <c r="H36" s="39"/>
      <c r="I36" s="165" t="s">
        <v>39</v>
      </c>
      <c r="J36" s="165" t="s">
        <v>41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55" t="s">
        <v>42</v>
      </c>
      <c r="E37" s="153" t="s">
        <v>43</v>
      </c>
      <c r="F37" s="166">
        <f>ROUND((SUM(BE135:BE251)),  2)</f>
        <v>0</v>
      </c>
      <c r="G37" s="39"/>
      <c r="H37" s="39"/>
      <c r="I37" s="167">
        <v>0.20999999999999999</v>
      </c>
      <c r="J37" s="166">
        <f>ROUND(((SUM(BE135:BE251))*I37),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3" t="s">
        <v>44</v>
      </c>
      <c r="F38" s="166">
        <f>ROUND((SUM(BF135:BF251)),  2)</f>
        <v>0</v>
      </c>
      <c r="G38" s="39"/>
      <c r="H38" s="39"/>
      <c r="I38" s="167">
        <v>0.12</v>
      </c>
      <c r="J38" s="166">
        <f>ROUND(((SUM(BF135:BF251))*I38),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3" t="s">
        <v>45</v>
      </c>
      <c r="F39" s="166">
        <f>ROUND((SUM(BG135:BG251)),  2)</f>
        <v>0</v>
      </c>
      <c r="G39" s="39"/>
      <c r="H39" s="39"/>
      <c r="I39" s="167">
        <v>0.20999999999999999</v>
      </c>
      <c r="J39" s="166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3" t="s">
        <v>46</v>
      </c>
      <c r="F40" s="166">
        <f>ROUND((SUM(BH135:BH251)),  2)</f>
        <v>0</v>
      </c>
      <c r="G40" s="39"/>
      <c r="H40" s="39"/>
      <c r="I40" s="167">
        <v>0.12</v>
      </c>
      <c r="J40" s="166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3" t="s">
        <v>47</v>
      </c>
      <c r="F41" s="166">
        <f>ROUND((SUM(BI135:BI251)),  2)</f>
        <v>0</v>
      </c>
      <c r="G41" s="39"/>
      <c r="H41" s="39"/>
      <c r="I41" s="167">
        <v>0</v>
      </c>
      <c r="J41" s="166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8"/>
      <c r="D43" s="169" t="s">
        <v>48</v>
      </c>
      <c r="E43" s="170"/>
      <c r="F43" s="170"/>
      <c r="G43" s="171" t="s">
        <v>49</v>
      </c>
      <c r="H43" s="172" t="s">
        <v>50</v>
      </c>
      <c r="I43" s="170"/>
      <c r="J43" s="173">
        <f>SUM(J34:J41)</f>
        <v>0</v>
      </c>
      <c r="K43" s="174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5" t="s">
        <v>51</v>
      </c>
      <c r="E50" s="176"/>
      <c r="F50" s="176"/>
      <c r="G50" s="175" t="s">
        <v>52</v>
      </c>
      <c r="H50" s="176"/>
      <c r="I50" s="176"/>
      <c r="J50" s="176"/>
      <c r="K50" s="17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7" t="s">
        <v>53</v>
      </c>
      <c r="E61" s="178"/>
      <c r="F61" s="179" t="s">
        <v>54</v>
      </c>
      <c r="G61" s="177" t="s">
        <v>53</v>
      </c>
      <c r="H61" s="178"/>
      <c r="I61" s="178"/>
      <c r="J61" s="180" t="s">
        <v>54</v>
      </c>
      <c r="K61" s="17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5" t="s">
        <v>55</v>
      </c>
      <c r="E65" s="181"/>
      <c r="F65" s="181"/>
      <c r="G65" s="175" t="s">
        <v>56</v>
      </c>
      <c r="H65" s="181"/>
      <c r="I65" s="181"/>
      <c r="J65" s="181"/>
      <c r="K65" s="18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7" t="s">
        <v>53</v>
      </c>
      <c r="E76" s="178"/>
      <c r="F76" s="179" t="s">
        <v>54</v>
      </c>
      <c r="G76" s="177" t="s">
        <v>53</v>
      </c>
      <c r="H76" s="178"/>
      <c r="I76" s="178"/>
      <c r="J76" s="180" t="s">
        <v>54</v>
      </c>
      <c r="K76" s="17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6" t="str">
        <f>E7</f>
        <v>Chodníkové těleso, Žilina u Nového Jičína,úsek Pstruží Potok-Životice u NJ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145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6" t="s">
        <v>148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151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187" t="s">
        <v>154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746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30" customHeight="1">
      <c r="A91" s="39"/>
      <c r="B91" s="40"/>
      <c r="C91" s="41"/>
      <c r="D91" s="41"/>
      <c r="E91" s="77" t="str">
        <f>E13</f>
        <v>113 - Zemní opěrná stěna staničení (202.60-266.00m) dl.63,40m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Žilina u Nového Jičína</v>
      </c>
      <c r="G93" s="41"/>
      <c r="H93" s="41"/>
      <c r="I93" s="33" t="s">
        <v>22</v>
      </c>
      <c r="J93" s="80" t="str">
        <f>IF(J16="","",J16)</f>
        <v>13. 3. 2025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40.05" customHeight="1">
      <c r="A95" s="39"/>
      <c r="B95" s="40"/>
      <c r="C95" s="33" t="s">
        <v>24</v>
      </c>
      <c r="D95" s="41"/>
      <c r="E95" s="41"/>
      <c r="F95" s="28" t="str">
        <f>E19</f>
        <v>Městský úřad Nový Jičín</v>
      </c>
      <c r="G95" s="41"/>
      <c r="H95" s="41"/>
      <c r="I95" s="33" t="s">
        <v>31</v>
      </c>
      <c r="J95" s="37" t="str">
        <f>E25</f>
        <v>Projekční a inženýrská činnost Groman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29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>Fajfrová Irena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8" t="s">
        <v>167</v>
      </c>
      <c r="D98" s="189"/>
      <c r="E98" s="189"/>
      <c r="F98" s="189"/>
      <c r="G98" s="189"/>
      <c r="H98" s="189"/>
      <c r="I98" s="189"/>
      <c r="J98" s="190" t="s">
        <v>168</v>
      </c>
      <c r="K98" s="189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1" t="s">
        <v>169</v>
      </c>
      <c r="D100" s="41"/>
      <c r="E100" s="41"/>
      <c r="F100" s="41"/>
      <c r="G100" s="41"/>
      <c r="H100" s="41"/>
      <c r="I100" s="41"/>
      <c r="J100" s="111">
        <f>J135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170</v>
      </c>
    </row>
    <row r="101" s="9" customFormat="1" ht="24.96" customHeight="1">
      <c r="A101" s="9"/>
      <c r="B101" s="192"/>
      <c r="C101" s="193"/>
      <c r="D101" s="194" t="s">
        <v>171</v>
      </c>
      <c r="E101" s="195"/>
      <c r="F101" s="195"/>
      <c r="G101" s="195"/>
      <c r="H101" s="195"/>
      <c r="I101" s="195"/>
      <c r="J101" s="196">
        <f>J136</f>
        <v>0</v>
      </c>
      <c r="K101" s="193"/>
      <c r="L101" s="19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8"/>
      <c r="C102" s="133"/>
      <c r="D102" s="199" t="s">
        <v>172</v>
      </c>
      <c r="E102" s="200"/>
      <c r="F102" s="200"/>
      <c r="G102" s="200"/>
      <c r="H102" s="200"/>
      <c r="I102" s="200"/>
      <c r="J102" s="201">
        <f>J137</f>
        <v>0</v>
      </c>
      <c r="K102" s="133"/>
      <c r="L102" s="20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8"/>
      <c r="C103" s="133"/>
      <c r="D103" s="199" t="s">
        <v>748</v>
      </c>
      <c r="E103" s="200"/>
      <c r="F103" s="200"/>
      <c r="G103" s="200"/>
      <c r="H103" s="200"/>
      <c r="I103" s="200"/>
      <c r="J103" s="201">
        <f>J180</f>
        <v>0</v>
      </c>
      <c r="K103" s="133"/>
      <c r="L103" s="20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8"/>
      <c r="C104" s="133"/>
      <c r="D104" s="199" t="s">
        <v>173</v>
      </c>
      <c r="E104" s="200"/>
      <c r="F104" s="200"/>
      <c r="G104" s="200"/>
      <c r="H104" s="200"/>
      <c r="I104" s="200"/>
      <c r="J104" s="201">
        <f>J188</f>
        <v>0</v>
      </c>
      <c r="K104" s="133"/>
      <c r="L104" s="20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8"/>
      <c r="C105" s="133"/>
      <c r="D105" s="199" t="s">
        <v>749</v>
      </c>
      <c r="E105" s="200"/>
      <c r="F105" s="200"/>
      <c r="G105" s="200"/>
      <c r="H105" s="200"/>
      <c r="I105" s="200"/>
      <c r="J105" s="201">
        <f>J211</f>
        <v>0</v>
      </c>
      <c r="K105" s="133"/>
      <c r="L105" s="20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8"/>
      <c r="C106" s="133"/>
      <c r="D106" s="199" t="s">
        <v>176</v>
      </c>
      <c r="E106" s="200"/>
      <c r="F106" s="200"/>
      <c r="G106" s="200"/>
      <c r="H106" s="200"/>
      <c r="I106" s="200"/>
      <c r="J106" s="201">
        <f>J214</f>
        <v>0</v>
      </c>
      <c r="K106" s="133"/>
      <c r="L106" s="20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8"/>
      <c r="C107" s="133"/>
      <c r="D107" s="199" t="s">
        <v>178</v>
      </c>
      <c r="E107" s="200"/>
      <c r="F107" s="200"/>
      <c r="G107" s="200"/>
      <c r="H107" s="200"/>
      <c r="I107" s="200"/>
      <c r="J107" s="201">
        <f>J221</f>
        <v>0</v>
      </c>
      <c r="K107" s="133"/>
      <c r="L107" s="20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92"/>
      <c r="C108" s="193"/>
      <c r="D108" s="194" t="s">
        <v>750</v>
      </c>
      <c r="E108" s="195"/>
      <c r="F108" s="195"/>
      <c r="G108" s="195"/>
      <c r="H108" s="195"/>
      <c r="I108" s="195"/>
      <c r="J108" s="196">
        <f>J223</f>
        <v>0</v>
      </c>
      <c r="K108" s="193"/>
      <c r="L108" s="197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98"/>
      <c r="C109" s="133"/>
      <c r="D109" s="199" t="s">
        <v>751</v>
      </c>
      <c r="E109" s="200"/>
      <c r="F109" s="200"/>
      <c r="G109" s="200"/>
      <c r="H109" s="200"/>
      <c r="I109" s="200"/>
      <c r="J109" s="201">
        <f>J224</f>
        <v>0</v>
      </c>
      <c r="K109" s="133"/>
      <c r="L109" s="20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92"/>
      <c r="C110" s="193"/>
      <c r="D110" s="194" t="s">
        <v>179</v>
      </c>
      <c r="E110" s="195"/>
      <c r="F110" s="195"/>
      <c r="G110" s="195"/>
      <c r="H110" s="195"/>
      <c r="I110" s="195"/>
      <c r="J110" s="196">
        <f>J246</f>
        <v>0</v>
      </c>
      <c r="K110" s="193"/>
      <c r="L110" s="197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98"/>
      <c r="C111" s="133"/>
      <c r="D111" s="199" t="s">
        <v>180</v>
      </c>
      <c r="E111" s="200"/>
      <c r="F111" s="200"/>
      <c r="G111" s="200"/>
      <c r="H111" s="200"/>
      <c r="I111" s="200"/>
      <c r="J111" s="201">
        <f>J247</f>
        <v>0</v>
      </c>
      <c r="K111" s="133"/>
      <c r="L111" s="202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7" s="2" customFormat="1" ht="6.96" customHeight="1">
      <c r="A117" s="39"/>
      <c r="B117" s="69"/>
      <c r="C117" s="70"/>
      <c r="D117" s="70"/>
      <c r="E117" s="70"/>
      <c r="F117" s="70"/>
      <c r="G117" s="70"/>
      <c r="H117" s="70"/>
      <c r="I117" s="70"/>
      <c r="J117" s="70"/>
      <c r="K117" s="70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4.96" customHeight="1">
      <c r="A118" s="39"/>
      <c r="B118" s="40"/>
      <c r="C118" s="24" t="s">
        <v>181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16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26.25" customHeight="1">
      <c r="A121" s="39"/>
      <c r="B121" s="40"/>
      <c r="C121" s="41"/>
      <c r="D121" s="41"/>
      <c r="E121" s="186" t="str">
        <f>E7</f>
        <v>Chodníkové těleso, Žilina u Nového Jičína,úsek Pstruží Potok-Životice u NJ</v>
      </c>
      <c r="F121" s="33"/>
      <c r="G121" s="33"/>
      <c r="H121" s="33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" customFormat="1" ht="12" customHeight="1">
      <c r="B122" s="22"/>
      <c r="C122" s="33" t="s">
        <v>145</v>
      </c>
      <c r="D122" s="23"/>
      <c r="E122" s="23"/>
      <c r="F122" s="23"/>
      <c r="G122" s="23"/>
      <c r="H122" s="23"/>
      <c r="I122" s="23"/>
      <c r="J122" s="23"/>
      <c r="K122" s="23"/>
      <c r="L122" s="21"/>
    </row>
    <row r="123" s="1" customFormat="1" ht="16.5" customHeight="1">
      <c r="B123" s="22"/>
      <c r="C123" s="23"/>
      <c r="D123" s="23"/>
      <c r="E123" s="186" t="s">
        <v>148</v>
      </c>
      <c r="F123" s="23"/>
      <c r="G123" s="23"/>
      <c r="H123" s="23"/>
      <c r="I123" s="23"/>
      <c r="J123" s="23"/>
      <c r="K123" s="23"/>
      <c r="L123" s="21"/>
    </row>
    <row r="124" s="1" customFormat="1" ht="12" customHeight="1">
      <c r="B124" s="22"/>
      <c r="C124" s="33" t="s">
        <v>151</v>
      </c>
      <c r="D124" s="23"/>
      <c r="E124" s="23"/>
      <c r="F124" s="23"/>
      <c r="G124" s="23"/>
      <c r="H124" s="23"/>
      <c r="I124" s="23"/>
      <c r="J124" s="23"/>
      <c r="K124" s="23"/>
      <c r="L124" s="21"/>
    </row>
    <row r="125" s="2" customFormat="1" ht="16.5" customHeight="1">
      <c r="A125" s="39"/>
      <c r="B125" s="40"/>
      <c r="C125" s="41"/>
      <c r="D125" s="41"/>
      <c r="E125" s="187" t="s">
        <v>154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746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30" customHeight="1">
      <c r="A127" s="39"/>
      <c r="B127" s="40"/>
      <c r="C127" s="41"/>
      <c r="D127" s="41"/>
      <c r="E127" s="77" t="str">
        <f>E13</f>
        <v>113 - Zemní opěrná stěna staničení (202.60-266.00m) dl.63,40m</v>
      </c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20</v>
      </c>
      <c r="D129" s="41"/>
      <c r="E129" s="41"/>
      <c r="F129" s="28" t="str">
        <f>F16</f>
        <v>Žilina u Nového Jičína</v>
      </c>
      <c r="G129" s="41"/>
      <c r="H129" s="41"/>
      <c r="I129" s="33" t="s">
        <v>22</v>
      </c>
      <c r="J129" s="80" t="str">
        <f>IF(J16="","",J16)</f>
        <v>13. 3. 2025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40.05" customHeight="1">
      <c r="A131" s="39"/>
      <c r="B131" s="40"/>
      <c r="C131" s="33" t="s">
        <v>24</v>
      </c>
      <c r="D131" s="41"/>
      <c r="E131" s="41"/>
      <c r="F131" s="28" t="str">
        <f>E19</f>
        <v>Městský úřad Nový Jičín</v>
      </c>
      <c r="G131" s="41"/>
      <c r="H131" s="41"/>
      <c r="I131" s="33" t="s">
        <v>31</v>
      </c>
      <c r="J131" s="37" t="str">
        <f>E25</f>
        <v>Projekční a inženýrská činnost Groman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5.15" customHeight="1">
      <c r="A132" s="39"/>
      <c r="B132" s="40"/>
      <c r="C132" s="33" t="s">
        <v>29</v>
      </c>
      <c r="D132" s="41"/>
      <c r="E132" s="41"/>
      <c r="F132" s="28" t="str">
        <f>IF(E22="","",E22)</f>
        <v>Vyplň údaj</v>
      </c>
      <c r="G132" s="41"/>
      <c r="H132" s="41"/>
      <c r="I132" s="33" t="s">
        <v>35</v>
      </c>
      <c r="J132" s="37" t="str">
        <f>E28</f>
        <v>Fajfrová Irena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0.32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11" customFormat="1" ht="29.28" customHeight="1">
      <c r="A134" s="203"/>
      <c r="B134" s="204"/>
      <c r="C134" s="205" t="s">
        <v>182</v>
      </c>
      <c r="D134" s="206" t="s">
        <v>63</v>
      </c>
      <c r="E134" s="206" t="s">
        <v>59</v>
      </c>
      <c r="F134" s="206" t="s">
        <v>60</v>
      </c>
      <c r="G134" s="206" t="s">
        <v>183</v>
      </c>
      <c r="H134" s="206" t="s">
        <v>184</v>
      </c>
      <c r="I134" s="206" t="s">
        <v>185</v>
      </c>
      <c r="J134" s="206" t="s">
        <v>168</v>
      </c>
      <c r="K134" s="207" t="s">
        <v>186</v>
      </c>
      <c r="L134" s="208"/>
      <c r="M134" s="101" t="s">
        <v>1</v>
      </c>
      <c r="N134" s="102" t="s">
        <v>42</v>
      </c>
      <c r="O134" s="102" t="s">
        <v>187</v>
      </c>
      <c r="P134" s="102" t="s">
        <v>188</v>
      </c>
      <c r="Q134" s="102" t="s">
        <v>189</v>
      </c>
      <c r="R134" s="102" t="s">
        <v>190</v>
      </c>
      <c r="S134" s="102" t="s">
        <v>191</v>
      </c>
      <c r="T134" s="103" t="s">
        <v>192</v>
      </c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</row>
    <row r="135" s="2" customFormat="1" ht="22.8" customHeight="1">
      <c r="A135" s="39"/>
      <c r="B135" s="40"/>
      <c r="C135" s="108" t="s">
        <v>193</v>
      </c>
      <c r="D135" s="41"/>
      <c r="E135" s="41"/>
      <c r="F135" s="41"/>
      <c r="G135" s="41"/>
      <c r="H135" s="41"/>
      <c r="I135" s="41"/>
      <c r="J135" s="209">
        <f>BK135</f>
        <v>0</v>
      </c>
      <c r="K135" s="41"/>
      <c r="L135" s="45"/>
      <c r="M135" s="104"/>
      <c r="N135" s="210"/>
      <c r="O135" s="105"/>
      <c r="P135" s="211">
        <f>P136+P223+P246</f>
        <v>0</v>
      </c>
      <c r="Q135" s="105"/>
      <c r="R135" s="211">
        <f>R136+R223+R246</f>
        <v>239.48817222</v>
      </c>
      <c r="S135" s="105"/>
      <c r="T135" s="212">
        <f>T136+T223+T246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77</v>
      </c>
      <c r="AU135" s="18" t="s">
        <v>170</v>
      </c>
      <c r="BK135" s="213">
        <f>BK136+BK223+BK246</f>
        <v>0</v>
      </c>
    </row>
    <row r="136" s="12" customFormat="1" ht="25.92" customHeight="1">
      <c r="A136" s="12"/>
      <c r="B136" s="214"/>
      <c r="C136" s="215"/>
      <c r="D136" s="216" t="s">
        <v>77</v>
      </c>
      <c r="E136" s="217" t="s">
        <v>194</v>
      </c>
      <c r="F136" s="217" t="s">
        <v>195</v>
      </c>
      <c r="G136" s="215"/>
      <c r="H136" s="215"/>
      <c r="I136" s="218"/>
      <c r="J136" s="219">
        <f>BK136</f>
        <v>0</v>
      </c>
      <c r="K136" s="215"/>
      <c r="L136" s="220"/>
      <c r="M136" s="221"/>
      <c r="N136" s="222"/>
      <c r="O136" s="222"/>
      <c r="P136" s="223">
        <f>P137+P180+P188+P211+P214+P221</f>
        <v>0</v>
      </c>
      <c r="Q136" s="222"/>
      <c r="R136" s="223">
        <f>R137+R180+R188+R211+R214+R221</f>
        <v>238.55313722</v>
      </c>
      <c r="S136" s="222"/>
      <c r="T136" s="224">
        <f>T137+T180+T188+T211+T214+T221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5" t="s">
        <v>82</v>
      </c>
      <c r="AT136" s="226" t="s">
        <v>77</v>
      </c>
      <c r="AU136" s="226" t="s">
        <v>78</v>
      </c>
      <c r="AY136" s="225" t="s">
        <v>196</v>
      </c>
      <c r="BK136" s="227">
        <f>BK137+BK180+BK188+BK211+BK214+BK221</f>
        <v>0</v>
      </c>
    </row>
    <row r="137" s="12" customFormat="1" ht="22.8" customHeight="1">
      <c r="A137" s="12"/>
      <c r="B137" s="214"/>
      <c r="C137" s="215"/>
      <c r="D137" s="216" t="s">
        <v>77</v>
      </c>
      <c r="E137" s="228" t="s">
        <v>82</v>
      </c>
      <c r="F137" s="228" t="s">
        <v>197</v>
      </c>
      <c r="G137" s="215"/>
      <c r="H137" s="215"/>
      <c r="I137" s="218"/>
      <c r="J137" s="229">
        <f>BK137</f>
        <v>0</v>
      </c>
      <c r="K137" s="215"/>
      <c r="L137" s="220"/>
      <c r="M137" s="221"/>
      <c r="N137" s="222"/>
      <c r="O137" s="222"/>
      <c r="P137" s="223">
        <f>SUM(P138:P179)</f>
        <v>0</v>
      </c>
      <c r="Q137" s="222"/>
      <c r="R137" s="223">
        <f>SUM(R138:R179)</f>
        <v>0.043438000000000004</v>
      </c>
      <c r="S137" s="222"/>
      <c r="T137" s="224">
        <f>SUM(T138:T179)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5" t="s">
        <v>82</v>
      </c>
      <c r="AT137" s="226" t="s">
        <v>77</v>
      </c>
      <c r="AU137" s="226" t="s">
        <v>82</v>
      </c>
      <c r="AY137" s="225" t="s">
        <v>196</v>
      </c>
      <c r="BK137" s="227">
        <f>SUM(BK138:BK179)</f>
        <v>0</v>
      </c>
    </row>
    <row r="138" s="2" customFormat="1" ht="24.15" customHeight="1">
      <c r="A138" s="39"/>
      <c r="B138" s="40"/>
      <c r="C138" s="230" t="s">
        <v>82</v>
      </c>
      <c r="D138" s="230" t="s">
        <v>198</v>
      </c>
      <c r="E138" s="231" t="s">
        <v>752</v>
      </c>
      <c r="F138" s="232" t="s">
        <v>753</v>
      </c>
      <c r="G138" s="233" t="s">
        <v>754</v>
      </c>
      <c r="H138" s="234">
        <v>336</v>
      </c>
      <c r="I138" s="235"/>
      <c r="J138" s="236">
        <f>ROUND(I138*H138,2)</f>
        <v>0</v>
      </c>
      <c r="K138" s="232" t="s">
        <v>202</v>
      </c>
      <c r="L138" s="45"/>
      <c r="M138" s="237" t="s">
        <v>1</v>
      </c>
      <c r="N138" s="238" t="s">
        <v>43</v>
      </c>
      <c r="O138" s="92"/>
      <c r="P138" s="239">
        <f>O138*H138</f>
        <v>0</v>
      </c>
      <c r="Q138" s="239">
        <v>3.0000000000000001E-05</v>
      </c>
      <c r="R138" s="239">
        <f>Q138*H138</f>
        <v>0.01008</v>
      </c>
      <c r="S138" s="239">
        <v>0</v>
      </c>
      <c r="T138" s="24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1" t="s">
        <v>101</v>
      </c>
      <c r="AT138" s="241" t="s">
        <v>198</v>
      </c>
      <c r="AU138" s="241" t="s">
        <v>86</v>
      </c>
      <c r="AY138" s="18" t="s">
        <v>196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8" t="s">
        <v>82</v>
      </c>
      <c r="BK138" s="242">
        <f>ROUND(I138*H138,2)</f>
        <v>0</v>
      </c>
      <c r="BL138" s="18" t="s">
        <v>101</v>
      </c>
      <c r="BM138" s="241" t="s">
        <v>963</v>
      </c>
    </row>
    <row r="139" s="13" customFormat="1">
      <c r="A139" s="13"/>
      <c r="B139" s="243"/>
      <c r="C139" s="244"/>
      <c r="D139" s="245" t="s">
        <v>210</v>
      </c>
      <c r="E139" s="246" t="s">
        <v>1</v>
      </c>
      <c r="F139" s="247" t="s">
        <v>756</v>
      </c>
      <c r="G139" s="244"/>
      <c r="H139" s="248">
        <v>336</v>
      </c>
      <c r="I139" s="249"/>
      <c r="J139" s="244"/>
      <c r="K139" s="244"/>
      <c r="L139" s="250"/>
      <c r="M139" s="251"/>
      <c r="N139" s="252"/>
      <c r="O139" s="252"/>
      <c r="P139" s="252"/>
      <c r="Q139" s="252"/>
      <c r="R139" s="252"/>
      <c r="S139" s="252"/>
      <c r="T139" s="25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4" t="s">
        <v>210</v>
      </c>
      <c r="AU139" s="254" t="s">
        <v>86</v>
      </c>
      <c r="AV139" s="13" t="s">
        <v>86</v>
      </c>
      <c r="AW139" s="13" t="s">
        <v>34</v>
      </c>
      <c r="AX139" s="13" t="s">
        <v>82</v>
      </c>
      <c r="AY139" s="254" t="s">
        <v>196</v>
      </c>
    </row>
    <row r="140" s="2" customFormat="1" ht="24.15" customHeight="1">
      <c r="A140" s="39"/>
      <c r="B140" s="40"/>
      <c r="C140" s="230" t="s">
        <v>86</v>
      </c>
      <c r="D140" s="230" t="s">
        <v>198</v>
      </c>
      <c r="E140" s="231" t="s">
        <v>757</v>
      </c>
      <c r="F140" s="232" t="s">
        <v>758</v>
      </c>
      <c r="G140" s="233" t="s">
        <v>759</v>
      </c>
      <c r="H140" s="234">
        <v>14</v>
      </c>
      <c r="I140" s="235"/>
      <c r="J140" s="236">
        <f>ROUND(I140*H140,2)</f>
        <v>0</v>
      </c>
      <c r="K140" s="232" t="s">
        <v>202</v>
      </c>
      <c r="L140" s="45"/>
      <c r="M140" s="237" t="s">
        <v>1</v>
      </c>
      <c r="N140" s="238" t="s">
        <v>43</v>
      </c>
      <c r="O140" s="92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1" t="s">
        <v>101</v>
      </c>
      <c r="AT140" s="241" t="s">
        <v>198</v>
      </c>
      <c r="AU140" s="241" t="s">
        <v>86</v>
      </c>
      <c r="AY140" s="18" t="s">
        <v>196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8" t="s">
        <v>82</v>
      </c>
      <c r="BK140" s="242">
        <f>ROUND(I140*H140,2)</f>
        <v>0</v>
      </c>
      <c r="BL140" s="18" t="s">
        <v>101</v>
      </c>
      <c r="BM140" s="241" t="s">
        <v>964</v>
      </c>
    </row>
    <row r="141" s="2" customFormat="1" ht="24.15" customHeight="1">
      <c r="A141" s="39"/>
      <c r="B141" s="40"/>
      <c r="C141" s="230" t="s">
        <v>94</v>
      </c>
      <c r="D141" s="230" t="s">
        <v>198</v>
      </c>
      <c r="E141" s="231" t="s">
        <v>245</v>
      </c>
      <c r="F141" s="232" t="s">
        <v>246</v>
      </c>
      <c r="G141" s="233" t="s">
        <v>247</v>
      </c>
      <c r="H141" s="234">
        <v>70</v>
      </c>
      <c r="I141" s="235"/>
      <c r="J141" s="236">
        <f>ROUND(I141*H141,2)</f>
        <v>0</v>
      </c>
      <c r="K141" s="232" t="s">
        <v>202</v>
      </c>
      <c r="L141" s="45"/>
      <c r="M141" s="237" t="s">
        <v>1</v>
      </c>
      <c r="N141" s="238" t="s">
        <v>43</v>
      </c>
      <c r="O141" s="92"/>
      <c r="P141" s="239">
        <f>O141*H141</f>
        <v>0</v>
      </c>
      <c r="Q141" s="239">
        <v>0.00042000000000000002</v>
      </c>
      <c r="R141" s="239">
        <f>Q141*H141</f>
        <v>0.029400000000000003</v>
      </c>
      <c r="S141" s="239">
        <v>0</v>
      </c>
      <c r="T141" s="24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101</v>
      </c>
      <c r="AT141" s="241" t="s">
        <v>198</v>
      </c>
      <c r="AU141" s="241" t="s">
        <v>86</v>
      </c>
      <c r="AY141" s="18" t="s">
        <v>196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82</v>
      </c>
      <c r="BK141" s="242">
        <f>ROUND(I141*H141,2)</f>
        <v>0</v>
      </c>
      <c r="BL141" s="18" t="s">
        <v>101</v>
      </c>
      <c r="BM141" s="241" t="s">
        <v>965</v>
      </c>
    </row>
    <row r="142" s="2" customFormat="1" ht="24.15" customHeight="1">
      <c r="A142" s="39"/>
      <c r="B142" s="40"/>
      <c r="C142" s="230" t="s">
        <v>101</v>
      </c>
      <c r="D142" s="230" t="s">
        <v>198</v>
      </c>
      <c r="E142" s="231" t="s">
        <v>250</v>
      </c>
      <c r="F142" s="232" t="s">
        <v>251</v>
      </c>
      <c r="G142" s="233" t="s">
        <v>247</v>
      </c>
      <c r="H142" s="234">
        <v>70</v>
      </c>
      <c r="I142" s="235"/>
      <c r="J142" s="236">
        <f>ROUND(I142*H142,2)</f>
        <v>0</v>
      </c>
      <c r="K142" s="232" t="s">
        <v>202</v>
      </c>
      <c r="L142" s="45"/>
      <c r="M142" s="237" t="s">
        <v>1</v>
      </c>
      <c r="N142" s="238" t="s">
        <v>43</v>
      </c>
      <c r="O142" s="92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1" t="s">
        <v>101</v>
      </c>
      <c r="AT142" s="241" t="s">
        <v>198</v>
      </c>
      <c r="AU142" s="241" t="s">
        <v>86</v>
      </c>
      <c r="AY142" s="18" t="s">
        <v>196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8" t="s">
        <v>82</v>
      </c>
      <c r="BK142" s="242">
        <f>ROUND(I142*H142,2)</f>
        <v>0</v>
      </c>
      <c r="BL142" s="18" t="s">
        <v>101</v>
      </c>
      <c r="BM142" s="241" t="s">
        <v>966</v>
      </c>
    </row>
    <row r="143" s="2" customFormat="1" ht="33" customHeight="1">
      <c r="A143" s="39"/>
      <c r="B143" s="40"/>
      <c r="C143" s="230" t="s">
        <v>215</v>
      </c>
      <c r="D143" s="230" t="s">
        <v>198</v>
      </c>
      <c r="E143" s="231" t="s">
        <v>967</v>
      </c>
      <c r="F143" s="232" t="s">
        <v>968</v>
      </c>
      <c r="G143" s="233" t="s">
        <v>261</v>
      </c>
      <c r="H143" s="234">
        <v>305.90499999999997</v>
      </c>
      <c r="I143" s="235"/>
      <c r="J143" s="236">
        <f>ROUND(I143*H143,2)</f>
        <v>0</v>
      </c>
      <c r="K143" s="232" t="s">
        <v>202</v>
      </c>
      <c r="L143" s="45"/>
      <c r="M143" s="237" t="s">
        <v>1</v>
      </c>
      <c r="N143" s="238" t="s">
        <v>43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101</v>
      </c>
      <c r="AT143" s="241" t="s">
        <v>198</v>
      </c>
      <c r="AU143" s="241" t="s">
        <v>86</v>
      </c>
      <c r="AY143" s="18" t="s">
        <v>196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82</v>
      </c>
      <c r="BK143" s="242">
        <f>ROUND(I143*H143,2)</f>
        <v>0</v>
      </c>
      <c r="BL143" s="18" t="s">
        <v>101</v>
      </c>
      <c r="BM143" s="241" t="s">
        <v>969</v>
      </c>
    </row>
    <row r="144" s="14" customFormat="1">
      <c r="A144" s="14"/>
      <c r="B144" s="255"/>
      <c r="C144" s="256"/>
      <c r="D144" s="245" t="s">
        <v>210</v>
      </c>
      <c r="E144" s="257" t="s">
        <v>1</v>
      </c>
      <c r="F144" s="258" t="s">
        <v>766</v>
      </c>
      <c r="G144" s="256"/>
      <c r="H144" s="257" t="s">
        <v>1</v>
      </c>
      <c r="I144" s="259"/>
      <c r="J144" s="256"/>
      <c r="K144" s="256"/>
      <c r="L144" s="260"/>
      <c r="M144" s="261"/>
      <c r="N144" s="262"/>
      <c r="O144" s="262"/>
      <c r="P144" s="262"/>
      <c r="Q144" s="262"/>
      <c r="R144" s="262"/>
      <c r="S144" s="262"/>
      <c r="T144" s="26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4" t="s">
        <v>210</v>
      </c>
      <c r="AU144" s="264" t="s">
        <v>86</v>
      </c>
      <c r="AV144" s="14" t="s">
        <v>82</v>
      </c>
      <c r="AW144" s="14" t="s">
        <v>34</v>
      </c>
      <c r="AX144" s="14" t="s">
        <v>78</v>
      </c>
      <c r="AY144" s="264" t="s">
        <v>196</v>
      </c>
    </row>
    <row r="145" s="13" customFormat="1">
      <c r="A145" s="13"/>
      <c r="B145" s="243"/>
      <c r="C145" s="244"/>
      <c r="D145" s="245" t="s">
        <v>210</v>
      </c>
      <c r="E145" s="246" t="s">
        <v>1</v>
      </c>
      <c r="F145" s="247" t="s">
        <v>970</v>
      </c>
      <c r="G145" s="244"/>
      <c r="H145" s="248">
        <v>206.05000000000001</v>
      </c>
      <c r="I145" s="249"/>
      <c r="J145" s="244"/>
      <c r="K145" s="244"/>
      <c r="L145" s="250"/>
      <c r="M145" s="251"/>
      <c r="N145" s="252"/>
      <c r="O145" s="252"/>
      <c r="P145" s="252"/>
      <c r="Q145" s="252"/>
      <c r="R145" s="252"/>
      <c r="S145" s="252"/>
      <c r="T145" s="25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4" t="s">
        <v>210</v>
      </c>
      <c r="AU145" s="254" t="s">
        <v>86</v>
      </c>
      <c r="AV145" s="13" t="s">
        <v>86</v>
      </c>
      <c r="AW145" s="13" t="s">
        <v>34</v>
      </c>
      <c r="AX145" s="13" t="s">
        <v>78</v>
      </c>
      <c r="AY145" s="254" t="s">
        <v>196</v>
      </c>
    </row>
    <row r="146" s="13" customFormat="1">
      <c r="A146" s="13"/>
      <c r="B146" s="243"/>
      <c r="C146" s="244"/>
      <c r="D146" s="245" t="s">
        <v>210</v>
      </c>
      <c r="E146" s="246" t="s">
        <v>1</v>
      </c>
      <c r="F146" s="247" t="s">
        <v>971</v>
      </c>
      <c r="G146" s="244"/>
      <c r="H146" s="248">
        <v>99.855000000000004</v>
      </c>
      <c r="I146" s="249"/>
      <c r="J146" s="244"/>
      <c r="K146" s="244"/>
      <c r="L146" s="250"/>
      <c r="M146" s="251"/>
      <c r="N146" s="252"/>
      <c r="O146" s="252"/>
      <c r="P146" s="252"/>
      <c r="Q146" s="252"/>
      <c r="R146" s="252"/>
      <c r="S146" s="252"/>
      <c r="T146" s="25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4" t="s">
        <v>210</v>
      </c>
      <c r="AU146" s="254" t="s">
        <v>86</v>
      </c>
      <c r="AV146" s="13" t="s">
        <v>86</v>
      </c>
      <c r="AW146" s="13" t="s">
        <v>34</v>
      </c>
      <c r="AX146" s="13" t="s">
        <v>78</v>
      </c>
      <c r="AY146" s="254" t="s">
        <v>196</v>
      </c>
    </row>
    <row r="147" s="16" customFormat="1">
      <c r="A147" s="16"/>
      <c r="B147" s="276"/>
      <c r="C147" s="277"/>
      <c r="D147" s="245" t="s">
        <v>210</v>
      </c>
      <c r="E147" s="278" t="s">
        <v>152</v>
      </c>
      <c r="F147" s="279" t="s">
        <v>276</v>
      </c>
      <c r="G147" s="277"/>
      <c r="H147" s="280">
        <v>305.90499999999997</v>
      </c>
      <c r="I147" s="281"/>
      <c r="J147" s="277"/>
      <c r="K147" s="277"/>
      <c r="L147" s="282"/>
      <c r="M147" s="283"/>
      <c r="N147" s="284"/>
      <c r="O147" s="284"/>
      <c r="P147" s="284"/>
      <c r="Q147" s="284"/>
      <c r="R147" s="284"/>
      <c r="S147" s="284"/>
      <c r="T147" s="285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T147" s="286" t="s">
        <v>210</v>
      </c>
      <c r="AU147" s="286" t="s">
        <v>86</v>
      </c>
      <c r="AV147" s="16" t="s">
        <v>101</v>
      </c>
      <c r="AW147" s="16" t="s">
        <v>34</v>
      </c>
      <c r="AX147" s="16" t="s">
        <v>82</v>
      </c>
      <c r="AY147" s="286" t="s">
        <v>196</v>
      </c>
    </row>
    <row r="148" s="2" customFormat="1" ht="37.8" customHeight="1">
      <c r="A148" s="39"/>
      <c r="B148" s="40"/>
      <c r="C148" s="230" t="s">
        <v>221</v>
      </c>
      <c r="D148" s="230" t="s">
        <v>198</v>
      </c>
      <c r="E148" s="231" t="s">
        <v>297</v>
      </c>
      <c r="F148" s="232" t="s">
        <v>298</v>
      </c>
      <c r="G148" s="233" t="s">
        <v>261</v>
      </c>
      <c r="H148" s="234">
        <v>13</v>
      </c>
      <c r="I148" s="235"/>
      <c r="J148" s="236">
        <f>ROUND(I148*H148,2)</f>
        <v>0</v>
      </c>
      <c r="K148" s="232" t="s">
        <v>202</v>
      </c>
      <c r="L148" s="45"/>
      <c r="M148" s="237" t="s">
        <v>1</v>
      </c>
      <c r="N148" s="238" t="s">
        <v>43</v>
      </c>
      <c r="O148" s="92"/>
      <c r="P148" s="239">
        <f>O148*H148</f>
        <v>0</v>
      </c>
      <c r="Q148" s="239">
        <v>0</v>
      </c>
      <c r="R148" s="239">
        <f>Q148*H148</f>
        <v>0</v>
      </c>
      <c r="S148" s="239">
        <v>0</v>
      </c>
      <c r="T148" s="24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1" t="s">
        <v>101</v>
      </c>
      <c r="AT148" s="241" t="s">
        <v>198</v>
      </c>
      <c r="AU148" s="241" t="s">
        <v>86</v>
      </c>
      <c r="AY148" s="18" t="s">
        <v>196</v>
      </c>
      <c r="BE148" s="242">
        <f>IF(N148="základní",J148,0)</f>
        <v>0</v>
      </c>
      <c r="BF148" s="242">
        <f>IF(N148="snížená",J148,0)</f>
        <v>0</v>
      </c>
      <c r="BG148" s="242">
        <f>IF(N148="zákl. přenesená",J148,0)</f>
        <v>0</v>
      </c>
      <c r="BH148" s="242">
        <f>IF(N148="sníž. přenesená",J148,0)</f>
        <v>0</v>
      </c>
      <c r="BI148" s="242">
        <f>IF(N148="nulová",J148,0)</f>
        <v>0</v>
      </c>
      <c r="BJ148" s="18" t="s">
        <v>82</v>
      </c>
      <c r="BK148" s="242">
        <f>ROUND(I148*H148,2)</f>
        <v>0</v>
      </c>
      <c r="BL148" s="18" t="s">
        <v>101</v>
      </c>
      <c r="BM148" s="241" t="s">
        <v>972</v>
      </c>
    </row>
    <row r="149" s="14" customFormat="1">
      <c r="A149" s="14"/>
      <c r="B149" s="255"/>
      <c r="C149" s="256"/>
      <c r="D149" s="245" t="s">
        <v>210</v>
      </c>
      <c r="E149" s="257" t="s">
        <v>1</v>
      </c>
      <c r="F149" s="258" t="s">
        <v>305</v>
      </c>
      <c r="G149" s="256"/>
      <c r="H149" s="257" t="s">
        <v>1</v>
      </c>
      <c r="I149" s="259"/>
      <c r="J149" s="256"/>
      <c r="K149" s="256"/>
      <c r="L149" s="260"/>
      <c r="M149" s="261"/>
      <c r="N149" s="262"/>
      <c r="O149" s="262"/>
      <c r="P149" s="262"/>
      <c r="Q149" s="262"/>
      <c r="R149" s="262"/>
      <c r="S149" s="262"/>
      <c r="T149" s="26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4" t="s">
        <v>210</v>
      </c>
      <c r="AU149" s="264" t="s">
        <v>86</v>
      </c>
      <c r="AV149" s="14" t="s">
        <v>82</v>
      </c>
      <c r="AW149" s="14" t="s">
        <v>34</v>
      </c>
      <c r="AX149" s="14" t="s">
        <v>78</v>
      </c>
      <c r="AY149" s="264" t="s">
        <v>196</v>
      </c>
    </row>
    <row r="150" s="13" customFormat="1">
      <c r="A150" s="13"/>
      <c r="B150" s="243"/>
      <c r="C150" s="244"/>
      <c r="D150" s="245" t="s">
        <v>210</v>
      </c>
      <c r="E150" s="246" t="s">
        <v>1</v>
      </c>
      <c r="F150" s="247" t="s">
        <v>306</v>
      </c>
      <c r="G150" s="244"/>
      <c r="H150" s="248">
        <v>13</v>
      </c>
      <c r="I150" s="249"/>
      <c r="J150" s="244"/>
      <c r="K150" s="244"/>
      <c r="L150" s="250"/>
      <c r="M150" s="251"/>
      <c r="N150" s="252"/>
      <c r="O150" s="252"/>
      <c r="P150" s="252"/>
      <c r="Q150" s="252"/>
      <c r="R150" s="252"/>
      <c r="S150" s="252"/>
      <c r="T150" s="25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4" t="s">
        <v>210</v>
      </c>
      <c r="AU150" s="254" t="s">
        <v>86</v>
      </c>
      <c r="AV150" s="13" t="s">
        <v>86</v>
      </c>
      <c r="AW150" s="13" t="s">
        <v>34</v>
      </c>
      <c r="AX150" s="13" t="s">
        <v>82</v>
      </c>
      <c r="AY150" s="254" t="s">
        <v>196</v>
      </c>
    </row>
    <row r="151" s="2" customFormat="1" ht="37.8" customHeight="1">
      <c r="A151" s="39"/>
      <c r="B151" s="40"/>
      <c r="C151" s="230" t="s">
        <v>227</v>
      </c>
      <c r="D151" s="230" t="s">
        <v>198</v>
      </c>
      <c r="E151" s="231" t="s">
        <v>308</v>
      </c>
      <c r="F151" s="232" t="s">
        <v>790</v>
      </c>
      <c r="G151" s="233" t="s">
        <v>261</v>
      </c>
      <c r="H151" s="234">
        <v>82.403000000000006</v>
      </c>
      <c r="I151" s="235"/>
      <c r="J151" s="236">
        <f>ROUND(I151*H151,2)</f>
        <v>0</v>
      </c>
      <c r="K151" s="232" t="s">
        <v>202</v>
      </c>
      <c r="L151" s="45"/>
      <c r="M151" s="237" t="s">
        <v>1</v>
      </c>
      <c r="N151" s="238" t="s">
        <v>43</v>
      </c>
      <c r="O151" s="92"/>
      <c r="P151" s="239">
        <f>O151*H151</f>
        <v>0</v>
      </c>
      <c r="Q151" s="239">
        <v>0</v>
      </c>
      <c r="R151" s="239">
        <f>Q151*H151</f>
        <v>0</v>
      </c>
      <c r="S151" s="239">
        <v>0</v>
      </c>
      <c r="T151" s="24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1" t="s">
        <v>101</v>
      </c>
      <c r="AT151" s="241" t="s">
        <v>198</v>
      </c>
      <c r="AU151" s="241" t="s">
        <v>86</v>
      </c>
      <c r="AY151" s="18" t="s">
        <v>196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8" t="s">
        <v>82</v>
      </c>
      <c r="BK151" s="242">
        <f>ROUND(I151*H151,2)</f>
        <v>0</v>
      </c>
      <c r="BL151" s="18" t="s">
        <v>101</v>
      </c>
      <c r="BM151" s="241" t="s">
        <v>973</v>
      </c>
    </row>
    <row r="152" s="14" customFormat="1">
      <c r="A152" s="14"/>
      <c r="B152" s="255"/>
      <c r="C152" s="256"/>
      <c r="D152" s="245" t="s">
        <v>210</v>
      </c>
      <c r="E152" s="257" t="s">
        <v>1</v>
      </c>
      <c r="F152" s="258" t="s">
        <v>311</v>
      </c>
      <c r="G152" s="256"/>
      <c r="H152" s="257" t="s">
        <v>1</v>
      </c>
      <c r="I152" s="259"/>
      <c r="J152" s="256"/>
      <c r="K152" s="256"/>
      <c r="L152" s="260"/>
      <c r="M152" s="261"/>
      <c r="N152" s="262"/>
      <c r="O152" s="262"/>
      <c r="P152" s="262"/>
      <c r="Q152" s="262"/>
      <c r="R152" s="262"/>
      <c r="S152" s="262"/>
      <c r="T152" s="26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4" t="s">
        <v>210</v>
      </c>
      <c r="AU152" s="264" t="s">
        <v>86</v>
      </c>
      <c r="AV152" s="14" t="s">
        <v>82</v>
      </c>
      <c r="AW152" s="14" t="s">
        <v>34</v>
      </c>
      <c r="AX152" s="14" t="s">
        <v>78</v>
      </c>
      <c r="AY152" s="264" t="s">
        <v>196</v>
      </c>
    </row>
    <row r="153" s="13" customFormat="1">
      <c r="A153" s="13"/>
      <c r="B153" s="243"/>
      <c r="C153" s="244"/>
      <c r="D153" s="245" t="s">
        <v>210</v>
      </c>
      <c r="E153" s="246" t="s">
        <v>143</v>
      </c>
      <c r="F153" s="247" t="s">
        <v>792</v>
      </c>
      <c r="G153" s="244"/>
      <c r="H153" s="248">
        <v>82.403000000000006</v>
      </c>
      <c r="I153" s="249"/>
      <c r="J153" s="244"/>
      <c r="K153" s="244"/>
      <c r="L153" s="250"/>
      <c r="M153" s="251"/>
      <c r="N153" s="252"/>
      <c r="O153" s="252"/>
      <c r="P153" s="252"/>
      <c r="Q153" s="252"/>
      <c r="R153" s="252"/>
      <c r="S153" s="252"/>
      <c r="T153" s="25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4" t="s">
        <v>210</v>
      </c>
      <c r="AU153" s="254" t="s">
        <v>86</v>
      </c>
      <c r="AV153" s="13" t="s">
        <v>86</v>
      </c>
      <c r="AW153" s="13" t="s">
        <v>34</v>
      </c>
      <c r="AX153" s="13" t="s">
        <v>82</v>
      </c>
      <c r="AY153" s="254" t="s">
        <v>196</v>
      </c>
    </row>
    <row r="154" s="2" customFormat="1" ht="37.8" customHeight="1">
      <c r="A154" s="39"/>
      <c r="B154" s="40"/>
      <c r="C154" s="230" t="s">
        <v>232</v>
      </c>
      <c r="D154" s="230" t="s">
        <v>198</v>
      </c>
      <c r="E154" s="231" t="s">
        <v>320</v>
      </c>
      <c r="F154" s="232" t="s">
        <v>793</v>
      </c>
      <c r="G154" s="233" t="s">
        <v>261</v>
      </c>
      <c r="H154" s="234">
        <v>824.02999999999997</v>
      </c>
      <c r="I154" s="235"/>
      <c r="J154" s="236">
        <f>ROUND(I154*H154,2)</f>
        <v>0</v>
      </c>
      <c r="K154" s="232" t="s">
        <v>202</v>
      </c>
      <c r="L154" s="45"/>
      <c r="M154" s="237" t="s">
        <v>1</v>
      </c>
      <c r="N154" s="238" t="s">
        <v>43</v>
      </c>
      <c r="O154" s="92"/>
      <c r="P154" s="239">
        <f>O154*H154</f>
        <v>0</v>
      </c>
      <c r="Q154" s="239">
        <v>0</v>
      </c>
      <c r="R154" s="239">
        <f>Q154*H154</f>
        <v>0</v>
      </c>
      <c r="S154" s="239">
        <v>0</v>
      </c>
      <c r="T154" s="24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1" t="s">
        <v>101</v>
      </c>
      <c r="AT154" s="241" t="s">
        <v>198</v>
      </c>
      <c r="AU154" s="241" t="s">
        <v>86</v>
      </c>
      <c r="AY154" s="18" t="s">
        <v>196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8" t="s">
        <v>82</v>
      </c>
      <c r="BK154" s="242">
        <f>ROUND(I154*H154,2)</f>
        <v>0</v>
      </c>
      <c r="BL154" s="18" t="s">
        <v>101</v>
      </c>
      <c r="BM154" s="241" t="s">
        <v>974</v>
      </c>
    </row>
    <row r="155" s="13" customFormat="1">
      <c r="A155" s="13"/>
      <c r="B155" s="243"/>
      <c r="C155" s="244"/>
      <c r="D155" s="245" t="s">
        <v>210</v>
      </c>
      <c r="E155" s="246" t="s">
        <v>1</v>
      </c>
      <c r="F155" s="247" t="s">
        <v>323</v>
      </c>
      <c r="G155" s="244"/>
      <c r="H155" s="248">
        <v>824.02999999999997</v>
      </c>
      <c r="I155" s="249"/>
      <c r="J155" s="244"/>
      <c r="K155" s="244"/>
      <c r="L155" s="250"/>
      <c r="M155" s="251"/>
      <c r="N155" s="252"/>
      <c r="O155" s="252"/>
      <c r="P155" s="252"/>
      <c r="Q155" s="252"/>
      <c r="R155" s="252"/>
      <c r="S155" s="252"/>
      <c r="T155" s="25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4" t="s">
        <v>210</v>
      </c>
      <c r="AU155" s="254" t="s">
        <v>86</v>
      </c>
      <c r="AV155" s="13" t="s">
        <v>86</v>
      </c>
      <c r="AW155" s="13" t="s">
        <v>34</v>
      </c>
      <c r="AX155" s="13" t="s">
        <v>82</v>
      </c>
      <c r="AY155" s="254" t="s">
        <v>196</v>
      </c>
    </row>
    <row r="156" s="2" customFormat="1" ht="24.15" customHeight="1">
      <c r="A156" s="39"/>
      <c r="B156" s="40"/>
      <c r="C156" s="230" t="s">
        <v>237</v>
      </c>
      <c r="D156" s="230" t="s">
        <v>198</v>
      </c>
      <c r="E156" s="231" t="s">
        <v>325</v>
      </c>
      <c r="F156" s="232" t="s">
        <v>326</v>
      </c>
      <c r="G156" s="233" t="s">
        <v>261</v>
      </c>
      <c r="H156" s="234">
        <v>13</v>
      </c>
      <c r="I156" s="235"/>
      <c r="J156" s="236">
        <f>ROUND(I156*H156,2)</f>
        <v>0</v>
      </c>
      <c r="K156" s="232" t="s">
        <v>202</v>
      </c>
      <c r="L156" s="45"/>
      <c r="M156" s="237" t="s">
        <v>1</v>
      </c>
      <c r="N156" s="238" t="s">
        <v>43</v>
      </c>
      <c r="O156" s="92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1" t="s">
        <v>101</v>
      </c>
      <c r="AT156" s="241" t="s">
        <v>198</v>
      </c>
      <c r="AU156" s="241" t="s">
        <v>86</v>
      </c>
      <c r="AY156" s="18" t="s">
        <v>196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8" t="s">
        <v>82</v>
      </c>
      <c r="BK156" s="242">
        <f>ROUND(I156*H156,2)</f>
        <v>0</v>
      </c>
      <c r="BL156" s="18" t="s">
        <v>101</v>
      </c>
      <c r="BM156" s="241" t="s">
        <v>975</v>
      </c>
    </row>
    <row r="157" s="14" customFormat="1">
      <c r="A157" s="14"/>
      <c r="B157" s="255"/>
      <c r="C157" s="256"/>
      <c r="D157" s="245" t="s">
        <v>210</v>
      </c>
      <c r="E157" s="257" t="s">
        <v>1</v>
      </c>
      <c r="F157" s="258" t="s">
        <v>328</v>
      </c>
      <c r="G157" s="256"/>
      <c r="H157" s="257" t="s">
        <v>1</v>
      </c>
      <c r="I157" s="259"/>
      <c r="J157" s="256"/>
      <c r="K157" s="256"/>
      <c r="L157" s="260"/>
      <c r="M157" s="261"/>
      <c r="N157" s="262"/>
      <c r="O157" s="262"/>
      <c r="P157" s="262"/>
      <c r="Q157" s="262"/>
      <c r="R157" s="262"/>
      <c r="S157" s="262"/>
      <c r="T157" s="26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4" t="s">
        <v>210</v>
      </c>
      <c r="AU157" s="264" t="s">
        <v>86</v>
      </c>
      <c r="AV157" s="14" t="s">
        <v>82</v>
      </c>
      <c r="AW157" s="14" t="s">
        <v>34</v>
      </c>
      <c r="AX157" s="14" t="s">
        <v>78</v>
      </c>
      <c r="AY157" s="264" t="s">
        <v>196</v>
      </c>
    </row>
    <row r="158" s="13" customFormat="1">
      <c r="A158" s="13"/>
      <c r="B158" s="243"/>
      <c r="C158" s="244"/>
      <c r="D158" s="245" t="s">
        <v>210</v>
      </c>
      <c r="E158" s="246" t="s">
        <v>1</v>
      </c>
      <c r="F158" s="247" t="s">
        <v>306</v>
      </c>
      <c r="G158" s="244"/>
      <c r="H158" s="248">
        <v>13</v>
      </c>
      <c r="I158" s="249"/>
      <c r="J158" s="244"/>
      <c r="K158" s="244"/>
      <c r="L158" s="250"/>
      <c r="M158" s="251"/>
      <c r="N158" s="252"/>
      <c r="O158" s="252"/>
      <c r="P158" s="252"/>
      <c r="Q158" s="252"/>
      <c r="R158" s="252"/>
      <c r="S158" s="252"/>
      <c r="T158" s="25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4" t="s">
        <v>210</v>
      </c>
      <c r="AU158" s="254" t="s">
        <v>86</v>
      </c>
      <c r="AV158" s="13" t="s">
        <v>86</v>
      </c>
      <c r="AW158" s="13" t="s">
        <v>34</v>
      </c>
      <c r="AX158" s="13" t="s">
        <v>82</v>
      </c>
      <c r="AY158" s="254" t="s">
        <v>196</v>
      </c>
    </row>
    <row r="159" s="2" customFormat="1" ht="37.8" customHeight="1">
      <c r="A159" s="39"/>
      <c r="B159" s="40"/>
      <c r="C159" s="230" t="s">
        <v>244</v>
      </c>
      <c r="D159" s="230" t="s">
        <v>198</v>
      </c>
      <c r="E159" s="231" t="s">
        <v>339</v>
      </c>
      <c r="F159" s="232" t="s">
        <v>340</v>
      </c>
      <c r="G159" s="233" t="s">
        <v>341</v>
      </c>
      <c r="H159" s="234">
        <v>82.403000000000006</v>
      </c>
      <c r="I159" s="235"/>
      <c r="J159" s="236">
        <f>ROUND(I159*H159,2)</f>
        <v>0</v>
      </c>
      <c r="K159" s="232" t="s">
        <v>1</v>
      </c>
      <c r="L159" s="45"/>
      <c r="M159" s="237" t="s">
        <v>1</v>
      </c>
      <c r="N159" s="238" t="s">
        <v>43</v>
      </c>
      <c r="O159" s="92"/>
      <c r="P159" s="239">
        <f>O159*H159</f>
        <v>0</v>
      </c>
      <c r="Q159" s="239">
        <v>0</v>
      </c>
      <c r="R159" s="239">
        <f>Q159*H159</f>
        <v>0</v>
      </c>
      <c r="S159" s="239">
        <v>0</v>
      </c>
      <c r="T159" s="24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1" t="s">
        <v>101</v>
      </c>
      <c r="AT159" s="241" t="s">
        <v>198</v>
      </c>
      <c r="AU159" s="241" t="s">
        <v>86</v>
      </c>
      <c r="AY159" s="18" t="s">
        <v>196</v>
      </c>
      <c r="BE159" s="242">
        <f>IF(N159="základní",J159,0)</f>
        <v>0</v>
      </c>
      <c r="BF159" s="242">
        <f>IF(N159="snížená",J159,0)</f>
        <v>0</v>
      </c>
      <c r="BG159" s="242">
        <f>IF(N159="zákl. přenesená",J159,0)</f>
        <v>0</v>
      </c>
      <c r="BH159" s="242">
        <f>IF(N159="sníž. přenesená",J159,0)</f>
        <v>0</v>
      </c>
      <c r="BI159" s="242">
        <f>IF(N159="nulová",J159,0)</f>
        <v>0</v>
      </c>
      <c r="BJ159" s="18" t="s">
        <v>82</v>
      </c>
      <c r="BK159" s="242">
        <f>ROUND(I159*H159,2)</f>
        <v>0</v>
      </c>
      <c r="BL159" s="18" t="s">
        <v>101</v>
      </c>
      <c r="BM159" s="241" t="s">
        <v>976</v>
      </c>
    </row>
    <row r="160" s="13" customFormat="1">
      <c r="A160" s="13"/>
      <c r="B160" s="243"/>
      <c r="C160" s="244"/>
      <c r="D160" s="245" t="s">
        <v>210</v>
      </c>
      <c r="E160" s="246" t="s">
        <v>1</v>
      </c>
      <c r="F160" s="247" t="s">
        <v>977</v>
      </c>
      <c r="G160" s="244"/>
      <c r="H160" s="248">
        <v>82.403000000000006</v>
      </c>
      <c r="I160" s="249"/>
      <c r="J160" s="244"/>
      <c r="K160" s="244"/>
      <c r="L160" s="250"/>
      <c r="M160" s="251"/>
      <c r="N160" s="252"/>
      <c r="O160" s="252"/>
      <c r="P160" s="252"/>
      <c r="Q160" s="252"/>
      <c r="R160" s="252"/>
      <c r="S160" s="252"/>
      <c r="T160" s="25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4" t="s">
        <v>210</v>
      </c>
      <c r="AU160" s="254" t="s">
        <v>86</v>
      </c>
      <c r="AV160" s="13" t="s">
        <v>86</v>
      </c>
      <c r="AW160" s="13" t="s">
        <v>34</v>
      </c>
      <c r="AX160" s="13" t="s">
        <v>82</v>
      </c>
      <c r="AY160" s="254" t="s">
        <v>196</v>
      </c>
    </row>
    <row r="161" s="2" customFormat="1" ht="33" customHeight="1">
      <c r="A161" s="39"/>
      <c r="B161" s="40"/>
      <c r="C161" s="230" t="s">
        <v>249</v>
      </c>
      <c r="D161" s="230" t="s">
        <v>198</v>
      </c>
      <c r="E161" s="231" t="s">
        <v>345</v>
      </c>
      <c r="F161" s="232" t="s">
        <v>346</v>
      </c>
      <c r="G161" s="233" t="s">
        <v>341</v>
      </c>
      <c r="H161" s="234">
        <v>82.403000000000006</v>
      </c>
      <c r="I161" s="235"/>
      <c r="J161" s="236">
        <f>ROUND(I161*H161,2)</f>
        <v>0</v>
      </c>
      <c r="K161" s="232" t="s">
        <v>202</v>
      </c>
      <c r="L161" s="45"/>
      <c r="M161" s="237" t="s">
        <v>1</v>
      </c>
      <c r="N161" s="238" t="s">
        <v>43</v>
      </c>
      <c r="O161" s="92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1" t="s">
        <v>101</v>
      </c>
      <c r="AT161" s="241" t="s">
        <v>198</v>
      </c>
      <c r="AU161" s="241" t="s">
        <v>86</v>
      </c>
      <c r="AY161" s="18" t="s">
        <v>196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8" t="s">
        <v>82</v>
      </c>
      <c r="BK161" s="242">
        <f>ROUND(I161*H161,2)</f>
        <v>0</v>
      </c>
      <c r="BL161" s="18" t="s">
        <v>101</v>
      </c>
      <c r="BM161" s="241" t="s">
        <v>978</v>
      </c>
    </row>
    <row r="162" s="13" customFormat="1">
      <c r="A162" s="13"/>
      <c r="B162" s="243"/>
      <c r="C162" s="244"/>
      <c r="D162" s="245" t="s">
        <v>210</v>
      </c>
      <c r="E162" s="246" t="s">
        <v>1</v>
      </c>
      <c r="F162" s="247" t="s">
        <v>977</v>
      </c>
      <c r="G162" s="244"/>
      <c r="H162" s="248">
        <v>82.403000000000006</v>
      </c>
      <c r="I162" s="249"/>
      <c r="J162" s="244"/>
      <c r="K162" s="244"/>
      <c r="L162" s="250"/>
      <c r="M162" s="251"/>
      <c r="N162" s="252"/>
      <c r="O162" s="252"/>
      <c r="P162" s="252"/>
      <c r="Q162" s="252"/>
      <c r="R162" s="252"/>
      <c r="S162" s="252"/>
      <c r="T162" s="25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4" t="s">
        <v>210</v>
      </c>
      <c r="AU162" s="254" t="s">
        <v>86</v>
      </c>
      <c r="AV162" s="13" t="s">
        <v>86</v>
      </c>
      <c r="AW162" s="13" t="s">
        <v>34</v>
      </c>
      <c r="AX162" s="13" t="s">
        <v>82</v>
      </c>
      <c r="AY162" s="254" t="s">
        <v>196</v>
      </c>
    </row>
    <row r="163" s="2" customFormat="1" ht="16.5" customHeight="1">
      <c r="A163" s="39"/>
      <c r="B163" s="40"/>
      <c r="C163" s="230" t="s">
        <v>8</v>
      </c>
      <c r="D163" s="230" t="s">
        <v>198</v>
      </c>
      <c r="E163" s="231" t="s">
        <v>350</v>
      </c>
      <c r="F163" s="232" t="s">
        <v>351</v>
      </c>
      <c r="G163" s="233" t="s">
        <v>261</v>
      </c>
      <c r="H163" s="234">
        <v>82.403000000000006</v>
      </c>
      <c r="I163" s="235"/>
      <c r="J163" s="236">
        <f>ROUND(I163*H163,2)</f>
        <v>0</v>
      </c>
      <c r="K163" s="232" t="s">
        <v>202</v>
      </c>
      <c r="L163" s="45"/>
      <c r="M163" s="237" t="s">
        <v>1</v>
      </c>
      <c r="N163" s="238" t="s">
        <v>43</v>
      </c>
      <c r="O163" s="92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1" t="s">
        <v>101</v>
      </c>
      <c r="AT163" s="241" t="s">
        <v>198</v>
      </c>
      <c r="AU163" s="241" t="s">
        <v>86</v>
      </c>
      <c r="AY163" s="18" t="s">
        <v>196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8" t="s">
        <v>82</v>
      </c>
      <c r="BK163" s="242">
        <f>ROUND(I163*H163,2)</f>
        <v>0</v>
      </c>
      <c r="BL163" s="18" t="s">
        <v>101</v>
      </c>
      <c r="BM163" s="241" t="s">
        <v>979</v>
      </c>
    </row>
    <row r="164" s="13" customFormat="1">
      <c r="A164" s="13"/>
      <c r="B164" s="243"/>
      <c r="C164" s="244"/>
      <c r="D164" s="245" t="s">
        <v>210</v>
      </c>
      <c r="E164" s="246" t="s">
        <v>1</v>
      </c>
      <c r="F164" s="247" t="s">
        <v>143</v>
      </c>
      <c r="G164" s="244"/>
      <c r="H164" s="248">
        <v>82.403000000000006</v>
      </c>
      <c r="I164" s="249"/>
      <c r="J164" s="244"/>
      <c r="K164" s="244"/>
      <c r="L164" s="250"/>
      <c r="M164" s="251"/>
      <c r="N164" s="252"/>
      <c r="O164" s="252"/>
      <c r="P164" s="252"/>
      <c r="Q164" s="252"/>
      <c r="R164" s="252"/>
      <c r="S164" s="252"/>
      <c r="T164" s="25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4" t="s">
        <v>210</v>
      </c>
      <c r="AU164" s="254" t="s">
        <v>86</v>
      </c>
      <c r="AV164" s="13" t="s">
        <v>86</v>
      </c>
      <c r="AW164" s="13" t="s">
        <v>34</v>
      </c>
      <c r="AX164" s="13" t="s">
        <v>82</v>
      </c>
      <c r="AY164" s="254" t="s">
        <v>196</v>
      </c>
    </row>
    <row r="165" s="2" customFormat="1" ht="24.15" customHeight="1">
      <c r="A165" s="39"/>
      <c r="B165" s="40"/>
      <c r="C165" s="230" t="s">
        <v>258</v>
      </c>
      <c r="D165" s="230" t="s">
        <v>198</v>
      </c>
      <c r="E165" s="231" t="s">
        <v>356</v>
      </c>
      <c r="F165" s="232" t="s">
        <v>357</v>
      </c>
      <c r="G165" s="233" t="s">
        <v>261</v>
      </c>
      <c r="H165" s="234">
        <v>223.50200000000001</v>
      </c>
      <c r="I165" s="235"/>
      <c r="J165" s="236">
        <f>ROUND(I165*H165,2)</f>
        <v>0</v>
      </c>
      <c r="K165" s="232" t="s">
        <v>202</v>
      </c>
      <c r="L165" s="45"/>
      <c r="M165" s="237" t="s">
        <v>1</v>
      </c>
      <c r="N165" s="238" t="s">
        <v>43</v>
      </c>
      <c r="O165" s="92"/>
      <c r="P165" s="239">
        <f>O165*H165</f>
        <v>0</v>
      </c>
      <c r="Q165" s="239">
        <v>0</v>
      </c>
      <c r="R165" s="239">
        <f>Q165*H165</f>
        <v>0</v>
      </c>
      <c r="S165" s="239">
        <v>0</v>
      </c>
      <c r="T165" s="24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1" t="s">
        <v>101</v>
      </c>
      <c r="AT165" s="241" t="s">
        <v>198</v>
      </c>
      <c r="AU165" s="241" t="s">
        <v>86</v>
      </c>
      <c r="AY165" s="18" t="s">
        <v>196</v>
      </c>
      <c r="BE165" s="242">
        <f>IF(N165="základní",J165,0)</f>
        <v>0</v>
      </c>
      <c r="BF165" s="242">
        <f>IF(N165="snížená",J165,0)</f>
        <v>0</v>
      </c>
      <c r="BG165" s="242">
        <f>IF(N165="zákl. přenesená",J165,0)</f>
        <v>0</v>
      </c>
      <c r="BH165" s="242">
        <f>IF(N165="sníž. přenesená",J165,0)</f>
        <v>0</v>
      </c>
      <c r="BI165" s="242">
        <f>IF(N165="nulová",J165,0)</f>
        <v>0</v>
      </c>
      <c r="BJ165" s="18" t="s">
        <v>82</v>
      </c>
      <c r="BK165" s="242">
        <f>ROUND(I165*H165,2)</f>
        <v>0</v>
      </c>
      <c r="BL165" s="18" t="s">
        <v>101</v>
      </c>
      <c r="BM165" s="241" t="s">
        <v>980</v>
      </c>
    </row>
    <row r="166" s="13" customFormat="1">
      <c r="A166" s="13"/>
      <c r="B166" s="243"/>
      <c r="C166" s="244"/>
      <c r="D166" s="245" t="s">
        <v>210</v>
      </c>
      <c r="E166" s="246" t="s">
        <v>1</v>
      </c>
      <c r="F166" s="247" t="s">
        <v>152</v>
      </c>
      <c r="G166" s="244"/>
      <c r="H166" s="248">
        <v>305.90499999999997</v>
      </c>
      <c r="I166" s="249"/>
      <c r="J166" s="244"/>
      <c r="K166" s="244"/>
      <c r="L166" s="250"/>
      <c r="M166" s="251"/>
      <c r="N166" s="252"/>
      <c r="O166" s="252"/>
      <c r="P166" s="252"/>
      <c r="Q166" s="252"/>
      <c r="R166" s="252"/>
      <c r="S166" s="252"/>
      <c r="T166" s="25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4" t="s">
        <v>210</v>
      </c>
      <c r="AU166" s="254" t="s">
        <v>86</v>
      </c>
      <c r="AV166" s="13" t="s">
        <v>86</v>
      </c>
      <c r="AW166" s="13" t="s">
        <v>34</v>
      </c>
      <c r="AX166" s="13" t="s">
        <v>78</v>
      </c>
      <c r="AY166" s="254" t="s">
        <v>196</v>
      </c>
    </row>
    <row r="167" s="13" customFormat="1">
      <c r="A167" s="13"/>
      <c r="B167" s="243"/>
      <c r="C167" s="244"/>
      <c r="D167" s="245" t="s">
        <v>210</v>
      </c>
      <c r="E167" s="246" t="s">
        <v>1</v>
      </c>
      <c r="F167" s="247" t="s">
        <v>981</v>
      </c>
      <c r="G167" s="244"/>
      <c r="H167" s="248">
        <v>-82.403000000000006</v>
      </c>
      <c r="I167" s="249"/>
      <c r="J167" s="244"/>
      <c r="K167" s="244"/>
      <c r="L167" s="250"/>
      <c r="M167" s="251"/>
      <c r="N167" s="252"/>
      <c r="O167" s="252"/>
      <c r="P167" s="252"/>
      <c r="Q167" s="252"/>
      <c r="R167" s="252"/>
      <c r="S167" s="252"/>
      <c r="T167" s="25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4" t="s">
        <v>210</v>
      </c>
      <c r="AU167" s="254" t="s">
        <v>86</v>
      </c>
      <c r="AV167" s="13" t="s">
        <v>86</v>
      </c>
      <c r="AW167" s="13" t="s">
        <v>34</v>
      </c>
      <c r="AX167" s="13" t="s">
        <v>78</v>
      </c>
      <c r="AY167" s="254" t="s">
        <v>196</v>
      </c>
    </row>
    <row r="168" s="16" customFormat="1">
      <c r="A168" s="16"/>
      <c r="B168" s="276"/>
      <c r="C168" s="277"/>
      <c r="D168" s="245" t="s">
        <v>210</v>
      </c>
      <c r="E168" s="278" t="s">
        <v>164</v>
      </c>
      <c r="F168" s="279" t="s">
        <v>276</v>
      </c>
      <c r="G168" s="277"/>
      <c r="H168" s="280">
        <v>223.50200000000001</v>
      </c>
      <c r="I168" s="281"/>
      <c r="J168" s="277"/>
      <c r="K168" s="277"/>
      <c r="L168" s="282"/>
      <c r="M168" s="283"/>
      <c r="N168" s="284"/>
      <c r="O168" s="284"/>
      <c r="P168" s="284"/>
      <c r="Q168" s="284"/>
      <c r="R168" s="284"/>
      <c r="S168" s="284"/>
      <c r="T168" s="285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T168" s="286" t="s">
        <v>210</v>
      </c>
      <c r="AU168" s="286" t="s">
        <v>86</v>
      </c>
      <c r="AV168" s="16" t="s">
        <v>101</v>
      </c>
      <c r="AW168" s="16" t="s">
        <v>34</v>
      </c>
      <c r="AX168" s="16" t="s">
        <v>82</v>
      </c>
      <c r="AY168" s="286" t="s">
        <v>196</v>
      </c>
    </row>
    <row r="169" s="2" customFormat="1" ht="24.15" customHeight="1">
      <c r="A169" s="39"/>
      <c r="B169" s="40"/>
      <c r="C169" s="230" t="s">
        <v>267</v>
      </c>
      <c r="D169" s="230" t="s">
        <v>198</v>
      </c>
      <c r="E169" s="231" t="s">
        <v>378</v>
      </c>
      <c r="F169" s="232" t="s">
        <v>379</v>
      </c>
      <c r="G169" s="233" t="s">
        <v>201</v>
      </c>
      <c r="H169" s="234">
        <v>130</v>
      </c>
      <c r="I169" s="235"/>
      <c r="J169" s="236">
        <f>ROUND(I169*H169,2)</f>
        <v>0</v>
      </c>
      <c r="K169" s="232" t="s">
        <v>202</v>
      </c>
      <c r="L169" s="45"/>
      <c r="M169" s="237" t="s">
        <v>1</v>
      </c>
      <c r="N169" s="238" t="s">
        <v>43</v>
      </c>
      <c r="O169" s="92"/>
      <c r="P169" s="239">
        <f>O169*H169</f>
        <v>0</v>
      </c>
      <c r="Q169" s="239">
        <v>0</v>
      </c>
      <c r="R169" s="239">
        <f>Q169*H169</f>
        <v>0</v>
      </c>
      <c r="S169" s="239">
        <v>0</v>
      </c>
      <c r="T169" s="24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1" t="s">
        <v>101</v>
      </c>
      <c r="AT169" s="241" t="s">
        <v>198</v>
      </c>
      <c r="AU169" s="241" t="s">
        <v>86</v>
      </c>
      <c r="AY169" s="18" t="s">
        <v>196</v>
      </c>
      <c r="BE169" s="242">
        <f>IF(N169="základní",J169,0)</f>
        <v>0</v>
      </c>
      <c r="BF169" s="242">
        <f>IF(N169="snížená",J169,0)</f>
        <v>0</v>
      </c>
      <c r="BG169" s="242">
        <f>IF(N169="zákl. přenesená",J169,0)</f>
        <v>0</v>
      </c>
      <c r="BH169" s="242">
        <f>IF(N169="sníž. přenesená",J169,0)</f>
        <v>0</v>
      </c>
      <c r="BI169" s="242">
        <f>IF(N169="nulová",J169,0)</f>
        <v>0</v>
      </c>
      <c r="BJ169" s="18" t="s">
        <v>82</v>
      </c>
      <c r="BK169" s="242">
        <f>ROUND(I169*H169,2)</f>
        <v>0</v>
      </c>
      <c r="BL169" s="18" t="s">
        <v>101</v>
      </c>
      <c r="BM169" s="241" t="s">
        <v>982</v>
      </c>
    </row>
    <row r="170" s="14" customFormat="1">
      <c r="A170" s="14"/>
      <c r="B170" s="255"/>
      <c r="C170" s="256"/>
      <c r="D170" s="245" t="s">
        <v>210</v>
      </c>
      <c r="E170" s="257" t="s">
        <v>1</v>
      </c>
      <c r="F170" s="258" t="s">
        <v>802</v>
      </c>
      <c r="G170" s="256"/>
      <c r="H170" s="257" t="s">
        <v>1</v>
      </c>
      <c r="I170" s="259"/>
      <c r="J170" s="256"/>
      <c r="K170" s="256"/>
      <c r="L170" s="260"/>
      <c r="M170" s="261"/>
      <c r="N170" s="262"/>
      <c r="O170" s="262"/>
      <c r="P170" s="262"/>
      <c r="Q170" s="262"/>
      <c r="R170" s="262"/>
      <c r="S170" s="262"/>
      <c r="T170" s="26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4" t="s">
        <v>210</v>
      </c>
      <c r="AU170" s="264" t="s">
        <v>86</v>
      </c>
      <c r="AV170" s="14" t="s">
        <v>82</v>
      </c>
      <c r="AW170" s="14" t="s">
        <v>34</v>
      </c>
      <c r="AX170" s="14" t="s">
        <v>78</v>
      </c>
      <c r="AY170" s="264" t="s">
        <v>196</v>
      </c>
    </row>
    <row r="171" s="13" customFormat="1">
      <c r="A171" s="13"/>
      <c r="B171" s="243"/>
      <c r="C171" s="244"/>
      <c r="D171" s="245" t="s">
        <v>210</v>
      </c>
      <c r="E171" s="246" t="s">
        <v>149</v>
      </c>
      <c r="F171" s="247" t="s">
        <v>983</v>
      </c>
      <c r="G171" s="244"/>
      <c r="H171" s="248">
        <v>130</v>
      </c>
      <c r="I171" s="249"/>
      <c r="J171" s="244"/>
      <c r="K171" s="244"/>
      <c r="L171" s="250"/>
      <c r="M171" s="251"/>
      <c r="N171" s="252"/>
      <c r="O171" s="252"/>
      <c r="P171" s="252"/>
      <c r="Q171" s="252"/>
      <c r="R171" s="252"/>
      <c r="S171" s="252"/>
      <c r="T171" s="25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4" t="s">
        <v>210</v>
      </c>
      <c r="AU171" s="254" t="s">
        <v>86</v>
      </c>
      <c r="AV171" s="13" t="s">
        <v>86</v>
      </c>
      <c r="AW171" s="13" t="s">
        <v>34</v>
      </c>
      <c r="AX171" s="13" t="s">
        <v>82</v>
      </c>
      <c r="AY171" s="254" t="s">
        <v>196</v>
      </c>
    </row>
    <row r="172" s="2" customFormat="1" ht="24.15" customHeight="1">
      <c r="A172" s="39"/>
      <c r="B172" s="40"/>
      <c r="C172" s="230" t="s">
        <v>277</v>
      </c>
      <c r="D172" s="230" t="s">
        <v>198</v>
      </c>
      <c r="E172" s="231" t="s">
        <v>384</v>
      </c>
      <c r="F172" s="232" t="s">
        <v>385</v>
      </c>
      <c r="G172" s="233" t="s">
        <v>201</v>
      </c>
      <c r="H172" s="234">
        <v>130</v>
      </c>
      <c r="I172" s="235"/>
      <c r="J172" s="236">
        <f>ROUND(I172*H172,2)</f>
        <v>0</v>
      </c>
      <c r="K172" s="232" t="s">
        <v>202</v>
      </c>
      <c r="L172" s="45"/>
      <c r="M172" s="237" t="s">
        <v>1</v>
      </c>
      <c r="N172" s="238" t="s">
        <v>43</v>
      </c>
      <c r="O172" s="92"/>
      <c r="P172" s="239">
        <f>O172*H172</f>
        <v>0</v>
      </c>
      <c r="Q172" s="239">
        <v>0</v>
      </c>
      <c r="R172" s="239">
        <f>Q172*H172</f>
        <v>0</v>
      </c>
      <c r="S172" s="239">
        <v>0</v>
      </c>
      <c r="T172" s="24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1" t="s">
        <v>101</v>
      </c>
      <c r="AT172" s="241" t="s">
        <v>198</v>
      </c>
      <c r="AU172" s="241" t="s">
        <v>86</v>
      </c>
      <c r="AY172" s="18" t="s">
        <v>196</v>
      </c>
      <c r="BE172" s="242">
        <f>IF(N172="základní",J172,0)</f>
        <v>0</v>
      </c>
      <c r="BF172" s="242">
        <f>IF(N172="snížená",J172,0)</f>
        <v>0</v>
      </c>
      <c r="BG172" s="242">
        <f>IF(N172="zákl. přenesená",J172,0)</f>
        <v>0</v>
      </c>
      <c r="BH172" s="242">
        <f>IF(N172="sníž. přenesená",J172,0)</f>
        <v>0</v>
      </c>
      <c r="BI172" s="242">
        <f>IF(N172="nulová",J172,0)</f>
        <v>0</v>
      </c>
      <c r="BJ172" s="18" t="s">
        <v>82</v>
      </c>
      <c r="BK172" s="242">
        <f>ROUND(I172*H172,2)</f>
        <v>0</v>
      </c>
      <c r="BL172" s="18" t="s">
        <v>101</v>
      </c>
      <c r="BM172" s="241" t="s">
        <v>984</v>
      </c>
    </row>
    <row r="173" s="13" customFormat="1">
      <c r="A173" s="13"/>
      <c r="B173" s="243"/>
      <c r="C173" s="244"/>
      <c r="D173" s="245" t="s">
        <v>210</v>
      </c>
      <c r="E173" s="246" t="s">
        <v>1</v>
      </c>
      <c r="F173" s="247" t="s">
        <v>149</v>
      </c>
      <c r="G173" s="244"/>
      <c r="H173" s="248">
        <v>130</v>
      </c>
      <c r="I173" s="249"/>
      <c r="J173" s="244"/>
      <c r="K173" s="244"/>
      <c r="L173" s="250"/>
      <c r="M173" s="251"/>
      <c r="N173" s="252"/>
      <c r="O173" s="252"/>
      <c r="P173" s="252"/>
      <c r="Q173" s="252"/>
      <c r="R173" s="252"/>
      <c r="S173" s="252"/>
      <c r="T173" s="25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4" t="s">
        <v>210</v>
      </c>
      <c r="AU173" s="254" t="s">
        <v>86</v>
      </c>
      <c r="AV173" s="13" t="s">
        <v>86</v>
      </c>
      <c r="AW173" s="13" t="s">
        <v>34</v>
      </c>
      <c r="AX173" s="13" t="s">
        <v>82</v>
      </c>
      <c r="AY173" s="254" t="s">
        <v>196</v>
      </c>
    </row>
    <row r="174" s="2" customFormat="1" ht="16.5" customHeight="1">
      <c r="A174" s="39"/>
      <c r="B174" s="40"/>
      <c r="C174" s="287" t="s">
        <v>283</v>
      </c>
      <c r="D174" s="287" t="s">
        <v>366</v>
      </c>
      <c r="E174" s="288" t="s">
        <v>388</v>
      </c>
      <c r="F174" s="289" t="s">
        <v>389</v>
      </c>
      <c r="G174" s="290" t="s">
        <v>390</v>
      </c>
      <c r="H174" s="291">
        <v>3.9580000000000002</v>
      </c>
      <c r="I174" s="292"/>
      <c r="J174" s="293">
        <f>ROUND(I174*H174,2)</f>
        <v>0</v>
      </c>
      <c r="K174" s="289" t="s">
        <v>202</v>
      </c>
      <c r="L174" s="294"/>
      <c r="M174" s="295" t="s">
        <v>1</v>
      </c>
      <c r="N174" s="296" t="s">
        <v>43</v>
      </c>
      <c r="O174" s="92"/>
      <c r="P174" s="239">
        <f>O174*H174</f>
        <v>0</v>
      </c>
      <c r="Q174" s="239">
        <v>0.001</v>
      </c>
      <c r="R174" s="239">
        <f>Q174*H174</f>
        <v>0.0039580000000000006</v>
      </c>
      <c r="S174" s="239">
        <v>0</v>
      </c>
      <c r="T174" s="24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1" t="s">
        <v>232</v>
      </c>
      <c r="AT174" s="241" t="s">
        <v>366</v>
      </c>
      <c r="AU174" s="241" t="s">
        <v>86</v>
      </c>
      <c r="AY174" s="18" t="s">
        <v>196</v>
      </c>
      <c r="BE174" s="242">
        <f>IF(N174="základní",J174,0)</f>
        <v>0</v>
      </c>
      <c r="BF174" s="242">
        <f>IF(N174="snížená",J174,0)</f>
        <v>0</v>
      </c>
      <c r="BG174" s="242">
        <f>IF(N174="zákl. přenesená",J174,0)</f>
        <v>0</v>
      </c>
      <c r="BH174" s="242">
        <f>IF(N174="sníž. přenesená",J174,0)</f>
        <v>0</v>
      </c>
      <c r="BI174" s="242">
        <f>IF(N174="nulová",J174,0)</f>
        <v>0</v>
      </c>
      <c r="BJ174" s="18" t="s">
        <v>82</v>
      </c>
      <c r="BK174" s="242">
        <f>ROUND(I174*H174,2)</f>
        <v>0</v>
      </c>
      <c r="BL174" s="18" t="s">
        <v>101</v>
      </c>
      <c r="BM174" s="241" t="s">
        <v>985</v>
      </c>
    </row>
    <row r="175" s="2" customFormat="1" ht="24.15" customHeight="1">
      <c r="A175" s="39"/>
      <c r="B175" s="40"/>
      <c r="C175" s="230" t="s">
        <v>288</v>
      </c>
      <c r="D175" s="230" t="s">
        <v>198</v>
      </c>
      <c r="E175" s="231" t="s">
        <v>806</v>
      </c>
      <c r="F175" s="232" t="s">
        <v>807</v>
      </c>
      <c r="G175" s="233" t="s">
        <v>201</v>
      </c>
      <c r="H175" s="234">
        <v>45.5</v>
      </c>
      <c r="I175" s="235"/>
      <c r="J175" s="236">
        <f>ROUND(I175*H175,2)</f>
        <v>0</v>
      </c>
      <c r="K175" s="232" t="s">
        <v>202</v>
      </c>
      <c r="L175" s="45"/>
      <c r="M175" s="237" t="s">
        <v>1</v>
      </c>
      <c r="N175" s="238" t="s">
        <v>43</v>
      </c>
      <c r="O175" s="92"/>
      <c r="P175" s="239">
        <f>O175*H175</f>
        <v>0</v>
      </c>
      <c r="Q175" s="239">
        <v>0</v>
      </c>
      <c r="R175" s="239">
        <f>Q175*H175</f>
        <v>0</v>
      </c>
      <c r="S175" s="239">
        <v>0</v>
      </c>
      <c r="T175" s="24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1" t="s">
        <v>101</v>
      </c>
      <c r="AT175" s="241" t="s">
        <v>198</v>
      </c>
      <c r="AU175" s="241" t="s">
        <v>86</v>
      </c>
      <c r="AY175" s="18" t="s">
        <v>196</v>
      </c>
      <c r="BE175" s="242">
        <f>IF(N175="základní",J175,0)</f>
        <v>0</v>
      </c>
      <c r="BF175" s="242">
        <f>IF(N175="snížená",J175,0)</f>
        <v>0</v>
      </c>
      <c r="BG175" s="242">
        <f>IF(N175="zákl. přenesená",J175,0)</f>
        <v>0</v>
      </c>
      <c r="BH175" s="242">
        <f>IF(N175="sníž. přenesená",J175,0)</f>
        <v>0</v>
      </c>
      <c r="BI175" s="242">
        <f>IF(N175="nulová",J175,0)</f>
        <v>0</v>
      </c>
      <c r="BJ175" s="18" t="s">
        <v>82</v>
      </c>
      <c r="BK175" s="242">
        <f>ROUND(I175*H175,2)</f>
        <v>0</v>
      </c>
      <c r="BL175" s="18" t="s">
        <v>101</v>
      </c>
      <c r="BM175" s="241" t="s">
        <v>986</v>
      </c>
    </row>
    <row r="176" s="13" customFormat="1">
      <c r="A176" s="13"/>
      <c r="B176" s="243"/>
      <c r="C176" s="244"/>
      <c r="D176" s="245" t="s">
        <v>210</v>
      </c>
      <c r="E176" s="246" t="s">
        <v>1</v>
      </c>
      <c r="F176" s="247" t="s">
        <v>987</v>
      </c>
      <c r="G176" s="244"/>
      <c r="H176" s="248">
        <v>45.5</v>
      </c>
      <c r="I176" s="249"/>
      <c r="J176" s="244"/>
      <c r="K176" s="244"/>
      <c r="L176" s="250"/>
      <c r="M176" s="251"/>
      <c r="N176" s="252"/>
      <c r="O176" s="252"/>
      <c r="P176" s="252"/>
      <c r="Q176" s="252"/>
      <c r="R176" s="252"/>
      <c r="S176" s="252"/>
      <c r="T176" s="25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4" t="s">
        <v>210</v>
      </c>
      <c r="AU176" s="254" t="s">
        <v>86</v>
      </c>
      <c r="AV176" s="13" t="s">
        <v>86</v>
      </c>
      <c r="AW176" s="13" t="s">
        <v>34</v>
      </c>
      <c r="AX176" s="13" t="s">
        <v>82</v>
      </c>
      <c r="AY176" s="254" t="s">
        <v>196</v>
      </c>
    </row>
    <row r="177" s="2" customFormat="1" ht="21.75" customHeight="1">
      <c r="A177" s="39"/>
      <c r="B177" s="40"/>
      <c r="C177" s="230" t="s">
        <v>292</v>
      </c>
      <c r="D177" s="230" t="s">
        <v>198</v>
      </c>
      <c r="E177" s="231" t="s">
        <v>403</v>
      </c>
      <c r="F177" s="232" t="s">
        <v>404</v>
      </c>
      <c r="G177" s="233" t="s">
        <v>201</v>
      </c>
      <c r="H177" s="234">
        <v>130</v>
      </c>
      <c r="I177" s="235"/>
      <c r="J177" s="236">
        <f>ROUND(I177*H177,2)</f>
        <v>0</v>
      </c>
      <c r="K177" s="232" t="s">
        <v>202</v>
      </c>
      <c r="L177" s="45"/>
      <c r="M177" s="237" t="s">
        <v>1</v>
      </c>
      <c r="N177" s="238" t="s">
        <v>43</v>
      </c>
      <c r="O177" s="92"/>
      <c r="P177" s="239">
        <f>O177*H177</f>
        <v>0</v>
      </c>
      <c r="Q177" s="239">
        <v>0</v>
      </c>
      <c r="R177" s="239">
        <f>Q177*H177</f>
        <v>0</v>
      </c>
      <c r="S177" s="239">
        <v>0</v>
      </c>
      <c r="T177" s="24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1" t="s">
        <v>101</v>
      </c>
      <c r="AT177" s="241" t="s">
        <v>198</v>
      </c>
      <c r="AU177" s="241" t="s">
        <v>86</v>
      </c>
      <c r="AY177" s="18" t="s">
        <v>196</v>
      </c>
      <c r="BE177" s="242">
        <f>IF(N177="základní",J177,0)</f>
        <v>0</v>
      </c>
      <c r="BF177" s="242">
        <f>IF(N177="snížená",J177,0)</f>
        <v>0</v>
      </c>
      <c r="BG177" s="242">
        <f>IF(N177="zákl. přenesená",J177,0)</f>
        <v>0</v>
      </c>
      <c r="BH177" s="242">
        <f>IF(N177="sníž. přenesená",J177,0)</f>
        <v>0</v>
      </c>
      <c r="BI177" s="242">
        <f>IF(N177="nulová",J177,0)</f>
        <v>0</v>
      </c>
      <c r="BJ177" s="18" t="s">
        <v>82</v>
      </c>
      <c r="BK177" s="242">
        <f>ROUND(I177*H177,2)</f>
        <v>0</v>
      </c>
      <c r="BL177" s="18" t="s">
        <v>101</v>
      </c>
      <c r="BM177" s="241" t="s">
        <v>988</v>
      </c>
    </row>
    <row r="178" s="13" customFormat="1">
      <c r="A178" s="13"/>
      <c r="B178" s="243"/>
      <c r="C178" s="244"/>
      <c r="D178" s="245" t="s">
        <v>210</v>
      </c>
      <c r="E178" s="246" t="s">
        <v>1</v>
      </c>
      <c r="F178" s="247" t="s">
        <v>149</v>
      </c>
      <c r="G178" s="244"/>
      <c r="H178" s="248">
        <v>130</v>
      </c>
      <c r="I178" s="249"/>
      <c r="J178" s="244"/>
      <c r="K178" s="244"/>
      <c r="L178" s="250"/>
      <c r="M178" s="251"/>
      <c r="N178" s="252"/>
      <c r="O178" s="252"/>
      <c r="P178" s="252"/>
      <c r="Q178" s="252"/>
      <c r="R178" s="252"/>
      <c r="S178" s="252"/>
      <c r="T178" s="25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4" t="s">
        <v>210</v>
      </c>
      <c r="AU178" s="254" t="s">
        <v>86</v>
      </c>
      <c r="AV178" s="13" t="s">
        <v>86</v>
      </c>
      <c r="AW178" s="13" t="s">
        <v>34</v>
      </c>
      <c r="AX178" s="13" t="s">
        <v>82</v>
      </c>
      <c r="AY178" s="254" t="s">
        <v>196</v>
      </c>
    </row>
    <row r="179" s="2" customFormat="1" ht="16.5" customHeight="1">
      <c r="A179" s="39"/>
      <c r="B179" s="40"/>
      <c r="C179" s="230" t="s">
        <v>296</v>
      </c>
      <c r="D179" s="230" t="s">
        <v>198</v>
      </c>
      <c r="E179" s="231" t="s">
        <v>407</v>
      </c>
      <c r="F179" s="232" t="s">
        <v>408</v>
      </c>
      <c r="G179" s="233" t="s">
        <v>201</v>
      </c>
      <c r="H179" s="234">
        <v>130</v>
      </c>
      <c r="I179" s="235"/>
      <c r="J179" s="236">
        <f>ROUND(I179*H179,2)</f>
        <v>0</v>
      </c>
      <c r="K179" s="232" t="s">
        <v>202</v>
      </c>
      <c r="L179" s="45"/>
      <c r="M179" s="237" t="s">
        <v>1</v>
      </c>
      <c r="N179" s="238" t="s">
        <v>43</v>
      </c>
      <c r="O179" s="92"/>
      <c r="P179" s="239">
        <f>O179*H179</f>
        <v>0</v>
      </c>
      <c r="Q179" s="239">
        <v>0</v>
      </c>
      <c r="R179" s="239">
        <f>Q179*H179</f>
        <v>0</v>
      </c>
      <c r="S179" s="239">
        <v>0</v>
      </c>
      <c r="T179" s="24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1" t="s">
        <v>101</v>
      </c>
      <c r="AT179" s="241" t="s">
        <v>198</v>
      </c>
      <c r="AU179" s="241" t="s">
        <v>86</v>
      </c>
      <c r="AY179" s="18" t="s">
        <v>196</v>
      </c>
      <c r="BE179" s="242">
        <f>IF(N179="základní",J179,0)</f>
        <v>0</v>
      </c>
      <c r="BF179" s="242">
        <f>IF(N179="snížená",J179,0)</f>
        <v>0</v>
      </c>
      <c r="BG179" s="242">
        <f>IF(N179="zákl. přenesená",J179,0)</f>
        <v>0</v>
      </c>
      <c r="BH179" s="242">
        <f>IF(N179="sníž. přenesená",J179,0)</f>
        <v>0</v>
      </c>
      <c r="BI179" s="242">
        <f>IF(N179="nulová",J179,0)</f>
        <v>0</v>
      </c>
      <c r="BJ179" s="18" t="s">
        <v>82</v>
      </c>
      <c r="BK179" s="242">
        <f>ROUND(I179*H179,2)</f>
        <v>0</v>
      </c>
      <c r="BL179" s="18" t="s">
        <v>101</v>
      </c>
      <c r="BM179" s="241" t="s">
        <v>989</v>
      </c>
    </row>
    <row r="180" s="12" customFormat="1" ht="22.8" customHeight="1">
      <c r="A180" s="12"/>
      <c r="B180" s="214"/>
      <c r="C180" s="215"/>
      <c r="D180" s="216" t="s">
        <v>77</v>
      </c>
      <c r="E180" s="228" t="s">
        <v>86</v>
      </c>
      <c r="F180" s="228" t="s">
        <v>812</v>
      </c>
      <c r="G180" s="215"/>
      <c r="H180" s="215"/>
      <c r="I180" s="218"/>
      <c r="J180" s="229">
        <f>BK180</f>
        <v>0</v>
      </c>
      <c r="K180" s="215"/>
      <c r="L180" s="220"/>
      <c r="M180" s="221"/>
      <c r="N180" s="222"/>
      <c r="O180" s="222"/>
      <c r="P180" s="223">
        <f>SUM(P181:P187)</f>
        <v>0</v>
      </c>
      <c r="Q180" s="222"/>
      <c r="R180" s="223">
        <f>SUM(R181:R187)</f>
        <v>34.464933750000007</v>
      </c>
      <c r="S180" s="222"/>
      <c r="T180" s="224">
        <f>SUM(T181:T187)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5" t="s">
        <v>82</v>
      </c>
      <c r="AT180" s="226" t="s">
        <v>77</v>
      </c>
      <c r="AU180" s="226" t="s">
        <v>82</v>
      </c>
      <c r="AY180" s="225" t="s">
        <v>196</v>
      </c>
      <c r="BK180" s="227">
        <f>SUM(BK181:BK187)</f>
        <v>0</v>
      </c>
    </row>
    <row r="181" s="2" customFormat="1" ht="24.15" customHeight="1">
      <c r="A181" s="39"/>
      <c r="B181" s="40"/>
      <c r="C181" s="230" t="s">
        <v>303</v>
      </c>
      <c r="D181" s="230" t="s">
        <v>198</v>
      </c>
      <c r="E181" s="231" t="s">
        <v>813</v>
      </c>
      <c r="F181" s="232" t="s">
        <v>814</v>
      </c>
      <c r="G181" s="233" t="s">
        <v>261</v>
      </c>
      <c r="H181" s="234">
        <v>17.875</v>
      </c>
      <c r="I181" s="235"/>
      <c r="J181" s="236">
        <f>ROUND(I181*H181,2)</f>
        <v>0</v>
      </c>
      <c r="K181" s="232" t="s">
        <v>202</v>
      </c>
      <c r="L181" s="45"/>
      <c r="M181" s="237" t="s">
        <v>1</v>
      </c>
      <c r="N181" s="238" t="s">
        <v>43</v>
      </c>
      <c r="O181" s="92"/>
      <c r="P181" s="239">
        <f>O181*H181</f>
        <v>0</v>
      </c>
      <c r="Q181" s="239">
        <v>1.9205000000000001</v>
      </c>
      <c r="R181" s="239">
        <f>Q181*H181</f>
        <v>34.328937500000002</v>
      </c>
      <c r="S181" s="239">
        <v>0</v>
      </c>
      <c r="T181" s="24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1" t="s">
        <v>101</v>
      </c>
      <c r="AT181" s="241" t="s">
        <v>198</v>
      </c>
      <c r="AU181" s="241" t="s">
        <v>86</v>
      </c>
      <c r="AY181" s="18" t="s">
        <v>196</v>
      </c>
      <c r="BE181" s="242">
        <f>IF(N181="základní",J181,0)</f>
        <v>0</v>
      </c>
      <c r="BF181" s="242">
        <f>IF(N181="snížená",J181,0)</f>
        <v>0</v>
      </c>
      <c r="BG181" s="242">
        <f>IF(N181="zákl. přenesená",J181,0)</f>
        <v>0</v>
      </c>
      <c r="BH181" s="242">
        <f>IF(N181="sníž. přenesená",J181,0)</f>
        <v>0</v>
      </c>
      <c r="BI181" s="242">
        <f>IF(N181="nulová",J181,0)</f>
        <v>0</v>
      </c>
      <c r="BJ181" s="18" t="s">
        <v>82</v>
      </c>
      <c r="BK181" s="242">
        <f>ROUND(I181*H181,2)</f>
        <v>0</v>
      </c>
      <c r="BL181" s="18" t="s">
        <v>101</v>
      </c>
      <c r="BM181" s="241" t="s">
        <v>990</v>
      </c>
    </row>
    <row r="182" s="13" customFormat="1">
      <c r="A182" s="13"/>
      <c r="B182" s="243"/>
      <c r="C182" s="244"/>
      <c r="D182" s="245" t="s">
        <v>210</v>
      </c>
      <c r="E182" s="246" t="s">
        <v>1</v>
      </c>
      <c r="F182" s="247" t="s">
        <v>991</v>
      </c>
      <c r="G182" s="244"/>
      <c r="H182" s="248">
        <v>17.875</v>
      </c>
      <c r="I182" s="249"/>
      <c r="J182" s="244"/>
      <c r="K182" s="244"/>
      <c r="L182" s="250"/>
      <c r="M182" s="251"/>
      <c r="N182" s="252"/>
      <c r="O182" s="252"/>
      <c r="P182" s="252"/>
      <c r="Q182" s="252"/>
      <c r="R182" s="252"/>
      <c r="S182" s="252"/>
      <c r="T182" s="25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4" t="s">
        <v>210</v>
      </c>
      <c r="AU182" s="254" t="s">
        <v>86</v>
      </c>
      <c r="AV182" s="13" t="s">
        <v>86</v>
      </c>
      <c r="AW182" s="13" t="s">
        <v>34</v>
      </c>
      <c r="AX182" s="13" t="s">
        <v>82</v>
      </c>
      <c r="AY182" s="254" t="s">
        <v>196</v>
      </c>
    </row>
    <row r="183" s="2" customFormat="1" ht="24.15" customHeight="1">
      <c r="A183" s="39"/>
      <c r="B183" s="40"/>
      <c r="C183" s="230" t="s">
        <v>7</v>
      </c>
      <c r="D183" s="230" t="s">
        <v>198</v>
      </c>
      <c r="E183" s="231" t="s">
        <v>817</v>
      </c>
      <c r="F183" s="232" t="s">
        <v>818</v>
      </c>
      <c r="G183" s="233" t="s">
        <v>201</v>
      </c>
      <c r="H183" s="234">
        <v>130</v>
      </c>
      <c r="I183" s="235"/>
      <c r="J183" s="236">
        <f>ROUND(I183*H183,2)</f>
        <v>0</v>
      </c>
      <c r="K183" s="232" t="s">
        <v>202</v>
      </c>
      <c r="L183" s="45"/>
      <c r="M183" s="237" t="s">
        <v>1</v>
      </c>
      <c r="N183" s="238" t="s">
        <v>43</v>
      </c>
      <c r="O183" s="92"/>
      <c r="P183" s="239">
        <f>O183*H183</f>
        <v>0</v>
      </c>
      <c r="Q183" s="239">
        <v>0.00017000000000000001</v>
      </c>
      <c r="R183" s="239">
        <f>Q183*H183</f>
        <v>0.022100000000000002</v>
      </c>
      <c r="S183" s="239">
        <v>0</v>
      </c>
      <c r="T183" s="24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1" t="s">
        <v>101</v>
      </c>
      <c r="AT183" s="241" t="s">
        <v>198</v>
      </c>
      <c r="AU183" s="241" t="s">
        <v>86</v>
      </c>
      <c r="AY183" s="18" t="s">
        <v>196</v>
      </c>
      <c r="BE183" s="242">
        <f>IF(N183="základní",J183,0)</f>
        <v>0</v>
      </c>
      <c r="BF183" s="242">
        <f>IF(N183="snížená",J183,0)</f>
        <v>0</v>
      </c>
      <c r="BG183" s="242">
        <f>IF(N183="zákl. přenesená",J183,0)</f>
        <v>0</v>
      </c>
      <c r="BH183" s="242">
        <f>IF(N183="sníž. přenesená",J183,0)</f>
        <v>0</v>
      </c>
      <c r="BI183" s="242">
        <f>IF(N183="nulová",J183,0)</f>
        <v>0</v>
      </c>
      <c r="BJ183" s="18" t="s">
        <v>82</v>
      </c>
      <c r="BK183" s="242">
        <f>ROUND(I183*H183,2)</f>
        <v>0</v>
      </c>
      <c r="BL183" s="18" t="s">
        <v>101</v>
      </c>
      <c r="BM183" s="241" t="s">
        <v>992</v>
      </c>
    </row>
    <row r="184" s="13" customFormat="1">
      <c r="A184" s="13"/>
      <c r="B184" s="243"/>
      <c r="C184" s="244"/>
      <c r="D184" s="245" t="s">
        <v>210</v>
      </c>
      <c r="E184" s="246" t="s">
        <v>1</v>
      </c>
      <c r="F184" s="247" t="s">
        <v>993</v>
      </c>
      <c r="G184" s="244"/>
      <c r="H184" s="248">
        <v>130</v>
      </c>
      <c r="I184" s="249"/>
      <c r="J184" s="244"/>
      <c r="K184" s="244"/>
      <c r="L184" s="250"/>
      <c r="M184" s="251"/>
      <c r="N184" s="252"/>
      <c r="O184" s="252"/>
      <c r="P184" s="252"/>
      <c r="Q184" s="252"/>
      <c r="R184" s="252"/>
      <c r="S184" s="252"/>
      <c r="T184" s="25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4" t="s">
        <v>210</v>
      </c>
      <c r="AU184" s="254" t="s">
        <v>86</v>
      </c>
      <c r="AV184" s="13" t="s">
        <v>86</v>
      </c>
      <c r="AW184" s="13" t="s">
        <v>34</v>
      </c>
      <c r="AX184" s="13" t="s">
        <v>82</v>
      </c>
      <c r="AY184" s="254" t="s">
        <v>196</v>
      </c>
    </row>
    <row r="185" s="2" customFormat="1" ht="24.15" customHeight="1">
      <c r="A185" s="39"/>
      <c r="B185" s="40"/>
      <c r="C185" s="287" t="s">
        <v>314</v>
      </c>
      <c r="D185" s="287" t="s">
        <v>366</v>
      </c>
      <c r="E185" s="288" t="s">
        <v>821</v>
      </c>
      <c r="F185" s="289" t="s">
        <v>822</v>
      </c>
      <c r="G185" s="290" t="s">
        <v>201</v>
      </c>
      <c r="H185" s="291">
        <v>153.98500000000001</v>
      </c>
      <c r="I185" s="292"/>
      <c r="J185" s="293">
        <f>ROUND(I185*H185,2)</f>
        <v>0</v>
      </c>
      <c r="K185" s="289" t="s">
        <v>202</v>
      </c>
      <c r="L185" s="294"/>
      <c r="M185" s="295" t="s">
        <v>1</v>
      </c>
      <c r="N185" s="296" t="s">
        <v>43</v>
      </c>
      <c r="O185" s="92"/>
      <c r="P185" s="239">
        <f>O185*H185</f>
        <v>0</v>
      </c>
      <c r="Q185" s="239">
        <v>0.00025000000000000001</v>
      </c>
      <c r="R185" s="239">
        <f>Q185*H185</f>
        <v>0.038496250000000003</v>
      </c>
      <c r="S185" s="239">
        <v>0</v>
      </c>
      <c r="T185" s="24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1" t="s">
        <v>232</v>
      </c>
      <c r="AT185" s="241" t="s">
        <v>366</v>
      </c>
      <c r="AU185" s="241" t="s">
        <v>86</v>
      </c>
      <c r="AY185" s="18" t="s">
        <v>196</v>
      </c>
      <c r="BE185" s="242">
        <f>IF(N185="základní",J185,0)</f>
        <v>0</v>
      </c>
      <c r="BF185" s="242">
        <f>IF(N185="snížená",J185,0)</f>
        <v>0</v>
      </c>
      <c r="BG185" s="242">
        <f>IF(N185="zákl. přenesená",J185,0)</f>
        <v>0</v>
      </c>
      <c r="BH185" s="242">
        <f>IF(N185="sníž. přenesená",J185,0)</f>
        <v>0</v>
      </c>
      <c r="BI185" s="242">
        <f>IF(N185="nulová",J185,0)</f>
        <v>0</v>
      </c>
      <c r="BJ185" s="18" t="s">
        <v>82</v>
      </c>
      <c r="BK185" s="242">
        <f>ROUND(I185*H185,2)</f>
        <v>0</v>
      </c>
      <c r="BL185" s="18" t="s">
        <v>101</v>
      </c>
      <c r="BM185" s="241" t="s">
        <v>994</v>
      </c>
    </row>
    <row r="186" s="13" customFormat="1">
      <c r="A186" s="13"/>
      <c r="B186" s="243"/>
      <c r="C186" s="244"/>
      <c r="D186" s="245" t="s">
        <v>210</v>
      </c>
      <c r="E186" s="244"/>
      <c r="F186" s="247" t="s">
        <v>995</v>
      </c>
      <c r="G186" s="244"/>
      <c r="H186" s="248">
        <v>153.98500000000001</v>
      </c>
      <c r="I186" s="249"/>
      <c r="J186" s="244"/>
      <c r="K186" s="244"/>
      <c r="L186" s="250"/>
      <c r="M186" s="251"/>
      <c r="N186" s="252"/>
      <c r="O186" s="252"/>
      <c r="P186" s="252"/>
      <c r="Q186" s="252"/>
      <c r="R186" s="252"/>
      <c r="S186" s="252"/>
      <c r="T186" s="25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4" t="s">
        <v>210</v>
      </c>
      <c r="AU186" s="254" t="s">
        <v>86</v>
      </c>
      <c r="AV186" s="13" t="s">
        <v>86</v>
      </c>
      <c r="AW186" s="13" t="s">
        <v>4</v>
      </c>
      <c r="AX186" s="13" t="s">
        <v>82</v>
      </c>
      <c r="AY186" s="254" t="s">
        <v>196</v>
      </c>
    </row>
    <row r="187" s="2" customFormat="1" ht="24.15" customHeight="1">
      <c r="A187" s="39"/>
      <c r="B187" s="40"/>
      <c r="C187" s="230" t="s">
        <v>319</v>
      </c>
      <c r="D187" s="230" t="s">
        <v>198</v>
      </c>
      <c r="E187" s="231" t="s">
        <v>825</v>
      </c>
      <c r="F187" s="232" t="s">
        <v>826</v>
      </c>
      <c r="G187" s="233" t="s">
        <v>247</v>
      </c>
      <c r="H187" s="234">
        <v>65</v>
      </c>
      <c r="I187" s="235"/>
      <c r="J187" s="236">
        <f>ROUND(I187*H187,2)</f>
        <v>0</v>
      </c>
      <c r="K187" s="232" t="s">
        <v>202</v>
      </c>
      <c r="L187" s="45"/>
      <c r="M187" s="237" t="s">
        <v>1</v>
      </c>
      <c r="N187" s="238" t="s">
        <v>43</v>
      </c>
      <c r="O187" s="92"/>
      <c r="P187" s="239">
        <f>O187*H187</f>
        <v>0</v>
      </c>
      <c r="Q187" s="239">
        <v>0.00116</v>
      </c>
      <c r="R187" s="239">
        <f>Q187*H187</f>
        <v>0.075399999999999995</v>
      </c>
      <c r="S187" s="239">
        <v>0</v>
      </c>
      <c r="T187" s="24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1" t="s">
        <v>101</v>
      </c>
      <c r="AT187" s="241" t="s">
        <v>198</v>
      </c>
      <c r="AU187" s="241" t="s">
        <v>86</v>
      </c>
      <c r="AY187" s="18" t="s">
        <v>196</v>
      </c>
      <c r="BE187" s="242">
        <f>IF(N187="základní",J187,0)</f>
        <v>0</v>
      </c>
      <c r="BF187" s="242">
        <f>IF(N187="snížená",J187,0)</f>
        <v>0</v>
      </c>
      <c r="BG187" s="242">
        <f>IF(N187="zákl. přenesená",J187,0)</f>
        <v>0</v>
      </c>
      <c r="BH187" s="242">
        <f>IF(N187="sníž. přenesená",J187,0)</f>
        <v>0</v>
      </c>
      <c r="BI187" s="242">
        <f>IF(N187="nulová",J187,0)</f>
        <v>0</v>
      </c>
      <c r="BJ187" s="18" t="s">
        <v>82</v>
      </c>
      <c r="BK187" s="242">
        <f>ROUND(I187*H187,2)</f>
        <v>0</v>
      </c>
      <c r="BL187" s="18" t="s">
        <v>101</v>
      </c>
      <c r="BM187" s="241" t="s">
        <v>996</v>
      </c>
    </row>
    <row r="188" s="12" customFormat="1" ht="22.8" customHeight="1">
      <c r="A188" s="12"/>
      <c r="B188" s="214"/>
      <c r="C188" s="215"/>
      <c r="D188" s="216" t="s">
        <v>77</v>
      </c>
      <c r="E188" s="228" t="s">
        <v>94</v>
      </c>
      <c r="F188" s="228" t="s">
        <v>410</v>
      </c>
      <c r="G188" s="215"/>
      <c r="H188" s="215"/>
      <c r="I188" s="218"/>
      <c r="J188" s="229">
        <f>BK188</f>
        <v>0</v>
      </c>
      <c r="K188" s="215"/>
      <c r="L188" s="220"/>
      <c r="M188" s="221"/>
      <c r="N188" s="222"/>
      <c r="O188" s="222"/>
      <c r="P188" s="223">
        <f>SUM(P189:P210)</f>
        <v>0</v>
      </c>
      <c r="Q188" s="222"/>
      <c r="R188" s="223">
        <f>SUM(R189:R210)</f>
        <v>198.47831946999997</v>
      </c>
      <c r="S188" s="222"/>
      <c r="T188" s="224">
        <f>SUM(T189:T210)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25" t="s">
        <v>82</v>
      </c>
      <c r="AT188" s="226" t="s">
        <v>77</v>
      </c>
      <c r="AU188" s="226" t="s">
        <v>82</v>
      </c>
      <c r="AY188" s="225" t="s">
        <v>196</v>
      </c>
      <c r="BK188" s="227">
        <f>SUM(BK189:BK210)</f>
        <v>0</v>
      </c>
    </row>
    <row r="189" s="2" customFormat="1" ht="21.75" customHeight="1">
      <c r="A189" s="39"/>
      <c r="B189" s="40"/>
      <c r="C189" s="230" t="s">
        <v>324</v>
      </c>
      <c r="D189" s="230" t="s">
        <v>198</v>
      </c>
      <c r="E189" s="231" t="s">
        <v>997</v>
      </c>
      <c r="F189" s="232" t="s">
        <v>998</v>
      </c>
      <c r="G189" s="233" t="s">
        <v>261</v>
      </c>
      <c r="H189" s="234">
        <v>3.4870000000000001</v>
      </c>
      <c r="I189" s="235"/>
      <c r="J189" s="236">
        <f>ROUND(I189*H189,2)</f>
        <v>0</v>
      </c>
      <c r="K189" s="232" t="s">
        <v>202</v>
      </c>
      <c r="L189" s="45"/>
      <c r="M189" s="237" t="s">
        <v>1</v>
      </c>
      <c r="N189" s="238" t="s">
        <v>43</v>
      </c>
      <c r="O189" s="92"/>
      <c r="P189" s="239">
        <f>O189*H189</f>
        <v>0</v>
      </c>
      <c r="Q189" s="239">
        <v>2.3010199999999998</v>
      </c>
      <c r="R189" s="239">
        <f>Q189*H189</f>
        <v>8.0236567399999998</v>
      </c>
      <c r="S189" s="239">
        <v>0</v>
      </c>
      <c r="T189" s="24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1" t="s">
        <v>101</v>
      </c>
      <c r="AT189" s="241" t="s">
        <v>198</v>
      </c>
      <c r="AU189" s="241" t="s">
        <v>86</v>
      </c>
      <c r="AY189" s="18" t="s">
        <v>196</v>
      </c>
      <c r="BE189" s="242">
        <f>IF(N189="základní",J189,0)</f>
        <v>0</v>
      </c>
      <c r="BF189" s="242">
        <f>IF(N189="snížená",J189,0)</f>
        <v>0</v>
      </c>
      <c r="BG189" s="242">
        <f>IF(N189="zákl. přenesená",J189,0)</f>
        <v>0</v>
      </c>
      <c r="BH189" s="242">
        <f>IF(N189="sníž. přenesená",J189,0)</f>
        <v>0</v>
      </c>
      <c r="BI189" s="242">
        <f>IF(N189="nulová",J189,0)</f>
        <v>0</v>
      </c>
      <c r="BJ189" s="18" t="s">
        <v>82</v>
      </c>
      <c r="BK189" s="242">
        <f>ROUND(I189*H189,2)</f>
        <v>0</v>
      </c>
      <c r="BL189" s="18" t="s">
        <v>101</v>
      </c>
      <c r="BM189" s="241" t="s">
        <v>999</v>
      </c>
    </row>
    <row r="190" s="14" customFormat="1">
      <c r="A190" s="14"/>
      <c r="B190" s="255"/>
      <c r="C190" s="256"/>
      <c r="D190" s="245" t="s">
        <v>210</v>
      </c>
      <c r="E190" s="257" t="s">
        <v>1</v>
      </c>
      <c r="F190" s="258" t="s">
        <v>1000</v>
      </c>
      <c r="G190" s="256"/>
      <c r="H190" s="257" t="s">
        <v>1</v>
      </c>
      <c r="I190" s="259"/>
      <c r="J190" s="256"/>
      <c r="K190" s="256"/>
      <c r="L190" s="260"/>
      <c r="M190" s="261"/>
      <c r="N190" s="262"/>
      <c r="O190" s="262"/>
      <c r="P190" s="262"/>
      <c r="Q190" s="262"/>
      <c r="R190" s="262"/>
      <c r="S190" s="262"/>
      <c r="T190" s="26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4" t="s">
        <v>210</v>
      </c>
      <c r="AU190" s="264" t="s">
        <v>86</v>
      </c>
      <c r="AV190" s="14" t="s">
        <v>82</v>
      </c>
      <c r="AW190" s="14" t="s">
        <v>34</v>
      </c>
      <c r="AX190" s="14" t="s">
        <v>78</v>
      </c>
      <c r="AY190" s="264" t="s">
        <v>196</v>
      </c>
    </row>
    <row r="191" s="13" customFormat="1">
      <c r="A191" s="13"/>
      <c r="B191" s="243"/>
      <c r="C191" s="244"/>
      <c r="D191" s="245" t="s">
        <v>210</v>
      </c>
      <c r="E191" s="246" t="s">
        <v>1</v>
      </c>
      <c r="F191" s="247" t="s">
        <v>1001</v>
      </c>
      <c r="G191" s="244"/>
      <c r="H191" s="248">
        <v>3.4870000000000001</v>
      </c>
      <c r="I191" s="249"/>
      <c r="J191" s="244"/>
      <c r="K191" s="244"/>
      <c r="L191" s="250"/>
      <c r="M191" s="251"/>
      <c r="N191" s="252"/>
      <c r="O191" s="252"/>
      <c r="P191" s="252"/>
      <c r="Q191" s="252"/>
      <c r="R191" s="252"/>
      <c r="S191" s="252"/>
      <c r="T191" s="25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4" t="s">
        <v>210</v>
      </c>
      <c r="AU191" s="254" t="s">
        <v>86</v>
      </c>
      <c r="AV191" s="13" t="s">
        <v>86</v>
      </c>
      <c r="AW191" s="13" t="s">
        <v>34</v>
      </c>
      <c r="AX191" s="13" t="s">
        <v>82</v>
      </c>
      <c r="AY191" s="254" t="s">
        <v>196</v>
      </c>
    </row>
    <row r="192" s="2" customFormat="1" ht="16.5" customHeight="1">
      <c r="A192" s="39"/>
      <c r="B192" s="40"/>
      <c r="C192" s="230" t="s">
        <v>329</v>
      </c>
      <c r="D192" s="230" t="s">
        <v>198</v>
      </c>
      <c r="E192" s="231" t="s">
        <v>855</v>
      </c>
      <c r="F192" s="232" t="s">
        <v>856</v>
      </c>
      <c r="G192" s="233" t="s">
        <v>261</v>
      </c>
      <c r="H192" s="234">
        <v>46.915999999999997</v>
      </c>
      <c r="I192" s="235"/>
      <c r="J192" s="236">
        <f>ROUND(I192*H192,2)</f>
        <v>0</v>
      </c>
      <c r="K192" s="232" t="s">
        <v>202</v>
      </c>
      <c r="L192" s="45"/>
      <c r="M192" s="237" t="s">
        <v>1</v>
      </c>
      <c r="N192" s="238" t="s">
        <v>43</v>
      </c>
      <c r="O192" s="92"/>
      <c r="P192" s="239">
        <f>O192*H192</f>
        <v>0</v>
      </c>
      <c r="Q192" s="239">
        <v>2.5018699999999998</v>
      </c>
      <c r="R192" s="239">
        <f>Q192*H192</f>
        <v>117.37773291999999</v>
      </c>
      <c r="S192" s="239">
        <v>0</v>
      </c>
      <c r="T192" s="24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1" t="s">
        <v>101</v>
      </c>
      <c r="AT192" s="241" t="s">
        <v>198</v>
      </c>
      <c r="AU192" s="241" t="s">
        <v>86</v>
      </c>
      <c r="AY192" s="18" t="s">
        <v>196</v>
      </c>
      <c r="BE192" s="242">
        <f>IF(N192="základní",J192,0)</f>
        <v>0</v>
      </c>
      <c r="BF192" s="242">
        <f>IF(N192="snížená",J192,0)</f>
        <v>0</v>
      </c>
      <c r="BG192" s="242">
        <f>IF(N192="zákl. přenesená",J192,0)</f>
        <v>0</v>
      </c>
      <c r="BH192" s="242">
        <f>IF(N192="sníž. přenesená",J192,0)</f>
        <v>0</v>
      </c>
      <c r="BI192" s="242">
        <f>IF(N192="nulová",J192,0)</f>
        <v>0</v>
      </c>
      <c r="BJ192" s="18" t="s">
        <v>82</v>
      </c>
      <c r="BK192" s="242">
        <f>ROUND(I192*H192,2)</f>
        <v>0</v>
      </c>
      <c r="BL192" s="18" t="s">
        <v>101</v>
      </c>
      <c r="BM192" s="241" t="s">
        <v>1002</v>
      </c>
    </row>
    <row r="193" s="13" customFormat="1">
      <c r="A193" s="13"/>
      <c r="B193" s="243"/>
      <c r="C193" s="244"/>
      <c r="D193" s="245" t="s">
        <v>210</v>
      </c>
      <c r="E193" s="246" t="s">
        <v>1</v>
      </c>
      <c r="F193" s="247" t="s">
        <v>1003</v>
      </c>
      <c r="G193" s="244"/>
      <c r="H193" s="248">
        <v>27.896000000000001</v>
      </c>
      <c r="I193" s="249"/>
      <c r="J193" s="244"/>
      <c r="K193" s="244"/>
      <c r="L193" s="250"/>
      <c r="M193" s="251"/>
      <c r="N193" s="252"/>
      <c r="O193" s="252"/>
      <c r="P193" s="252"/>
      <c r="Q193" s="252"/>
      <c r="R193" s="252"/>
      <c r="S193" s="252"/>
      <c r="T193" s="25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4" t="s">
        <v>210</v>
      </c>
      <c r="AU193" s="254" t="s">
        <v>86</v>
      </c>
      <c r="AV193" s="13" t="s">
        <v>86</v>
      </c>
      <c r="AW193" s="13" t="s">
        <v>34</v>
      </c>
      <c r="AX193" s="13" t="s">
        <v>78</v>
      </c>
      <c r="AY193" s="254" t="s">
        <v>196</v>
      </c>
    </row>
    <row r="194" s="13" customFormat="1">
      <c r="A194" s="13"/>
      <c r="B194" s="243"/>
      <c r="C194" s="244"/>
      <c r="D194" s="245" t="s">
        <v>210</v>
      </c>
      <c r="E194" s="246" t="s">
        <v>1</v>
      </c>
      <c r="F194" s="247" t="s">
        <v>1004</v>
      </c>
      <c r="G194" s="244"/>
      <c r="H194" s="248">
        <v>19.02</v>
      </c>
      <c r="I194" s="249"/>
      <c r="J194" s="244"/>
      <c r="K194" s="244"/>
      <c r="L194" s="250"/>
      <c r="M194" s="251"/>
      <c r="N194" s="252"/>
      <c r="O194" s="252"/>
      <c r="P194" s="252"/>
      <c r="Q194" s="252"/>
      <c r="R194" s="252"/>
      <c r="S194" s="252"/>
      <c r="T194" s="25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4" t="s">
        <v>210</v>
      </c>
      <c r="AU194" s="254" t="s">
        <v>86</v>
      </c>
      <c r="AV194" s="13" t="s">
        <v>86</v>
      </c>
      <c r="AW194" s="13" t="s">
        <v>34</v>
      </c>
      <c r="AX194" s="13" t="s">
        <v>78</v>
      </c>
      <c r="AY194" s="254" t="s">
        <v>196</v>
      </c>
    </row>
    <row r="195" s="16" customFormat="1">
      <c r="A195" s="16"/>
      <c r="B195" s="276"/>
      <c r="C195" s="277"/>
      <c r="D195" s="245" t="s">
        <v>210</v>
      </c>
      <c r="E195" s="278" t="s">
        <v>1</v>
      </c>
      <c r="F195" s="279" t="s">
        <v>276</v>
      </c>
      <c r="G195" s="277"/>
      <c r="H195" s="280">
        <v>46.915999999999997</v>
      </c>
      <c r="I195" s="281"/>
      <c r="J195" s="277"/>
      <c r="K195" s="277"/>
      <c r="L195" s="282"/>
      <c r="M195" s="283"/>
      <c r="N195" s="284"/>
      <c r="O195" s="284"/>
      <c r="P195" s="284"/>
      <c r="Q195" s="284"/>
      <c r="R195" s="284"/>
      <c r="S195" s="284"/>
      <c r="T195" s="285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T195" s="286" t="s">
        <v>210</v>
      </c>
      <c r="AU195" s="286" t="s">
        <v>86</v>
      </c>
      <c r="AV195" s="16" t="s">
        <v>101</v>
      </c>
      <c r="AW195" s="16" t="s">
        <v>34</v>
      </c>
      <c r="AX195" s="16" t="s">
        <v>82</v>
      </c>
      <c r="AY195" s="286" t="s">
        <v>196</v>
      </c>
    </row>
    <row r="196" s="2" customFormat="1" ht="24.15" customHeight="1">
      <c r="A196" s="39"/>
      <c r="B196" s="40"/>
      <c r="C196" s="230" t="s">
        <v>332</v>
      </c>
      <c r="D196" s="230" t="s">
        <v>198</v>
      </c>
      <c r="E196" s="231" t="s">
        <v>860</v>
      </c>
      <c r="F196" s="232" t="s">
        <v>861</v>
      </c>
      <c r="G196" s="233" t="s">
        <v>201</v>
      </c>
      <c r="H196" s="234">
        <v>245.87000000000001</v>
      </c>
      <c r="I196" s="235"/>
      <c r="J196" s="236">
        <f>ROUND(I196*H196,2)</f>
        <v>0</v>
      </c>
      <c r="K196" s="232" t="s">
        <v>202</v>
      </c>
      <c r="L196" s="45"/>
      <c r="M196" s="237" t="s">
        <v>1</v>
      </c>
      <c r="N196" s="238" t="s">
        <v>43</v>
      </c>
      <c r="O196" s="92"/>
      <c r="P196" s="239">
        <f>O196*H196</f>
        <v>0</v>
      </c>
      <c r="Q196" s="239">
        <v>0.0033500000000000001</v>
      </c>
      <c r="R196" s="239">
        <f>Q196*H196</f>
        <v>0.82366450000000002</v>
      </c>
      <c r="S196" s="239">
        <v>0</v>
      </c>
      <c r="T196" s="24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1" t="s">
        <v>101</v>
      </c>
      <c r="AT196" s="241" t="s">
        <v>198</v>
      </c>
      <c r="AU196" s="241" t="s">
        <v>86</v>
      </c>
      <c r="AY196" s="18" t="s">
        <v>196</v>
      </c>
      <c r="BE196" s="242">
        <f>IF(N196="základní",J196,0)</f>
        <v>0</v>
      </c>
      <c r="BF196" s="242">
        <f>IF(N196="snížená",J196,0)</f>
        <v>0</v>
      </c>
      <c r="BG196" s="242">
        <f>IF(N196="zákl. přenesená",J196,0)</f>
        <v>0</v>
      </c>
      <c r="BH196" s="242">
        <f>IF(N196="sníž. přenesená",J196,0)</f>
        <v>0</v>
      </c>
      <c r="BI196" s="242">
        <f>IF(N196="nulová",J196,0)</f>
        <v>0</v>
      </c>
      <c r="BJ196" s="18" t="s">
        <v>82</v>
      </c>
      <c r="BK196" s="242">
        <f>ROUND(I196*H196,2)</f>
        <v>0</v>
      </c>
      <c r="BL196" s="18" t="s">
        <v>101</v>
      </c>
      <c r="BM196" s="241" t="s">
        <v>1005</v>
      </c>
    </row>
    <row r="197" s="13" customFormat="1">
      <c r="A197" s="13"/>
      <c r="B197" s="243"/>
      <c r="C197" s="244"/>
      <c r="D197" s="245" t="s">
        <v>210</v>
      </c>
      <c r="E197" s="246" t="s">
        <v>1</v>
      </c>
      <c r="F197" s="247" t="s">
        <v>1006</v>
      </c>
      <c r="G197" s="244"/>
      <c r="H197" s="248">
        <v>115.11</v>
      </c>
      <c r="I197" s="249"/>
      <c r="J197" s="244"/>
      <c r="K197" s="244"/>
      <c r="L197" s="250"/>
      <c r="M197" s="251"/>
      <c r="N197" s="252"/>
      <c r="O197" s="252"/>
      <c r="P197" s="252"/>
      <c r="Q197" s="252"/>
      <c r="R197" s="252"/>
      <c r="S197" s="252"/>
      <c r="T197" s="25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4" t="s">
        <v>210</v>
      </c>
      <c r="AU197" s="254" t="s">
        <v>86</v>
      </c>
      <c r="AV197" s="13" t="s">
        <v>86</v>
      </c>
      <c r="AW197" s="13" t="s">
        <v>34</v>
      </c>
      <c r="AX197" s="13" t="s">
        <v>78</v>
      </c>
      <c r="AY197" s="254" t="s">
        <v>196</v>
      </c>
    </row>
    <row r="198" s="13" customFormat="1">
      <c r="A198" s="13"/>
      <c r="B198" s="243"/>
      <c r="C198" s="244"/>
      <c r="D198" s="245" t="s">
        <v>210</v>
      </c>
      <c r="E198" s="246" t="s">
        <v>1</v>
      </c>
      <c r="F198" s="247" t="s">
        <v>1007</v>
      </c>
      <c r="G198" s="244"/>
      <c r="H198" s="248">
        <v>126.8</v>
      </c>
      <c r="I198" s="249"/>
      <c r="J198" s="244"/>
      <c r="K198" s="244"/>
      <c r="L198" s="250"/>
      <c r="M198" s="251"/>
      <c r="N198" s="252"/>
      <c r="O198" s="252"/>
      <c r="P198" s="252"/>
      <c r="Q198" s="252"/>
      <c r="R198" s="252"/>
      <c r="S198" s="252"/>
      <c r="T198" s="25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4" t="s">
        <v>210</v>
      </c>
      <c r="AU198" s="254" t="s">
        <v>86</v>
      </c>
      <c r="AV198" s="13" t="s">
        <v>86</v>
      </c>
      <c r="AW198" s="13" t="s">
        <v>34</v>
      </c>
      <c r="AX198" s="13" t="s">
        <v>78</v>
      </c>
      <c r="AY198" s="254" t="s">
        <v>196</v>
      </c>
    </row>
    <row r="199" s="13" customFormat="1">
      <c r="A199" s="13"/>
      <c r="B199" s="243"/>
      <c r="C199" s="244"/>
      <c r="D199" s="245" t="s">
        <v>210</v>
      </c>
      <c r="E199" s="246" t="s">
        <v>1</v>
      </c>
      <c r="F199" s="247" t="s">
        <v>1008</v>
      </c>
      <c r="G199" s="244"/>
      <c r="H199" s="248">
        <v>3.96</v>
      </c>
      <c r="I199" s="249"/>
      <c r="J199" s="244"/>
      <c r="K199" s="244"/>
      <c r="L199" s="250"/>
      <c r="M199" s="251"/>
      <c r="N199" s="252"/>
      <c r="O199" s="252"/>
      <c r="P199" s="252"/>
      <c r="Q199" s="252"/>
      <c r="R199" s="252"/>
      <c r="S199" s="252"/>
      <c r="T199" s="25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4" t="s">
        <v>210</v>
      </c>
      <c r="AU199" s="254" t="s">
        <v>86</v>
      </c>
      <c r="AV199" s="13" t="s">
        <v>86</v>
      </c>
      <c r="AW199" s="13" t="s">
        <v>34</v>
      </c>
      <c r="AX199" s="13" t="s">
        <v>78</v>
      </c>
      <c r="AY199" s="254" t="s">
        <v>196</v>
      </c>
    </row>
    <row r="200" s="16" customFormat="1">
      <c r="A200" s="16"/>
      <c r="B200" s="276"/>
      <c r="C200" s="277"/>
      <c r="D200" s="245" t="s">
        <v>210</v>
      </c>
      <c r="E200" s="278" t="s">
        <v>1</v>
      </c>
      <c r="F200" s="279" t="s">
        <v>276</v>
      </c>
      <c r="G200" s="277"/>
      <c r="H200" s="280">
        <v>245.87000000000001</v>
      </c>
      <c r="I200" s="281"/>
      <c r="J200" s="277"/>
      <c r="K200" s="277"/>
      <c r="L200" s="282"/>
      <c r="M200" s="283"/>
      <c r="N200" s="284"/>
      <c r="O200" s="284"/>
      <c r="P200" s="284"/>
      <c r="Q200" s="284"/>
      <c r="R200" s="284"/>
      <c r="S200" s="284"/>
      <c r="T200" s="285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T200" s="286" t="s">
        <v>210</v>
      </c>
      <c r="AU200" s="286" t="s">
        <v>86</v>
      </c>
      <c r="AV200" s="16" t="s">
        <v>101</v>
      </c>
      <c r="AW200" s="16" t="s">
        <v>34</v>
      </c>
      <c r="AX200" s="16" t="s">
        <v>82</v>
      </c>
      <c r="AY200" s="286" t="s">
        <v>196</v>
      </c>
    </row>
    <row r="201" s="2" customFormat="1" ht="24.15" customHeight="1">
      <c r="A201" s="39"/>
      <c r="B201" s="40"/>
      <c r="C201" s="230" t="s">
        <v>338</v>
      </c>
      <c r="D201" s="230" t="s">
        <v>198</v>
      </c>
      <c r="E201" s="231" t="s">
        <v>866</v>
      </c>
      <c r="F201" s="232" t="s">
        <v>867</v>
      </c>
      <c r="G201" s="233" t="s">
        <v>201</v>
      </c>
      <c r="H201" s="234">
        <v>245.87000000000001</v>
      </c>
      <c r="I201" s="235"/>
      <c r="J201" s="236">
        <f>ROUND(I201*H201,2)</f>
        <v>0</v>
      </c>
      <c r="K201" s="232" t="s">
        <v>202</v>
      </c>
      <c r="L201" s="45"/>
      <c r="M201" s="237" t="s">
        <v>1</v>
      </c>
      <c r="N201" s="238" t="s">
        <v>43</v>
      </c>
      <c r="O201" s="92"/>
      <c r="P201" s="239">
        <f>O201*H201</f>
        <v>0</v>
      </c>
      <c r="Q201" s="239">
        <v>0</v>
      </c>
      <c r="R201" s="239">
        <f>Q201*H201</f>
        <v>0</v>
      </c>
      <c r="S201" s="239">
        <v>0</v>
      </c>
      <c r="T201" s="24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1" t="s">
        <v>101</v>
      </c>
      <c r="AT201" s="241" t="s">
        <v>198</v>
      </c>
      <c r="AU201" s="241" t="s">
        <v>86</v>
      </c>
      <c r="AY201" s="18" t="s">
        <v>196</v>
      </c>
      <c r="BE201" s="242">
        <f>IF(N201="základní",J201,0)</f>
        <v>0</v>
      </c>
      <c r="BF201" s="242">
        <f>IF(N201="snížená",J201,0)</f>
        <v>0</v>
      </c>
      <c r="BG201" s="242">
        <f>IF(N201="zákl. přenesená",J201,0)</f>
        <v>0</v>
      </c>
      <c r="BH201" s="242">
        <f>IF(N201="sníž. přenesená",J201,0)</f>
        <v>0</v>
      </c>
      <c r="BI201" s="242">
        <f>IF(N201="nulová",J201,0)</f>
        <v>0</v>
      </c>
      <c r="BJ201" s="18" t="s">
        <v>82</v>
      </c>
      <c r="BK201" s="242">
        <f>ROUND(I201*H201,2)</f>
        <v>0</v>
      </c>
      <c r="BL201" s="18" t="s">
        <v>101</v>
      </c>
      <c r="BM201" s="241" t="s">
        <v>1009</v>
      </c>
    </row>
    <row r="202" s="2" customFormat="1" ht="24.15" customHeight="1">
      <c r="A202" s="39"/>
      <c r="B202" s="40"/>
      <c r="C202" s="230" t="s">
        <v>344</v>
      </c>
      <c r="D202" s="230" t="s">
        <v>198</v>
      </c>
      <c r="E202" s="231" t="s">
        <v>1010</v>
      </c>
      <c r="F202" s="232" t="s">
        <v>1011</v>
      </c>
      <c r="G202" s="233" t="s">
        <v>341</v>
      </c>
      <c r="H202" s="234">
        <v>0.50900000000000001</v>
      </c>
      <c r="I202" s="235"/>
      <c r="J202" s="236">
        <f>ROUND(I202*H202,2)</f>
        <v>0</v>
      </c>
      <c r="K202" s="232" t="s">
        <v>202</v>
      </c>
      <c r="L202" s="45"/>
      <c r="M202" s="237" t="s">
        <v>1</v>
      </c>
      <c r="N202" s="238" t="s">
        <v>43</v>
      </c>
      <c r="O202" s="92"/>
      <c r="P202" s="239">
        <f>O202*H202</f>
        <v>0</v>
      </c>
      <c r="Q202" s="239">
        <v>1.04359</v>
      </c>
      <c r="R202" s="239">
        <f>Q202*H202</f>
        <v>0.53118730999999997</v>
      </c>
      <c r="S202" s="239">
        <v>0</v>
      </c>
      <c r="T202" s="24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1" t="s">
        <v>101</v>
      </c>
      <c r="AT202" s="241" t="s">
        <v>198</v>
      </c>
      <c r="AU202" s="241" t="s">
        <v>86</v>
      </c>
      <c r="AY202" s="18" t="s">
        <v>196</v>
      </c>
      <c r="BE202" s="242">
        <f>IF(N202="základní",J202,0)</f>
        <v>0</v>
      </c>
      <c r="BF202" s="242">
        <f>IF(N202="snížená",J202,0)</f>
        <v>0</v>
      </c>
      <c r="BG202" s="242">
        <f>IF(N202="zákl. přenesená",J202,0)</f>
        <v>0</v>
      </c>
      <c r="BH202" s="242">
        <f>IF(N202="sníž. přenesená",J202,0)</f>
        <v>0</v>
      </c>
      <c r="BI202" s="242">
        <f>IF(N202="nulová",J202,0)</f>
        <v>0</v>
      </c>
      <c r="BJ202" s="18" t="s">
        <v>82</v>
      </c>
      <c r="BK202" s="242">
        <f>ROUND(I202*H202,2)</f>
        <v>0</v>
      </c>
      <c r="BL202" s="18" t="s">
        <v>101</v>
      </c>
      <c r="BM202" s="241" t="s">
        <v>1012</v>
      </c>
    </row>
    <row r="203" s="13" customFormat="1">
      <c r="A203" s="13"/>
      <c r="B203" s="243"/>
      <c r="C203" s="244"/>
      <c r="D203" s="245" t="s">
        <v>210</v>
      </c>
      <c r="E203" s="246" t="s">
        <v>1</v>
      </c>
      <c r="F203" s="247" t="s">
        <v>1013</v>
      </c>
      <c r="G203" s="244"/>
      <c r="H203" s="248">
        <v>0.50900000000000001</v>
      </c>
      <c r="I203" s="249"/>
      <c r="J203" s="244"/>
      <c r="K203" s="244"/>
      <c r="L203" s="250"/>
      <c r="M203" s="251"/>
      <c r="N203" s="252"/>
      <c r="O203" s="252"/>
      <c r="P203" s="252"/>
      <c r="Q203" s="252"/>
      <c r="R203" s="252"/>
      <c r="S203" s="252"/>
      <c r="T203" s="25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4" t="s">
        <v>210</v>
      </c>
      <c r="AU203" s="254" t="s">
        <v>86</v>
      </c>
      <c r="AV203" s="13" t="s">
        <v>86</v>
      </c>
      <c r="AW203" s="13" t="s">
        <v>34</v>
      </c>
      <c r="AX203" s="13" t="s">
        <v>82</v>
      </c>
      <c r="AY203" s="254" t="s">
        <v>196</v>
      </c>
    </row>
    <row r="204" s="2" customFormat="1" ht="16.5" customHeight="1">
      <c r="A204" s="39"/>
      <c r="B204" s="40"/>
      <c r="C204" s="230" t="s">
        <v>349</v>
      </c>
      <c r="D204" s="230" t="s">
        <v>198</v>
      </c>
      <c r="E204" s="231" t="s">
        <v>869</v>
      </c>
      <c r="F204" s="232" t="s">
        <v>870</v>
      </c>
      <c r="G204" s="233" t="s">
        <v>341</v>
      </c>
      <c r="H204" s="234">
        <v>4.5499999999999998</v>
      </c>
      <c r="I204" s="235"/>
      <c r="J204" s="236">
        <f>ROUND(I204*H204,2)</f>
        <v>0</v>
      </c>
      <c r="K204" s="232" t="s">
        <v>202</v>
      </c>
      <c r="L204" s="45"/>
      <c r="M204" s="237" t="s">
        <v>1</v>
      </c>
      <c r="N204" s="238" t="s">
        <v>43</v>
      </c>
      <c r="O204" s="92"/>
      <c r="P204" s="239">
        <f>O204*H204</f>
        <v>0</v>
      </c>
      <c r="Q204" s="239">
        <v>1.07636</v>
      </c>
      <c r="R204" s="239">
        <f>Q204*H204</f>
        <v>4.8974379999999993</v>
      </c>
      <c r="S204" s="239">
        <v>0</v>
      </c>
      <c r="T204" s="24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1" t="s">
        <v>101</v>
      </c>
      <c r="AT204" s="241" t="s">
        <v>198</v>
      </c>
      <c r="AU204" s="241" t="s">
        <v>86</v>
      </c>
      <c r="AY204" s="18" t="s">
        <v>196</v>
      </c>
      <c r="BE204" s="242">
        <f>IF(N204="základní",J204,0)</f>
        <v>0</v>
      </c>
      <c r="BF204" s="242">
        <f>IF(N204="snížená",J204,0)</f>
        <v>0</v>
      </c>
      <c r="BG204" s="242">
        <f>IF(N204="zákl. přenesená",J204,0)</f>
        <v>0</v>
      </c>
      <c r="BH204" s="242">
        <f>IF(N204="sníž. přenesená",J204,0)</f>
        <v>0</v>
      </c>
      <c r="BI204" s="242">
        <f>IF(N204="nulová",J204,0)</f>
        <v>0</v>
      </c>
      <c r="BJ204" s="18" t="s">
        <v>82</v>
      </c>
      <c r="BK204" s="242">
        <f>ROUND(I204*H204,2)</f>
        <v>0</v>
      </c>
      <c r="BL204" s="18" t="s">
        <v>101</v>
      </c>
      <c r="BM204" s="241" t="s">
        <v>1014</v>
      </c>
    </row>
    <row r="205" s="13" customFormat="1">
      <c r="A205" s="13"/>
      <c r="B205" s="243"/>
      <c r="C205" s="244"/>
      <c r="D205" s="245" t="s">
        <v>210</v>
      </c>
      <c r="E205" s="246" t="s">
        <v>1</v>
      </c>
      <c r="F205" s="247" t="s">
        <v>1015</v>
      </c>
      <c r="G205" s="244"/>
      <c r="H205" s="248">
        <v>4.5499999999999998</v>
      </c>
      <c r="I205" s="249"/>
      <c r="J205" s="244"/>
      <c r="K205" s="244"/>
      <c r="L205" s="250"/>
      <c r="M205" s="251"/>
      <c r="N205" s="252"/>
      <c r="O205" s="252"/>
      <c r="P205" s="252"/>
      <c r="Q205" s="252"/>
      <c r="R205" s="252"/>
      <c r="S205" s="252"/>
      <c r="T205" s="25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4" t="s">
        <v>210</v>
      </c>
      <c r="AU205" s="254" t="s">
        <v>86</v>
      </c>
      <c r="AV205" s="13" t="s">
        <v>86</v>
      </c>
      <c r="AW205" s="13" t="s">
        <v>34</v>
      </c>
      <c r="AX205" s="13" t="s">
        <v>82</v>
      </c>
      <c r="AY205" s="254" t="s">
        <v>196</v>
      </c>
    </row>
    <row r="206" s="2" customFormat="1" ht="24.15" customHeight="1">
      <c r="A206" s="39"/>
      <c r="B206" s="40"/>
      <c r="C206" s="230" t="s">
        <v>353</v>
      </c>
      <c r="D206" s="230" t="s">
        <v>198</v>
      </c>
      <c r="E206" s="231" t="s">
        <v>873</v>
      </c>
      <c r="F206" s="232" t="s">
        <v>874</v>
      </c>
      <c r="G206" s="233" t="s">
        <v>261</v>
      </c>
      <c r="H206" s="234">
        <v>32</v>
      </c>
      <c r="I206" s="235"/>
      <c r="J206" s="236">
        <f>ROUND(I206*H206,2)</f>
        <v>0</v>
      </c>
      <c r="K206" s="232" t="s">
        <v>202</v>
      </c>
      <c r="L206" s="45"/>
      <c r="M206" s="237" t="s">
        <v>1</v>
      </c>
      <c r="N206" s="238" t="s">
        <v>43</v>
      </c>
      <c r="O206" s="92"/>
      <c r="P206" s="239">
        <f>O206*H206</f>
        <v>0</v>
      </c>
      <c r="Q206" s="239">
        <v>2.0874999999999999</v>
      </c>
      <c r="R206" s="239">
        <f>Q206*H206</f>
        <v>66.799999999999997</v>
      </c>
      <c r="S206" s="239">
        <v>0</v>
      </c>
      <c r="T206" s="24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1" t="s">
        <v>101</v>
      </c>
      <c r="AT206" s="241" t="s">
        <v>198</v>
      </c>
      <c r="AU206" s="241" t="s">
        <v>86</v>
      </c>
      <c r="AY206" s="18" t="s">
        <v>196</v>
      </c>
      <c r="BE206" s="242">
        <f>IF(N206="základní",J206,0)</f>
        <v>0</v>
      </c>
      <c r="BF206" s="242">
        <f>IF(N206="snížená",J206,0)</f>
        <v>0</v>
      </c>
      <c r="BG206" s="242">
        <f>IF(N206="zákl. přenesená",J206,0)</f>
        <v>0</v>
      </c>
      <c r="BH206" s="242">
        <f>IF(N206="sníž. přenesená",J206,0)</f>
        <v>0</v>
      </c>
      <c r="BI206" s="242">
        <f>IF(N206="nulová",J206,0)</f>
        <v>0</v>
      </c>
      <c r="BJ206" s="18" t="s">
        <v>82</v>
      </c>
      <c r="BK206" s="242">
        <f>ROUND(I206*H206,2)</f>
        <v>0</v>
      </c>
      <c r="BL206" s="18" t="s">
        <v>101</v>
      </c>
      <c r="BM206" s="241" t="s">
        <v>1016</v>
      </c>
    </row>
    <row r="207" s="13" customFormat="1">
      <c r="A207" s="13"/>
      <c r="B207" s="243"/>
      <c r="C207" s="244"/>
      <c r="D207" s="245" t="s">
        <v>210</v>
      </c>
      <c r="E207" s="246" t="s">
        <v>1</v>
      </c>
      <c r="F207" s="247" t="s">
        <v>1017</v>
      </c>
      <c r="G207" s="244"/>
      <c r="H207" s="248">
        <v>32</v>
      </c>
      <c r="I207" s="249"/>
      <c r="J207" s="244"/>
      <c r="K207" s="244"/>
      <c r="L207" s="250"/>
      <c r="M207" s="251"/>
      <c r="N207" s="252"/>
      <c r="O207" s="252"/>
      <c r="P207" s="252"/>
      <c r="Q207" s="252"/>
      <c r="R207" s="252"/>
      <c r="S207" s="252"/>
      <c r="T207" s="25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4" t="s">
        <v>210</v>
      </c>
      <c r="AU207" s="254" t="s">
        <v>86</v>
      </c>
      <c r="AV207" s="13" t="s">
        <v>86</v>
      </c>
      <c r="AW207" s="13" t="s">
        <v>34</v>
      </c>
      <c r="AX207" s="13" t="s">
        <v>82</v>
      </c>
      <c r="AY207" s="254" t="s">
        <v>196</v>
      </c>
    </row>
    <row r="208" s="2" customFormat="1" ht="16.5" customHeight="1">
      <c r="A208" s="39"/>
      <c r="B208" s="40"/>
      <c r="C208" s="230" t="s">
        <v>355</v>
      </c>
      <c r="D208" s="230" t="s">
        <v>198</v>
      </c>
      <c r="E208" s="231" t="s">
        <v>877</v>
      </c>
      <c r="F208" s="232" t="s">
        <v>878</v>
      </c>
      <c r="G208" s="233" t="s">
        <v>418</v>
      </c>
      <c r="H208" s="234">
        <v>77</v>
      </c>
      <c r="I208" s="235"/>
      <c r="J208" s="236">
        <f>ROUND(I208*H208,2)</f>
        <v>0</v>
      </c>
      <c r="K208" s="232" t="s">
        <v>1</v>
      </c>
      <c r="L208" s="45"/>
      <c r="M208" s="237" t="s">
        <v>1</v>
      </c>
      <c r="N208" s="238" t="s">
        <v>43</v>
      </c>
      <c r="O208" s="92"/>
      <c r="P208" s="239">
        <f>O208*H208</f>
        <v>0</v>
      </c>
      <c r="Q208" s="239">
        <v>0.00032000000000000003</v>
      </c>
      <c r="R208" s="239">
        <f>Q208*H208</f>
        <v>0.024640000000000002</v>
      </c>
      <c r="S208" s="239">
        <v>0</v>
      </c>
      <c r="T208" s="24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1" t="s">
        <v>101</v>
      </c>
      <c r="AT208" s="241" t="s">
        <v>198</v>
      </c>
      <c r="AU208" s="241" t="s">
        <v>86</v>
      </c>
      <c r="AY208" s="18" t="s">
        <v>196</v>
      </c>
      <c r="BE208" s="242">
        <f>IF(N208="základní",J208,0)</f>
        <v>0</v>
      </c>
      <c r="BF208" s="242">
        <f>IF(N208="snížená",J208,0)</f>
        <v>0</v>
      </c>
      <c r="BG208" s="242">
        <f>IF(N208="zákl. přenesená",J208,0)</f>
        <v>0</v>
      </c>
      <c r="BH208" s="242">
        <f>IF(N208="sníž. přenesená",J208,0)</f>
        <v>0</v>
      </c>
      <c r="BI208" s="242">
        <f>IF(N208="nulová",J208,0)</f>
        <v>0</v>
      </c>
      <c r="BJ208" s="18" t="s">
        <v>82</v>
      </c>
      <c r="BK208" s="242">
        <f>ROUND(I208*H208,2)</f>
        <v>0</v>
      </c>
      <c r="BL208" s="18" t="s">
        <v>101</v>
      </c>
      <c r="BM208" s="241" t="s">
        <v>1018</v>
      </c>
    </row>
    <row r="209" s="13" customFormat="1">
      <c r="A209" s="13"/>
      <c r="B209" s="243"/>
      <c r="C209" s="244"/>
      <c r="D209" s="245" t="s">
        <v>210</v>
      </c>
      <c r="E209" s="246" t="s">
        <v>1</v>
      </c>
      <c r="F209" s="247" t="s">
        <v>1019</v>
      </c>
      <c r="G209" s="244"/>
      <c r="H209" s="248">
        <v>76.079999999999998</v>
      </c>
      <c r="I209" s="249"/>
      <c r="J209" s="244"/>
      <c r="K209" s="244"/>
      <c r="L209" s="250"/>
      <c r="M209" s="251"/>
      <c r="N209" s="252"/>
      <c r="O209" s="252"/>
      <c r="P209" s="252"/>
      <c r="Q209" s="252"/>
      <c r="R209" s="252"/>
      <c r="S209" s="252"/>
      <c r="T209" s="25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4" t="s">
        <v>210</v>
      </c>
      <c r="AU209" s="254" t="s">
        <v>86</v>
      </c>
      <c r="AV209" s="13" t="s">
        <v>86</v>
      </c>
      <c r="AW209" s="13" t="s">
        <v>34</v>
      </c>
      <c r="AX209" s="13" t="s">
        <v>78</v>
      </c>
      <c r="AY209" s="254" t="s">
        <v>196</v>
      </c>
    </row>
    <row r="210" s="13" customFormat="1">
      <c r="A210" s="13"/>
      <c r="B210" s="243"/>
      <c r="C210" s="244"/>
      <c r="D210" s="245" t="s">
        <v>210</v>
      </c>
      <c r="E210" s="246" t="s">
        <v>1</v>
      </c>
      <c r="F210" s="247" t="s">
        <v>598</v>
      </c>
      <c r="G210" s="244"/>
      <c r="H210" s="248">
        <v>77</v>
      </c>
      <c r="I210" s="249"/>
      <c r="J210" s="244"/>
      <c r="K210" s="244"/>
      <c r="L210" s="250"/>
      <c r="M210" s="251"/>
      <c r="N210" s="252"/>
      <c r="O210" s="252"/>
      <c r="P210" s="252"/>
      <c r="Q210" s="252"/>
      <c r="R210" s="252"/>
      <c r="S210" s="252"/>
      <c r="T210" s="25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4" t="s">
        <v>210</v>
      </c>
      <c r="AU210" s="254" t="s">
        <v>86</v>
      </c>
      <c r="AV210" s="13" t="s">
        <v>86</v>
      </c>
      <c r="AW210" s="13" t="s">
        <v>34</v>
      </c>
      <c r="AX210" s="13" t="s">
        <v>82</v>
      </c>
      <c r="AY210" s="254" t="s">
        <v>196</v>
      </c>
    </row>
    <row r="211" s="12" customFormat="1" ht="22.8" customHeight="1">
      <c r="A211" s="12"/>
      <c r="B211" s="214"/>
      <c r="C211" s="215"/>
      <c r="D211" s="216" t="s">
        <v>77</v>
      </c>
      <c r="E211" s="228" t="s">
        <v>221</v>
      </c>
      <c r="F211" s="228" t="s">
        <v>882</v>
      </c>
      <c r="G211" s="215"/>
      <c r="H211" s="215"/>
      <c r="I211" s="218"/>
      <c r="J211" s="229">
        <f>BK211</f>
        <v>0</v>
      </c>
      <c r="K211" s="215"/>
      <c r="L211" s="220"/>
      <c r="M211" s="221"/>
      <c r="N211" s="222"/>
      <c r="O211" s="222"/>
      <c r="P211" s="223">
        <f>SUM(P212:P213)</f>
        <v>0</v>
      </c>
      <c r="Q211" s="222"/>
      <c r="R211" s="223">
        <f>SUM(R212:R213)</f>
        <v>0.084068400000000001</v>
      </c>
      <c r="S211" s="222"/>
      <c r="T211" s="224">
        <f>SUM(T212:T213)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25" t="s">
        <v>82</v>
      </c>
      <c r="AT211" s="226" t="s">
        <v>77</v>
      </c>
      <c r="AU211" s="226" t="s">
        <v>82</v>
      </c>
      <c r="AY211" s="225" t="s">
        <v>196</v>
      </c>
      <c r="BK211" s="227">
        <f>SUM(BK212:BK213)</f>
        <v>0</v>
      </c>
    </row>
    <row r="212" s="2" customFormat="1" ht="16.5" customHeight="1">
      <c r="A212" s="39"/>
      <c r="B212" s="40"/>
      <c r="C212" s="230" t="s">
        <v>360</v>
      </c>
      <c r="D212" s="230" t="s">
        <v>198</v>
      </c>
      <c r="E212" s="231" t="s">
        <v>883</v>
      </c>
      <c r="F212" s="232" t="s">
        <v>884</v>
      </c>
      <c r="G212" s="233" t="s">
        <v>201</v>
      </c>
      <c r="H212" s="234">
        <v>82.420000000000002</v>
      </c>
      <c r="I212" s="235"/>
      <c r="J212" s="236">
        <f>ROUND(I212*H212,2)</f>
        <v>0</v>
      </c>
      <c r="K212" s="232" t="s">
        <v>1</v>
      </c>
      <c r="L212" s="45"/>
      <c r="M212" s="237" t="s">
        <v>1</v>
      </c>
      <c r="N212" s="238" t="s">
        <v>43</v>
      </c>
      <c r="O212" s="92"/>
      <c r="P212" s="239">
        <f>O212*H212</f>
        <v>0</v>
      </c>
      <c r="Q212" s="239">
        <v>0.0010200000000000001</v>
      </c>
      <c r="R212" s="239">
        <f>Q212*H212</f>
        <v>0.084068400000000001</v>
      </c>
      <c r="S212" s="239">
        <v>0</v>
      </c>
      <c r="T212" s="24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1" t="s">
        <v>101</v>
      </c>
      <c r="AT212" s="241" t="s">
        <v>198</v>
      </c>
      <c r="AU212" s="241" t="s">
        <v>86</v>
      </c>
      <c r="AY212" s="18" t="s">
        <v>196</v>
      </c>
      <c r="BE212" s="242">
        <f>IF(N212="základní",J212,0)</f>
        <v>0</v>
      </c>
      <c r="BF212" s="242">
        <f>IF(N212="snížená",J212,0)</f>
        <v>0</v>
      </c>
      <c r="BG212" s="242">
        <f>IF(N212="zákl. přenesená",J212,0)</f>
        <v>0</v>
      </c>
      <c r="BH212" s="242">
        <f>IF(N212="sníž. přenesená",J212,0)</f>
        <v>0</v>
      </c>
      <c r="BI212" s="242">
        <f>IF(N212="nulová",J212,0)</f>
        <v>0</v>
      </c>
      <c r="BJ212" s="18" t="s">
        <v>82</v>
      </c>
      <c r="BK212" s="242">
        <f>ROUND(I212*H212,2)</f>
        <v>0</v>
      </c>
      <c r="BL212" s="18" t="s">
        <v>101</v>
      </c>
      <c r="BM212" s="241" t="s">
        <v>1020</v>
      </c>
    </row>
    <row r="213" s="13" customFormat="1">
      <c r="A213" s="13"/>
      <c r="B213" s="243"/>
      <c r="C213" s="244"/>
      <c r="D213" s="245" t="s">
        <v>210</v>
      </c>
      <c r="E213" s="246" t="s">
        <v>1</v>
      </c>
      <c r="F213" s="247" t="s">
        <v>1021</v>
      </c>
      <c r="G213" s="244"/>
      <c r="H213" s="248">
        <v>82.420000000000002</v>
      </c>
      <c r="I213" s="249"/>
      <c r="J213" s="244"/>
      <c r="K213" s="244"/>
      <c r="L213" s="250"/>
      <c r="M213" s="251"/>
      <c r="N213" s="252"/>
      <c r="O213" s="252"/>
      <c r="P213" s="252"/>
      <c r="Q213" s="252"/>
      <c r="R213" s="252"/>
      <c r="S213" s="252"/>
      <c r="T213" s="25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4" t="s">
        <v>210</v>
      </c>
      <c r="AU213" s="254" t="s">
        <v>86</v>
      </c>
      <c r="AV213" s="13" t="s">
        <v>86</v>
      </c>
      <c r="AW213" s="13" t="s">
        <v>34</v>
      </c>
      <c r="AX213" s="13" t="s">
        <v>82</v>
      </c>
      <c r="AY213" s="254" t="s">
        <v>196</v>
      </c>
    </row>
    <row r="214" s="12" customFormat="1" ht="22.8" customHeight="1">
      <c r="A214" s="12"/>
      <c r="B214" s="214"/>
      <c r="C214" s="215"/>
      <c r="D214" s="216" t="s">
        <v>77</v>
      </c>
      <c r="E214" s="228" t="s">
        <v>237</v>
      </c>
      <c r="F214" s="228" t="s">
        <v>551</v>
      </c>
      <c r="G214" s="215"/>
      <c r="H214" s="215"/>
      <c r="I214" s="218"/>
      <c r="J214" s="229">
        <f>BK214</f>
        <v>0</v>
      </c>
      <c r="K214" s="215"/>
      <c r="L214" s="220"/>
      <c r="M214" s="221"/>
      <c r="N214" s="222"/>
      <c r="O214" s="222"/>
      <c r="P214" s="223">
        <f>SUM(P215:P220)</f>
        <v>0</v>
      </c>
      <c r="Q214" s="222"/>
      <c r="R214" s="223">
        <f>SUM(R215:R220)</f>
        <v>5.4823775999999995</v>
      </c>
      <c r="S214" s="222"/>
      <c r="T214" s="224">
        <f>SUM(T215:T220)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25" t="s">
        <v>82</v>
      </c>
      <c r="AT214" s="226" t="s">
        <v>77</v>
      </c>
      <c r="AU214" s="226" t="s">
        <v>82</v>
      </c>
      <c r="AY214" s="225" t="s">
        <v>196</v>
      </c>
      <c r="BK214" s="227">
        <f>SUM(BK215:BK220)</f>
        <v>0</v>
      </c>
    </row>
    <row r="215" s="2" customFormat="1" ht="24.15" customHeight="1">
      <c r="A215" s="39"/>
      <c r="B215" s="40"/>
      <c r="C215" s="230" t="s">
        <v>365</v>
      </c>
      <c r="D215" s="230" t="s">
        <v>198</v>
      </c>
      <c r="E215" s="231" t="s">
        <v>888</v>
      </c>
      <c r="F215" s="232" t="s">
        <v>889</v>
      </c>
      <c r="G215" s="233" t="s">
        <v>247</v>
      </c>
      <c r="H215" s="234">
        <v>100.8</v>
      </c>
      <c r="I215" s="235"/>
      <c r="J215" s="236">
        <f>ROUND(I215*H215,2)</f>
        <v>0</v>
      </c>
      <c r="K215" s="232" t="s">
        <v>202</v>
      </c>
      <c r="L215" s="45"/>
      <c r="M215" s="237" t="s">
        <v>1</v>
      </c>
      <c r="N215" s="238" t="s">
        <v>43</v>
      </c>
      <c r="O215" s="92"/>
      <c r="P215" s="239">
        <f>O215*H215</f>
        <v>0</v>
      </c>
      <c r="Q215" s="239">
        <v>0.00018000000000000001</v>
      </c>
      <c r="R215" s="239">
        <f>Q215*H215</f>
        <v>0.018144</v>
      </c>
      <c r="S215" s="239">
        <v>0</v>
      </c>
      <c r="T215" s="24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1" t="s">
        <v>101</v>
      </c>
      <c r="AT215" s="241" t="s">
        <v>198</v>
      </c>
      <c r="AU215" s="241" t="s">
        <v>86</v>
      </c>
      <c r="AY215" s="18" t="s">
        <v>196</v>
      </c>
      <c r="BE215" s="242">
        <f>IF(N215="základní",J215,0)</f>
        <v>0</v>
      </c>
      <c r="BF215" s="242">
        <f>IF(N215="snížená",J215,0)</f>
        <v>0</v>
      </c>
      <c r="BG215" s="242">
        <f>IF(N215="zákl. přenesená",J215,0)</f>
        <v>0</v>
      </c>
      <c r="BH215" s="242">
        <f>IF(N215="sníž. přenesená",J215,0)</f>
        <v>0</v>
      </c>
      <c r="BI215" s="242">
        <f>IF(N215="nulová",J215,0)</f>
        <v>0</v>
      </c>
      <c r="BJ215" s="18" t="s">
        <v>82</v>
      </c>
      <c r="BK215" s="242">
        <f>ROUND(I215*H215,2)</f>
        <v>0</v>
      </c>
      <c r="BL215" s="18" t="s">
        <v>101</v>
      </c>
      <c r="BM215" s="241" t="s">
        <v>1022</v>
      </c>
    </row>
    <row r="216" s="13" customFormat="1">
      <c r="A216" s="13"/>
      <c r="B216" s="243"/>
      <c r="C216" s="244"/>
      <c r="D216" s="245" t="s">
        <v>210</v>
      </c>
      <c r="E216" s="246" t="s">
        <v>1</v>
      </c>
      <c r="F216" s="247" t="s">
        <v>1023</v>
      </c>
      <c r="G216" s="244"/>
      <c r="H216" s="248">
        <v>100.8</v>
      </c>
      <c r="I216" s="249"/>
      <c r="J216" s="244"/>
      <c r="K216" s="244"/>
      <c r="L216" s="250"/>
      <c r="M216" s="251"/>
      <c r="N216" s="252"/>
      <c r="O216" s="252"/>
      <c r="P216" s="252"/>
      <c r="Q216" s="252"/>
      <c r="R216" s="252"/>
      <c r="S216" s="252"/>
      <c r="T216" s="25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4" t="s">
        <v>210</v>
      </c>
      <c r="AU216" s="254" t="s">
        <v>86</v>
      </c>
      <c r="AV216" s="13" t="s">
        <v>86</v>
      </c>
      <c r="AW216" s="13" t="s">
        <v>34</v>
      </c>
      <c r="AX216" s="13" t="s">
        <v>82</v>
      </c>
      <c r="AY216" s="254" t="s">
        <v>196</v>
      </c>
    </row>
    <row r="217" s="2" customFormat="1" ht="33" customHeight="1">
      <c r="A217" s="39"/>
      <c r="B217" s="40"/>
      <c r="C217" s="230" t="s">
        <v>371</v>
      </c>
      <c r="D217" s="230" t="s">
        <v>198</v>
      </c>
      <c r="E217" s="231" t="s">
        <v>893</v>
      </c>
      <c r="F217" s="232" t="s">
        <v>894</v>
      </c>
      <c r="G217" s="233" t="s">
        <v>201</v>
      </c>
      <c r="H217" s="234">
        <v>35.520000000000003</v>
      </c>
      <c r="I217" s="235"/>
      <c r="J217" s="236">
        <f>ROUND(I217*H217,2)</f>
        <v>0</v>
      </c>
      <c r="K217" s="232" t="s">
        <v>202</v>
      </c>
      <c r="L217" s="45"/>
      <c r="M217" s="237" t="s">
        <v>1</v>
      </c>
      <c r="N217" s="238" t="s">
        <v>43</v>
      </c>
      <c r="O217" s="92"/>
      <c r="P217" s="239">
        <f>O217*H217</f>
        <v>0</v>
      </c>
      <c r="Q217" s="239">
        <v>0.00063000000000000003</v>
      </c>
      <c r="R217" s="239">
        <f>Q217*H217</f>
        <v>0.022377600000000004</v>
      </c>
      <c r="S217" s="239">
        <v>0</v>
      </c>
      <c r="T217" s="24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1" t="s">
        <v>101</v>
      </c>
      <c r="AT217" s="241" t="s">
        <v>198</v>
      </c>
      <c r="AU217" s="241" t="s">
        <v>86</v>
      </c>
      <c r="AY217" s="18" t="s">
        <v>196</v>
      </c>
      <c r="BE217" s="242">
        <f>IF(N217="základní",J217,0)</f>
        <v>0</v>
      </c>
      <c r="BF217" s="242">
        <f>IF(N217="snížená",J217,0)</f>
        <v>0</v>
      </c>
      <c r="BG217" s="242">
        <f>IF(N217="zákl. přenesená",J217,0)</f>
        <v>0</v>
      </c>
      <c r="BH217" s="242">
        <f>IF(N217="sníž. přenesená",J217,0)</f>
        <v>0</v>
      </c>
      <c r="BI217" s="242">
        <f>IF(N217="nulová",J217,0)</f>
        <v>0</v>
      </c>
      <c r="BJ217" s="18" t="s">
        <v>82</v>
      </c>
      <c r="BK217" s="242">
        <f>ROUND(I217*H217,2)</f>
        <v>0</v>
      </c>
      <c r="BL217" s="18" t="s">
        <v>101</v>
      </c>
      <c r="BM217" s="241" t="s">
        <v>1024</v>
      </c>
    </row>
    <row r="218" s="13" customFormat="1">
      <c r="A218" s="13"/>
      <c r="B218" s="243"/>
      <c r="C218" s="244"/>
      <c r="D218" s="245" t="s">
        <v>210</v>
      </c>
      <c r="E218" s="246" t="s">
        <v>1</v>
      </c>
      <c r="F218" s="247" t="s">
        <v>1025</v>
      </c>
      <c r="G218" s="244"/>
      <c r="H218" s="248">
        <v>35.520000000000003</v>
      </c>
      <c r="I218" s="249"/>
      <c r="J218" s="244"/>
      <c r="K218" s="244"/>
      <c r="L218" s="250"/>
      <c r="M218" s="251"/>
      <c r="N218" s="252"/>
      <c r="O218" s="252"/>
      <c r="P218" s="252"/>
      <c r="Q218" s="252"/>
      <c r="R218" s="252"/>
      <c r="S218" s="252"/>
      <c r="T218" s="25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4" t="s">
        <v>210</v>
      </c>
      <c r="AU218" s="254" t="s">
        <v>86</v>
      </c>
      <c r="AV218" s="13" t="s">
        <v>86</v>
      </c>
      <c r="AW218" s="13" t="s">
        <v>34</v>
      </c>
      <c r="AX218" s="13" t="s">
        <v>82</v>
      </c>
      <c r="AY218" s="254" t="s">
        <v>196</v>
      </c>
    </row>
    <row r="219" s="2" customFormat="1" ht="16.5" customHeight="1">
      <c r="A219" s="39"/>
      <c r="B219" s="40"/>
      <c r="C219" s="230" t="s">
        <v>377</v>
      </c>
      <c r="D219" s="230" t="s">
        <v>198</v>
      </c>
      <c r="E219" s="231" t="s">
        <v>898</v>
      </c>
      <c r="F219" s="232" t="s">
        <v>899</v>
      </c>
      <c r="G219" s="233" t="s">
        <v>247</v>
      </c>
      <c r="H219" s="234">
        <v>100.8</v>
      </c>
      <c r="I219" s="235"/>
      <c r="J219" s="236">
        <f>ROUND(I219*H219,2)</f>
        <v>0</v>
      </c>
      <c r="K219" s="232" t="s">
        <v>202</v>
      </c>
      <c r="L219" s="45"/>
      <c r="M219" s="237" t="s">
        <v>1</v>
      </c>
      <c r="N219" s="238" t="s">
        <v>43</v>
      </c>
      <c r="O219" s="92"/>
      <c r="P219" s="239">
        <f>O219*H219</f>
        <v>0</v>
      </c>
      <c r="Q219" s="239">
        <v>0.00332</v>
      </c>
      <c r="R219" s="239">
        <f>Q219*H219</f>
        <v>0.33465600000000001</v>
      </c>
      <c r="S219" s="239">
        <v>0</v>
      </c>
      <c r="T219" s="24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1" t="s">
        <v>101</v>
      </c>
      <c r="AT219" s="241" t="s">
        <v>198</v>
      </c>
      <c r="AU219" s="241" t="s">
        <v>86</v>
      </c>
      <c r="AY219" s="18" t="s">
        <v>196</v>
      </c>
      <c r="BE219" s="242">
        <f>IF(N219="základní",J219,0)</f>
        <v>0</v>
      </c>
      <c r="BF219" s="242">
        <f>IF(N219="snížená",J219,0)</f>
        <v>0</v>
      </c>
      <c r="BG219" s="242">
        <f>IF(N219="zákl. přenesená",J219,0)</f>
        <v>0</v>
      </c>
      <c r="BH219" s="242">
        <f>IF(N219="sníž. přenesená",J219,0)</f>
        <v>0</v>
      </c>
      <c r="BI219" s="242">
        <f>IF(N219="nulová",J219,0)</f>
        <v>0</v>
      </c>
      <c r="BJ219" s="18" t="s">
        <v>82</v>
      </c>
      <c r="BK219" s="242">
        <f>ROUND(I219*H219,2)</f>
        <v>0</v>
      </c>
      <c r="BL219" s="18" t="s">
        <v>101</v>
      </c>
      <c r="BM219" s="241" t="s">
        <v>1026</v>
      </c>
    </row>
    <row r="220" s="2" customFormat="1" ht="16.5" customHeight="1">
      <c r="A220" s="39"/>
      <c r="B220" s="40"/>
      <c r="C220" s="230" t="s">
        <v>383</v>
      </c>
      <c r="D220" s="230" t="s">
        <v>198</v>
      </c>
      <c r="E220" s="231" t="s">
        <v>901</v>
      </c>
      <c r="F220" s="232" t="s">
        <v>902</v>
      </c>
      <c r="G220" s="233" t="s">
        <v>247</v>
      </c>
      <c r="H220" s="234">
        <v>64</v>
      </c>
      <c r="I220" s="235"/>
      <c r="J220" s="236">
        <f>ROUND(I220*H220,2)</f>
        <v>0</v>
      </c>
      <c r="K220" s="232" t="s">
        <v>202</v>
      </c>
      <c r="L220" s="45"/>
      <c r="M220" s="237" t="s">
        <v>1</v>
      </c>
      <c r="N220" s="238" t="s">
        <v>43</v>
      </c>
      <c r="O220" s="92"/>
      <c r="P220" s="239">
        <f>O220*H220</f>
        <v>0</v>
      </c>
      <c r="Q220" s="239">
        <v>0.079799999999999996</v>
      </c>
      <c r="R220" s="239">
        <f>Q220*H220</f>
        <v>5.1071999999999997</v>
      </c>
      <c r="S220" s="239">
        <v>0</v>
      </c>
      <c r="T220" s="24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1" t="s">
        <v>101</v>
      </c>
      <c r="AT220" s="241" t="s">
        <v>198</v>
      </c>
      <c r="AU220" s="241" t="s">
        <v>86</v>
      </c>
      <c r="AY220" s="18" t="s">
        <v>196</v>
      </c>
      <c r="BE220" s="242">
        <f>IF(N220="základní",J220,0)</f>
        <v>0</v>
      </c>
      <c r="BF220" s="242">
        <f>IF(N220="snížená",J220,0)</f>
        <v>0</v>
      </c>
      <c r="BG220" s="242">
        <f>IF(N220="zákl. přenesená",J220,0)</f>
        <v>0</v>
      </c>
      <c r="BH220" s="242">
        <f>IF(N220="sníž. přenesená",J220,0)</f>
        <v>0</v>
      </c>
      <c r="BI220" s="242">
        <f>IF(N220="nulová",J220,0)</f>
        <v>0</v>
      </c>
      <c r="BJ220" s="18" t="s">
        <v>82</v>
      </c>
      <c r="BK220" s="242">
        <f>ROUND(I220*H220,2)</f>
        <v>0</v>
      </c>
      <c r="BL220" s="18" t="s">
        <v>101</v>
      </c>
      <c r="BM220" s="241" t="s">
        <v>1027</v>
      </c>
    </row>
    <row r="221" s="12" customFormat="1" ht="22.8" customHeight="1">
      <c r="A221" s="12"/>
      <c r="B221" s="214"/>
      <c r="C221" s="215"/>
      <c r="D221" s="216" t="s">
        <v>77</v>
      </c>
      <c r="E221" s="228" t="s">
        <v>711</v>
      </c>
      <c r="F221" s="228" t="s">
        <v>712</v>
      </c>
      <c r="G221" s="215"/>
      <c r="H221" s="215"/>
      <c r="I221" s="218"/>
      <c r="J221" s="229">
        <f>BK221</f>
        <v>0</v>
      </c>
      <c r="K221" s="215"/>
      <c r="L221" s="220"/>
      <c r="M221" s="221"/>
      <c r="N221" s="222"/>
      <c r="O221" s="222"/>
      <c r="P221" s="223">
        <f>P222</f>
        <v>0</v>
      </c>
      <c r="Q221" s="222"/>
      <c r="R221" s="223">
        <f>R222</f>
        <v>0</v>
      </c>
      <c r="S221" s="222"/>
      <c r="T221" s="224">
        <f>T222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25" t="s">
        <v>82</v>
      </c>
      <c r="AT221" s="226" t="s">
        <v>77</v>
      </c>
      <c r="AU221" s="226" t="s">
        <v>82</v>
      </c>
      <c r="AY221" s="225" t="s">
        <v>196</v>
      </c>
      <c r="BK221" s="227">
        <f>BK222</f>
        <v>0</v>
      </c>
    </row>
    <row r="222" s="2" customFormat="1" ht="33" customHeight="1">
      <c r="A222" s="39"/>
      <c r="B222" s="40"/>
      <c r="C222" s="230" t="s">
        <v>387</v>
      </c>
      <c r="D222" s="230" t="s">
        <v>198</v>
      </c>
      <c r="E222" s="231" t="s">
        <v>908</v>
      </c>
      <c r="F222" s="232" t="s">
        <v>909</v>
      </c>
      <c r="G222" s="233" t="s">
        <v>341</v>
      </c>
      <c r="H222" s="234">
        <v>238.553</v>
      </c>
      <c r="I222" s="235"/>
      <c r="J222" s="236">
        <f>ROUND(I222*H222,2)</f>
        <v>0</v>
      </c>
      <c r="K222" s="232" t="s">
        <v>202</v>
      </c>
      <c r="L222" s="45"/>
      <c r="M222" s="237" t="s">
        <v>1</v>
      </c>
      <c r="N222" s="238" t="s">
        <v>43</v>
      </c>
      <c r="O222" s="92"/>
      <c r="P222" s="239">
        <f>O222*H222</f>
        <v>0</v>
      </c>
      <c r="Q222" s="239">
        <v>0</v>
      </c>
      <c r="R222" s="239">
        <f>Q222*H222</f>
        <v>0</v>
      </c>
      <c r="S222" s="239">
        <v>0</v>
      </c>
      <c r="T222" s="240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1" t="s">
        <v>101</v>
      </c>
      <c r="AT222" s="241" t="s">
        <v>198</v>
      </c>
      <c r="AU222" s="241" t="s">
        <v>86</v>
      </c>
      <c r="AY222" s="18" t="s">
        <v>196</v>
      </c>
      <c r="BE222" s="242">
        <f>IF(N222="základní",J222,0)</f>
        <v>0</v>
      </c>
      <c r="BF222" s="242">
        <f>IF(N222="snížená",J222,0)</f>
        <v>0</v>
      </c>
      <c r="BG222" s="242">
        <f>IF(N222="zákl. přenesená",J222,0)</f>
        <v>0</v>
      </c>
      <c r="BH222" s="242">
        <f>IF(N222="sníž. přenesená",J222,0)</f>
        <v>0</v>
      </c>
      <c r="BI222" s="242">
        <f>IF(N222="nulová",J222,0)</f>
        <v>0</v>
      </c>
      <c r="BJ222" s="18" t="s">
        <v>82</v>
      </c>
      <c r="BK222" s="242">
        <f>ROUND(I222*H222,2)</f>
        <v>0</v>
      </c>
      <c r="BL222" s="18" t="s">
        <v>101</v>
      </c>
      <c r="BM222" s="241" t="s">
        <v>1028</v>
      </c>
    </row>
    <row r="223" s="12" customFormat="1" ht="25.92" customHeight="1">
      <c r="A223" s="12"/>
      <c r="B223" s="214"/>
      <c r="C223" s="215"/>
      <c r="D223" s="216" t="s">
        <v>77</v>
      </c>
      <c r="E223" s="217" t="s">
        <v>911</v>
      </c>
      <c r="F223" s="217" t="s">
        <v>912</v>
      </c>
      <c r="G223" s="215"/>
      <c r="H223" s="215"/>
      <c r="I223" s="218"/>
      <c r="J223" s="219">
        <f>BK223</f>
        <v>0</v>
      </c>
      <c r="K223" s="215"/>
      <c r="L223" s="220"/>
      <c r="M223" s="221"/>
      <c r="N223" s="222"/>
      <c r="O223" s="222"/>
      <c r="P223" s="223">
        <f>P224</f>
        <v>0</v>
      </c>
      <c r="Q223" s="222"/>
      <c r="R223" s="223">
        <f>R224</f>
        <v>0.93503500000000006</v>
      </c>
      <c r="S223" s="222"/>
      <c r="T223" s="224">
        <f>T224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25" t="s">
        <v>86</v>
      </c>
      <c r="AT223" s="226" t="s">
        <v>77</v>
      </c>
      <c r="AU223" s="226" t="s">
        <v>78</v>
      </c>
      <c r="AY223" s="225" t="s">
        <v>196</v>
      </c>
      <c r="BK223" s="227">
        <f>BK224</f>
        <v>0</v>
      </c>
    </row>
    <row r="224" s="12" customFormat="1" ht="22.8" customHeight="1">
      <c r="A224" s="12"/>
      <c r="B224" s="214"/>
      <c r="C224" s="215"/>
      <c r="D224" s="216" t="s">
        <v>77</v>
      </c>
      <c r="E224" s="228" t="s">
        <v>913</v>
      </c>
      <c r="F224" s="228" t="s">
        <v>914</v>
      </c>
      <c r="G224" s="215"/>
      <c r="H224" s="215"/>
      <c r="I224" s="218"/>
      <c r="J224" s="229">
        <f>BK224</f>
        <v>0</v>
      </c>
      <c r="K224" s="215"/>
      <c r="L224" s="220"/>
      <c r="M224" s="221"/>
      <c r="N224" s="222"/>
      <c r="O224" s="222"/>
      <c r="P224" s="223">
        <f>SUM(P225:P245)</f>
        <v>0</v>
      </c>
      <c r="Q224" s="222"/>
      <c r="R224" s="223">
        <f>SUM(R225:R245)</f>
        <v>0.93503500000000006</v>
      </c>
      <c r="S224" s="222"/>
      <c r="T224" s="224">
        <f>SUM(T225:T245)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25" t="s">
        <v>86</v>
      </c>
      <c r="AT224" s="226" t="s">
        <v>77</v>
      </c>
      <c r="AU224" s="226" t="s">
        <v>82</v>
      </c>
      <c r="AY224" s="225" t="s">
        <v>196</v>
      </c>
      <c r="BK224" s="227">
        <f>SUM(BK225:BK245)</f>
        <v>0</v>
      </c>
    </row>
    <row r="225" s="2" customFormat="1" ht="24.15" customHeight="1">
      <c r="A225" s="39"/>
      <c r="B225" s="40"/>
      <c r="C225" s="230" t="s">
        <v>392</v>
      </c>
      <c r="D225" s="230" t="s">
        <v>198</v>
      </c>
      <c r="E225" s="231" t="s">
        <v>915</v>
      </c>
      <c r="F225" s="232" t="s">
        <v>916</v>
      </c>
      <c r="G225" s="233" t="s">
        <v>201</v>
      </c>
      <c r="H225" s="234">
        <v>156</v>
      </c>
      <c r="I225" s="235"/>
      <c r="J225" s="236">
        <f>ROUND(I225*H225,2)</f>
        <v>0</v>
      </c>
      <c r="K225" s="232" t="s">
        <v>202</v>
      </c>
      <c r="L225" s="45"/>
      <c r="M225" s="237" t="s">
        <v>1</v>
      </c>
      <c r="N225" s="238" t="s">
        <v>43</v>
      </c>
      <c r="O225" s="92"/>
      <c r="P225" s="239">
        <f>O225*H225</f>
        <v>0</v>
      </c>
      <c r="Q225" s="239">
        <v>0</v>
      </c>
      <c r="R225" s="239">
        <f>Q225*H225</f>
        <v>0</v>
      </c>
      <c r="S225" s="239">
        <v>0</v>
      </c>
      <c r="T225" s="24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1" t="s">
        <v>283</v>
      </c>
      <c r="AT225" s="241" t="s">
        <v>198</v>
      </c>
      <c r="AU225" s="241" t="s">
        <v>86</v>
      </c>
      <c r="AY225" s="18" t="s">
        <v>196</v>
      </c>
      <c r="BE225" s="242">
        <f>IF(N225="základní",J225,0)</f>
        <v>0</v>
      </c>
      <c r="BF225" s="242">
        <f>IF(N225="snížená",J225,0)</f>
        <v>0</v>
      </c>
      <c r="BG225" s="242">
        <f>IF(N225="zákl. přenesená",J225,0)</f>
        <v>0</v>
      </c>
      <c r="BH225" s="242">
        <f>IF(N225="sníž. přenesená",J225,0)</f>
        <v>0</v>
      </c>
      <c r="BI225" s="242">
        <f>IF(N225="nulová",J225,0)</f>
        <v>0</v>
      </c>
      <c r="BJ225" s="18" t="s">
        <v>82</v>
      </c>
      <c r="BK225" s="242">
        <f>ROUND(I225*H225,2)</f>
        <v>0</v>
      </c>
      <c r="BL225" s="18" t="s">
        <v>283</v>
      </c>
      <c r="BM225" s="241" t="s">
        <v>1029</v>
      </c>
    </row>
    <row r="226" s="13" customFormat="1">
      <c r="A226" s="13"/>
      <c r="B226" s="243"/>
      <c r="C226" s="244"/>
      <c r="D226" s="245" t="s">
        <v>210</v>
      </c>
      <c r="E226" s="246" t="s">
        <v>1</v>
      </c>
      <c r="F226" s="247" t="s">
        <v>1030</v>
      </c>
      <c r="G226" s="244"/>
      <c r="H226" s="248">
        <v>50.719999999999999</v>
      </c>
      <c r="I226" s="249"/>
      <c r="J226" s="244"/>
      <c r="K226" s="244"/>
      <c r="L226" s="250"/>
      <c r="M226" s="251"/>
      <c r="N226" s="252"/>
      <c r="O226" s="252"/>
      <c r="P226" s="252"/>
      <c r="Q226" s="252"/>
      <c r="R226" s="252"/>
      <c r="S226" s="252"/>
      <c r="T226" s="25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4" t="s">
        <v>210</v>
      </c>
      <c r="AU226" s="254" t="s">
        <v>86</v>
      </c>
      <c r="AV226" s="13" t="s">
        <v>86</v>
      </c>
      <c r="AW226" s="13" t="s">
        <v>34</v>
      </c>
      <c r="AX226" s="13" t="s">
        <v>78</v>
      </c>
      <c r="AY226" s="254" t="s">
        <v>196</v>
      </c>
    </row>
    <row r="227" s="13" customFormat="1">
      <c r="A227" s="13"/>
      <c r="B227" s="243"/>
      <c r="C227" s="244"/>
      <c r="D227" s="245" t="s">
        <v>210</v>
      </c>
      <c r="E227" s="246" t="s">
        <v>1</v>
      </c>
      <c r="F227" s="247" t="s">
        <v>1031</v>
      </c>
      <c r="G227" s="244"/>
      <c r="H227" s="248">
        <v>25.359999999999999</v>
      </c>
      <c r="I227" s="249"/>
      <c r="J227" s="244"/>
      <c r="K227" s="244"/>
      <c r="L227" s="250"/>
      <c r="M227" s="251"/>
      <c r="N227" s="252"/>
      <c r="O227" s="252"/>
      <c r="P227" s="252"/>
      <c r="Q227" s="252"/>
      <c r="R227" s="252"/>
      <c r="S227" s="252"/>
      <c r="T227" s="25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4" t="s">
        <v>210</v>
      </c>
      <c r="AU227" s="254" t="s">
        <v>86</v>
      </c>
      <c r="AV227" s="13" t="s">
        <v>86</v>
      </c>
      <c r="AW227" s="13" t="s">
        <v>34</v>
      </c>
      <c r="AX227" s="13" t="s">
        <v>78</v>
      </c>
      <c r="AY227" s="254" t="s">
        <v>196</v>
      </c>
    </row>
    <row r="228" s="13" customFormat="1">
      <c r="A228" s="13"/>
      <c r="B228" s="243"/>
      <c r="C228" s="244"/>
      <c r="D228" s="245" t="s">
        <v>210</v>
      </c>
      <c r="E228" s="246" t="s">
        <v>1</v>
      </c>
      <c r="F228" s="247" t="s">
        <v>1032</v>
      </c>
      <c r="G228" s="244"/>
      <c r="H228" s="248">
        <v>79.25</v>
      </c>
      <c r="I228" s="249"/>
      <c r="J228" s="244"/>
      <c r="K228" s="244"/>
      <c r="L228" s="250"/>
      <c r="M228" s="251"/>
      <c r="N228" s="252"/>
      <c r="O228" s="252"/>
      <c r="P228" s="252"/>
      <c r="Q228" s="252"/>
      <c r="R228" s="252"/>
      <c r="S228" s="252"/>
      <c r="T228" s="25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4" t="s">
        <v>210</v>
      </c>
      <c r="AU228" s="254" t="s">
        <v>86</v>
      </c>
      <c r="AV228" s="13" t="s">
        <v>86</v>
      </c>
      <c r="AW228" s="13" t="s">
        <v>34</v>
      </c>
      <c r="AX228" s="13" t="s">
        <v>78</v>
      </c>
      <c r="AY228" s="254" t="s">
        <v>196</v>
      </c>
    </row>
    <row r="229" s="15" customFormat="1">
      <c r="A229" s="15"/>
      <c r="B229" s="265"/>
      <c r="C229" s="266"/>
      <c r="D229" s="245" t="s">
        <v>210</v>
      </c>
      <c r="E229" s="267" t="s">
        <v>1</v>
      </c>
      <c r="F229" s="268" t="s">
        <v>243</v>
      </c>
      <c r="G229" s="266"/>
      <c r="H229" s="269">
        <v>155.32999999999998</v>
      </c>
      <c r="I229" s="270"/>
      <c r="J229" s="266"/>
      <c r="K229" s="266"/>
      <c r="L229" s="271"/>
      <c r="M229" s="272"/>
      <c r="N229" s="273"/>
      <c r="O229" s="273"/>
      <c r="P229" s="273"/>
      <c r="Q229" s="273"/>
      <c r="R229" s="273"/>
      <c r="S229" s="273"/>
      <c r="T229" s="274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75" t="s">
        <v>210</v>
      </c>
      <c r="AU229" s="275" t="s">
        <v>86</v>
      </c>
      <c r="AV229" s="15" t="s">
        <v>94</v>
      </c>
      <c r="AW229" s="15" t="s">
        <v>34</v>
      </c>
      <c r="AX229" s="15" t="s">
        <v>78</v>
      </c>
      <c r="AY229" s="275" t="s">
        <v>196</v>
      </c>
    </row>
    <row r="230" s="13" customFormat="1">
      <c r="A230" s="13"/>
      <c r="B230" s="243"/>
      <c r="C230" s="244"/>
      <c r="D230" s="245" t="s">
        <v>210</v>
      </c>
      <c r="E230" s="246" t="s">
        <v>1</v>
      </c>
      <c r="F230" s="247" t="s">
        <v>1033</v>
      </c>
      <c r="G230" s="244"/>
      <c r="H230" s="248">
        <v>156</v>
      </c>
      <c r="I230" s="249"/>
      <c r="J230" s="244"/>
      <c r="K230" s="244"/>
      <c r="L230" s="250"/>
      <c r="M230" s="251"/>
      <c r="N230" s="252"/>
      <c r="O230" s="252"/>
      <c r="P230" s="252"/>
      <c r="Q230" s="252"/>
      <c r="R230" s="252"/>
      <c r="S230" s="252"/>
      <c r="T230" s="25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4" t="s">
        <v>210</v>
      </c>
      <c r="AU230" s="254" t="s">
        <v>86</v>
      </c>
      <c r="AV230" s="13" t="s">
        <v>86</v>
      </c>
      <c r="AW230" s="13" t="s">
        <v>34</v>
      </c>
      <c r="AX230" s="13" t="s">
        <v>82</v>
      </c>
      <c r="AY230" s="254" t="s">
        <v>196</v>
      </c>
    </row>
    <row r="231" s="2" customFormat="1" ht="16.5" customHeight="1">
      <c r="A231" s="39"/>
      <c r="B231" s="40"/>
      <c r="C231" s="287" t="s">
        <v>397</v>
      </c>
      <c r="D231" s="287" t="s">
        <v>366</v>
      </c>
      <c r="E231" s="288" t="s">
        <v>922</v>
      </c>
      <c r="F231" s="289" t="s">
        <v>923</v>
      </c>
      <c r="G231" s="290" t="s">
        <v>341</v>
      </c>
      <c r="H231" s="291">
        <v>0.052999999999999998</v>
      </c>
      <c r="I231" s="292"/>
      <c r="J231" s="293">
        <f>ROUND(I231*H231,2)</f>
        <v>0</v>
      </c>
      <c r="K231" s="289" t="s">
        <v>202</v>
      </c>
      <c r="L231" s="294"/>
      <c r="M231" s="295" t="s">
        <v>1</v>
      </c>
      <c r="N231" s="296" t="s">
        <v>43</v>
      </c>
      <c r="O231" s="92"/>
      <c r="P231" s="239">
        <f>O231*H231</f>
        <v>0</v>
      </c>
      <c r="Q231" s="239">
        <v>1</v>
      </c>
      <c r="R231" s="239">
        <f>Q231*H231</f>
        <v>0.052999999999999998</v>
      </c>
      <c r="S231" s="239">
        <v>0</v>
      </c>
      <c r="T231" s="240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1" t="s">
        <v>360</v>
      </c>
      <c r="AT231" s="241" t="s">
        <v>366</v>
      </c>
      <c r="AU231" s="241" t="s">
        <v>86</v>
      </c>
      <c r="AY231" s="18" t="s">
        <v>196</v>
      </c>
      <c r="BE231" s="242">
        <f>IF(N231="základní",J231,0)</f>
        <v>0</v>
      </c>
      <c r="BF231" s="242">
        <f>IF(N231="snížená",J231,0)</f>
        <v>0</v>
      </c>
      <c r="BG231" s="242">
        <f>IF(N231="zákl. přenesená",J231,0)</f>
        <v>0</v>
      </c>
      <c r="BH231" s="242">
        <f>IF(N231="sníž. přenesená",J231,0)</f>
        <v>0</v>
      </c>
      <c r="BI231" s="242">
        <f>IF(N231="nulová",J231,0)</f>
        <v>0</v>
      </c>
      <c r="BJ231" s="18" t="s">
        <v>82</v>
      </c>
      <c r="BK231" s="242">
        <f>ROUND(I231*H231,2)</f>
        <v>0</v>
      </c>
      <c r="BL231" s="18" t="s">
        <v>283</v>
      </c>
      <c r="BM231" s="241" t="s">
        <v>1034</v>
      </c>
    </row>
    <row r="232" s="13" customFormat="1">
      <c r="A232" s="13"/>
      <c r="B232" s="243"/>
      <c r="C232" s="244"/>
      <c r="D232" s="245" t="s">
        <v>210</v>
      </c>
      <c r="E232" s="244"/>
      <c r="F232" s="247" t="s">
        <v>1035</v>
      </c>
      <c r="G232" s="244"/>
      <c r="H232" s="248">
        <v>0.052999999999999998</v>
      </c>
      <c r="I232" s="249"/>
      <c r="J232" s="244"/>
      <c r="K232" s="244"/>
      <c r="L232" s="250"/>
      <c r="M232" s="251"/>
      <c r="N232" s="252"/>
      <c r="O232" s="252"/>
      <c r="P232" s="252"/>
      <c r="Q232" s="252"/>
      <c r="R232" s="252"/>
      <c r="S232" s="252"/>
      <c r="T232" s="25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4" t="s">
        <v>210</v>
      </c>
      <c r="AU232" s="254" t="s">
        <v>86</v>
      </c>
      <c r="AV232" s="13" t="s">
        <v>86</v>
      </c>
      <c r="AW232" s="13" t="s">
        <v>4</v>
      </c>
      <c r="AX232" s="13" t="s">
        <v>82</v>
      </c>
      <c r="AY232" s="254" t="s">
        <v>196</v>
      </c>
    </row>
    <row r="233" s="2" customFormat="1" ht="24.15" customHeight="1">
      <c r="A233" s="39"/>
      <c r="B233" s="40"/>
      <c r="C233" s="230" t="s">
        <v>402</v>
      </c>
      <c r="D233" s="230" t="s">
        <v>198</v>
      </c>
      <c r="E233" s="231" t="s">
        <v>926</v>
      </c>
      <c r="F233" s="232" t="s">
        <v>927</v>
      </c>
      <c r="G233" s="233" t="s">
        <v>201</v>
      </c>
      <c r="H233" s="234">
        <v>312</v>
      </c>
      <c r="I233" s="235"/>
      <c r="J233" s="236">
        <f>ROUND(I233*H233,2)</f>
        <v>0</v>
      </c>
      <c r="K233" s="232" t="s">
        <v>202</v>
      </c>
      <c r="L233" s="45"/>
      <c r="M233" s="237" t="s">
        <v>1</v>
      </c>
      <c r="N233" s="238" t="s">
        <v>43</v>
      </c>
      <c r="O233" s="92"/>
      <c r="P233" s="239">
        <f>O233*H233</f>
        <v>0</v>
      </c>
      <c r="Q233" s="239">
        <v>3.0000000000000001E-05</v>
      </c>
      <c r="R233" s="239">
        <f>Q233*H233</f>
        <v>0.0093600000000000003</v>
      </c>
      <c r="S233" s="239">
        <v>0</v>
      </c>
      <c r="T233" s="240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1" t="s">
        <v>283</v>
      </c>
      <c r="AT233" s="241" t="s">
        <v>198</v>
      </c>
      <c r="AU233" s="241" t="s">
        <v>86</v>
      </c>
      <c r="AY233" s="18" t="s">
        <v>196</v>
      </c>
      <c r="BE233" s="242">
        <f>IF(N233="základní",J233,0)</f>
        <v>0</v>
      </c>
      <c r="BF233" s="242">
        <f>IF(N233="snížená",J233,0)</f>
        <v>0</v>
      </c>
      <c r="BG233" s="242">
        <f>IF(N233="zákl. přenesená",J233,0)</f>
        <v>0</v>
      </c>
      <c r="BH233" s="242">
        <f>IF(N233="sníž. přenesená",J233,0)</f>
        <v>0</v>
      </c>
      <c r="BI233" s="242">
        <f>IF(N233="nulová",J233,0)</f>
        <v>0</v>
      </c>
      <c r="BJ233" s="18" t="s">
        <v>82</v>
      </c>
      <c r="BK233" s="242">
        <f>ROUND(I233*H233,2)</f>
        <v>0</v>
      </c>
      <c r="BL233" s="18" t="s">
        <v>283</v>
      </c>
      <c r="BM233" s="241" t="s">
        <v>1036</v>
      </c>
    </row>
    <row r="234" s="13" customFormat="1">
      <c r="A234" s="13"/>
      <c r="B234" s="243"/>
      <c r="C234" s="244"/>
      <c r="D234" s="245" t="s">
        <v>210</v>
      </c>
      <c r="E234" s="246" t="s">
        <v>1</v>
      </c>
      <c r="F234" s="247" t="s">
        <v>1037</v>
      </c>
      <c r="G234" s="244"/>
      <c r="H234" s="248">
        <v>312</v>
      </c>
      <c r="I234" s="249"/>
      <c r="J234" s="244"/>
      <c r="K234" s="244"/>
      <c r="L234" s="250"/>
      <c r="M234" s="251"/>
      <c r="N234" s="252"/>
      <c r="O234" s="252"/>
      <c r="P234" s="252"/>
      <c r="Q234" s="252"/>
      <c r="R234" s="252"/>
      <c r="S234" s="252"/>
      <c r="T234" s="25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4" t="s">
        <v>210</v>
      </c>
      <c r="AU234" s="254" t="s">
        <v>86</v>
      </c>
      <c r="AV234" s="13" t="s">
        <v>86</v>
      </c>
      <c r="AW234" s="13" t="s">
        <v>34</v>
      </c>
      <c r="AX234" s="13" t="s">
        <v>82</v>
      </c>
      <c r="AY234" s="254" t="s">
        <v>196</v>
      </c>
    </row>
    <row r="235" s="2" customFormat="1" ht="16.5" customHeight="1">
      <c r="A235" s="39"/>
      <c r="B235" s="40"/>
      <c r="C235" s="287" t="s">
        <v>406</v>
      </c>
      <c r="D235" s="287" t="s">
        <v>366</v>
      </c>
      <c r="E235" s="288" t="s">
        <v>930</v>
      </c>
      <c r="F235" s="289" t="s">
        <v>931</v>
      </c>
      <c r="G235" s="290" t="s">
        <v>341</v>
      </c>
      <c r="H235" s="291">
        <v>0.58299999999999996</v>
      </c>
      <c r="I235" s="292"/>
      <c r="J235" s="293">
        <f>ROUND(I235*H235,2)</f>
        <v>0</v>
      </c>
      <c r="K235" s="289" t="s">
        <v>202</v>
      </c>
      <c r="L235" s="294"/>
      <c r="M235" s="295" t="s">
        <v>1</v>
      </c>
      <c r="N235" s="296" t="s">
        <v>43</v>
      </c>
      <c r="O235" s="92"/>
      <c r="P235" s="239">
        <f>O235*H235</f>
        <v>0</v>
      </c>
      <c r="Q235" s="239">
        <v>1</v>
      </c>
      <c r="R235" s="239">
        <f>Q235*H235</f>
        <v>0.58299999999999996</v>
      </c>
      <c r="S235" s="239">
        <v>0</v>
      </c>
      <c r="T235" s="24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1" t="s">
        <v>360</v>
      </c>
      <c r="AT235" s="241" t="s">
        <v>366</v>
      </c>
      <c r="AU235" s="241" t="s">
        <v>86</v>
      </c>
      <c r="AY235" s="18" t="s">
        <v>196</v>
      </c>
      <c r="BE235" s="242">
        <f>IF(N235="základní",J235,0)</f>
        <v>0</v>
      </c>
      <c r="BF235" s="242">
        <f>IF(N235="snížená",J235,0)</f>
        <v>0</v>
      </c>
      <c r="BG235" s="242">
        <f>IF(N235="zákl. přenesená",J235,0)</f>
        <v>0</v>
      </c>
      <c r="BH235" s="242">
        <f>IF(N235="sníž. přenesená",J235,0)</f>
        <v>0</v>
      </c>
      <c r="BI235" s="242">
        <f>IF(N235="nulová",J235,0)</f>
        <v>0</v>
      </c>
      <c r="BJ235" s="18" t="s">
        <v>82</v>
      </c>
      <c r="BK235" s="242">
        <f>ROUND(I235*H235,2)</f>
        <v>0</v>
      </c>
      <c r="BL235" s="18" t="s">
        <v>283</v>
      </c>
      <c r="BM235" s="241" t="s">
        <v>1038</v>
      </c>
    </row>
    <row r="236" s="13" customFormat="1">
      <c r="A236" s="13"/>
      <c r="B236" s="243"/>
      <c r="C236" s="244"/>
      <c r="D236" s="245" t="s">
        <v>210</v>
      </c>
      <c r="E236" s="244"/>
      <c r="F236" s="247" t="s">
        <v>1039</v>
      </c>
      <c r="G236" s="244"/>
      <c r="H236" s="248">
        <v>0.58299999999999996</v>
      </c>
      <c r="I236" s="249"/>
      <c r="J236" s="244"/>
      <c r="K236" s="244"/>
      <c r="L236" s="250"/>
      <c r="M236" s="251"/>
      <c r="N236" s="252"/>
      <c r="O236" s="252"/>
      <c r="P236" s="252"/>
      <c r="Q236" s="252"/>
      <c r="R236" s="252"/>
      <c r="S236" s="252"/>
      <c r="T236" s="25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4" t="s">
        <v>210</v>
      </c>
      <c r="AU236" s="254" t="s">
        <v>86</v>
      </c>
      <c r="AV236" s="13" t="s">
        <v>86</v>
      </c>
      <c r="AW236" s="13" t="s">
        <v>4</v>
      </c>
      <c r="AX236" s="13" t="s">
        <v>82</v>
      </c>
      <c r="AY236" s="254" t="s">
        <v>196</v>
      </c>
    </row>
    <row r="237" s="2" customFormat="1" ht="24.15" customHeight="1">
      <c r="A237" s="39"/>
      <c r="B237" s="40"/>
      <c r="C237" s="230" t="s">
        <v>411</v>
      </c>
      <c r="D237" s="230" t="s">
        <v>198</v>
      </c>
      <c r="E237" s="231" t="s">
        <v>934</v>
      </c>
      <c r="F237" s="232" t="s">
        <v>935</v>
      </c>
      <c r="G237" s="233" t="s">
        <v>201</v>
      </c>
      <c r="H237" s="234">
        <v>25.359999999999999</v>
      </c>
      <c r="I237" s="235"/>
      <c r="J237" s="236">
        <f>ROUND(I237*H237,2)</f>
        <v>0</v>
      </c>
      <c r="K237" s="232" t="s">
        <v>202</v>
      </c>
      <c r="L237" s="45"/>
      <c r="M237" s="237" t="s">
        <v>1</v>
      </c>
      <c r="N237" s="238" t="s">
        <v>43</v>
      </c>
      <c r="O237" s="92"/>
      <c r="P237" s="239">
        <f>O237*H237</f>
        <v>0</v>
      </c>
      <c r="Q237" s="239">
        <v>0.00040000000000000002</v>
      </c>
      <c r="R237" s="239">
        <f>Q237*H237</f>
        <v>0.010144</v>
      </c>
      <c r="S237" s="239">
        <v>0</v>
      </c>
      <c r="T237" s="24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1" t="s">
        <v>283</v>
      </c>
      <c r="AT237" s="241" t="s">
        <v>198</v>
      </c>
      <c r="AU237" s="241" t="s">
        <v>86</v>
      </c>
      <c r="AY237" s="18" t="s">
        <v>196</v>
      </c>
      <c r="BE237" s="242">
        <f>IF(N237="základní",J237,0)</f>
        <v>0</v>
      </c>
      <c r="BF237" s="242">
        <f>IF(N237="snížená",J237,0)</f>
        <v>0</v>
      </c>
      <c r="BG237" s="242">
        <f>IF(N237="zákl. přenesená",J237,0)</f>
        <v>0</v>
      </c>
      <c r="BH237" s="242">
        <f>IF(N237="sníž. přenesená",J237,0)</f>
        <v>0</v>
      </c>
      <c r="BI237" s="242">
        <f>IF(N237="nulová",J237,0)</f>
        <v>0</v>
      </c>
      <c r="BJ237" s="18" t="s">
        <v>82</v>
      </c>
      <c r="BK237" s="242">
        <f>ROUND(I237*H237,2)</f>
        <v>0</v>
      </c>
      <c r="BL237" s="18" t="s">
        <v>283</v>
      </c>
      <c r="BM237" s="241" t="s">
        <v>1040</v>
      </c>
    </row>
    <row r="238" s="14" customFormat="1">
      <c r="A238" s="14"/>
      <c r="B238" s="255"/>
      <c r="C238" s="256"/>
      <c r="D238" s="245" t="s">
        <v>210</v>
      </c>
      <c r="E238" s="257" t="s">
        <v>1</v>
      </c>
      <c r="F238" s="258" t="s">
        <v>1041</v>
      </c>
      <c r="G238" s="256"/>
      <c r="H238" s="257" t="s">
        <v>1</v>
      </c>
      <c r="I238" s="259"/>
      <c r="J238" s="256"/>
      <c r="K238" s="256"/>
      <c r="L238" s="260"/>
      <c r="M238" s="261"/>
      <c r="N238" s="262"/>
      <c r="O238" s="262"/>
      <c r="P238" s="262"/>
      <c r="Q238" s="262"/>
      <c r="R238" s="262"/>
      <c r="S238" s="262"/>
      <c r="T238" s="26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4" t="s">
        <v>210</v>
      </c>
      <c r="AU238" s="264" t="s">
        <v>86</v>
      </c>
      <c r="AV238" s="14" t="s">
        <v>82</v>
      </c>
      <c r="AW238" s="14" t="s">
        <v>34</v>
      </c>
      <c r="AX238" s="14" t="s">
        <v>78</v>
      </c>
      <c r="AY238" s="264" t="s">
        <v>196</v>
      </c>
    </row>
    <row r="239" s="13" customFormat="1">
      <c r="A239" s="13"/>
      <c r="B239" s="243"/>
      <c r="C239" s="244"/>
      <c r="D239" s="245" t="s">
        <v>210</v>
      </c>
      <c r="E239" s="246" t="s">
        <v>1</v>
      </c>
      <c r="F239" s="247" t="s">
        <v>1042</v>
      </c>
      <c r="G239" s="244"/>
      <c r="H239" s="248">
        <v>25.359999999999999</v>
      </c>
      <c r="I239" s="249"/>
      <c r="J239" s="244"/>
      <c r="K239" s="244"/>
      <c r="L239" s="250"/>
      <c r="M239" s="251"/>
      <c r="N239" s="252"/>
      <c r="O239" s="252"/>
      <c r="P239" s="252"/>
      <c r="Q239" s="252"/>
      <c r="R239" s="252"/>
      <c r="S239" s="252"/>
      <c r="T239" s="25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4" t="s">
        <v>210</v>
      </c>
      <c r="AU239" s="254" t="s">
        <v>86</v>
      </c>
      <c r="AV239" s="13" t="s">
        <v>86</v>
      </c>
      <c r="AW239" s="13" t="s">
        <v>34</v>
      </c>
      <c r="AX239" s="13" t="s">
        <v>82</v>
      </c>
      <c r="AY239" s="254" t="s">
        <v>196</v>
      </c>
    </row>
    <row r="240" s="2" customFormat="1" ht="44.25" customHeight="1">
      <c r="A240" s="39"/>
      <c r="B240" s="40"/>
      <c r="C240" s="287" t="s">
        <v>415</v>
      </c>
      <c r="D240" s="287" t="s">
        <v>366</v>
      </c>
      <c r="E240" s="288" t="s">
        <v>939</v>
      </c>
      <c r="F240" s="289" t="s">
        <v>940</v>
      </c>
      <c r="G240" s="290" t="s">
        <v>201</v>
      </c>
      <c r="H240" s="291">
        <v>30.965</v>
      </c>
      <c r="I240" s="292"/>
      <c r="J240" s="293">
        <f>ROUND(I240*H240,2)</f>
        <v>0</v>
      </c>
      <c r="K240" s="289" t="s">
        <v>202</v>
      </c>
      <c r="L240" s="294"/>
      <c r="M240" s="295" t="s">
        <v>1</v>
      </c>
      <c r="N240" s="296" t="s">
        <v>43</v>
      </c>
      <c r="O240" s="92"/>
      <c r="P240" s="239">
        <f>O240*H240</f>
        <v>0</v>
      </c>
      <c r="Q240" s="239">
        <v>0.0054000000000000003</v>
      </c>
      <c r="R240" s="239">
        <f>Q240*H240</f>
        <v>0.167211</v>
      </c>
      <c r="S240" s="239">
        <v>0</v>
      </c>
      <c r="T240" s="240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1" t="s">
        <v>360</v>
      </c>
      <c r="AT240" s="241" t="s">
        <v>366</v>
      </c>
      <c r="AU240" s="241" t="s">
        <v>86</v>
      </c>
      <c r="AY240" s="18" t="s">
        <v>196</v>
      </c>
      <c r="BE240" s="242">
        <f>IF(N240="základní",J240,0)</f>
        <v>0</v>
      </c>
      <c r="BF240" s="242">
        <f>IF(N240="snížená",J240,0)</f>
        <v>0</v>
      </c>
      <c r="BG240" s="242">
        <f>IF(N240="zákl. přenesená",J240,0)</f>
        <v>0</v>
      </c>
      <c r="BH240" s="242">
        <f>IF(N240="sníž. přenesená",J240,0)</f>
        <v>0</v>
      </c>
      <c r="BI240" s="242">
        <f>IF(N240="nulová",J240,0)</f>
        <v>0</v>
      </c>
      <c r="BJ240" s="18" t="s">
        <v>82</v>
      </c>
      <c r="BK240" s="242">
        <f>ROUND(I240*H240,2)</f>
        <v>0</v>
      </c>
      <c r="BL240" s="18" t="s">
        <v>283</v>
      </c>
      <c r="BM240" s="241" t="s">
        <v>1043</v>
      </c>
    </row>
    <row r="241" s="13" customFormat="1">
      <c r="A241" s="13"/>
      <c r="B241" s="243"/>
      <c r="C241" s="244"/>
      <c r="D241" s="245" t="s">
        <v>210</v>
      </c>
      <c r="E241" s="244"/>
      <c r="F241" s="247" t="s">
        <v>1044</v>
      </c>
      <c r="G241" s="244"/>
      <c r="H241" s="248">
        <v>30.965</v>
      </c>
      <c r="I241" s="249"/>
      <c r="J241" s="244"/>
      <c r="K241" s="244"/>
      <c r="L241" s="250"/>
      <c r="M241" s="251"/>
      <c r="N241" s="252"/>
      <c r="O241" s="252"/>
      <c r="P241" s="252"/>
      <c r="Q241" s="252"/>
      <c r="R241" s="252"/>
      <c r="S241" s="252"/>
      <c r="T241" s="25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4" t="s">
        <v>210</v>
      </c>
      <c r="AU241" s="254" t="s">
        <v>86</v>
      </c>
      <c r="AV241" s="13" t="s">
        <v>86</v>
      </c>
      <c r="AW241" s="13" t="s">
        <v>4</v>
      </c>
      <c r="AX241" s="13" t="s">
        <v>82</v>
      </c>
      <c r="AY241" s="254" t="s">
        <v>196</v>
      </c>
    </row>
    <row r="242" s="2" customFormat="1" ht="24.15" customHeight="1">
      <c r="A242" s="39"/>
      <c r="B242" s="40"/>
      <c r="C242" s="230" t="s">
        <v>422</v>
      </c>
      <c r="D242" s="230" t="s">
        <v>198</v>
      </c>
      <c r="E242" s="231" t="s">
        <v>943</v>
      </c>
      <c r="F242" s="232" t="s">
        <v>944</v>
      </c>
      <c r="G242" s="233" t="s">
        <v>201</v>
      </c>
      <c r="H242" s="234">
        <v>156</v>
      </c>
      <c r="I242" s="235"/>
      <c r="J242" s="236">
        <f>ROUND(I242*H242,2)</f>
        <v>0</v>
      </c>
      <c r="K242" s="232" t="s">
        <v>202</v>
      </c>
      <c r="L242" s="45"/>
      <c r="M242" s="237" t="s">
        <v>1</v>
      </c>
      <c r="N242" s="238" t="s">
        <v>43</v>
      </c>
      <c r="O242" s="92"/>
      <c r="P242" s="239">
        <f>O242*H242</f>
        <v>0</v>
      </c>
      <c r="Q242" s="239">
        <v>0</v>
      </c>
      <c r="R242" s="239">
        <f>Q242*H242</f>
        <v>0</v>
      </c>
      <c r="S242" s="239">
        <v>0</v>
      </c>
      <c r="T242" s="24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1" t="s">
        <v>283</v>
      </c>
      <c r="AT242" s="241" t="s">
        <v>198</v>
      </c>
      <c r="AU242" s="241" t="s">
        <v>86</v>
      </c>
      <c r="AY242" s="18" t="s">
        <v>196</v>
      </c>
      <c r="BE242" s="242">
        <f>IF(N242="základní",J242,0)</f>
        <v>0</v>
      </c>
      <c r="BF242" s="242">
        <f>IF(N242="snížená",J242,0)</f>
        <v>0</v>
      </c>
      <c r="BG242" s="242">
        <f>IF(N242="zákl. přenesená",J242,0)</f>
        <v>0</v>
      </c>
      <c r="BH242" s="242">
        <f>IF(N242="sníž. přenesená",J242,0)</f>
        <v>0</v>
      </c>
      <c r="BI242" s="242">
        <f>IF(N242="nulová",J242,0)</f>
        <v>0</v>
      </c>
      <c r="BJ242" s="18" t="s">
        <v>82</v>
      </c>
      <c r="BK242" s="242">
        <f>ROUND(I242*H242,2)</f>
        <v>0</v>
      </c>
      <c r="BL242" s="18" t="s">
        <v>283</v>
      </c>
      <c r="BM242" s="241" t="s">
        <v>1045</v>
      </c>
    </row>
    <row r="243" s="2" customFormat="1" ht="24.15" customHeight="1">
      <c r="A243" s="39"/>
      <c r="B243" s="40"/>
      <c r="C243" s="287" t="s">
        <v>427</v>
      </c>
      <c r="D243" s="287" t="s">
        <v>366</v>
      </c>
      <c r="E243" s="288" t="s">
        <v>946</v>
      </c>
      <c r="F243" s="289" t="s">
        <v>947</v>
      </c>
      <c r="G243" s="290" t="s">
        <v>201</v>
      </c>
      <c r="H243" s="291">
        <v>187.19999999999999</v>
      </c>
      <c r="I243" s="292"/>
      <c r="J243" s="293">
        <f>ROUND(I243*H243,2)</f>
        <v>0</v>
      </c>
      <c r="K243" s="289" t="s">
        <v>202</v>
      </c>
      <c r="L243" s="294"/>
      <c r="M243" s="295" t="s">
        <v>1</v>
      </c>
      <c r="N243" s="296" t="s">
        <v>43</v>
      </c>
      <c r="O243" s="92"/>
      <c r="P243" s="239">
        <f>O243*H243</f>
        <v>0</v>
      </c>
      <c r="Q243" s="239">
        <v>0.00059999999999999995</v>
      </c>
      <c r="R243" s="239">
        <f>Q243*H243</f>
        <v>0.11231999999999999</v>
      </c>
      <c r="S243" s="239">
        <v>0</v>
      </c>
      <c r="T243" s="240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1" t="s">
        <v>360</v>
      </c>
      <c r="AT243" s="241" t="s">
        <v>366</v>
      </c>
      <c r="AU243" s="241" t="s">
        <v>86</v>
      </c>
      <c r="AY243" s="18" t="s">
        <v>196</v>
      </c>
      <c r="BE243" s="242">
        <f>IF(N243="základní",J243,0)</f>
        <v>0</v>
      </c>
      <c r="BF243" s="242">
        <f>IF(N243="snížená",J243,0)</f>
        <v>0</v>
      </c>
      <c r="BG243" s="242">
        <f>IF(N243="zákl. přenesená",J243,0)</f>
        <v>0</v>
      </c>
      <c r="BH243" s="242">
        <f>IF(N243="sníž. přenesená",J243,0)</f>
        <v>0</v>
      </c>
      <c r="BI243" s="242">
        <f>IF(N243="nulová",J243,0)</f>
        <v>0</v>
      </c>
      <c r="BJ243" s="18" t="s">
        <v>82</v>
      </c>
      <c r="BK243" s="242">
        <f>ROUND(I243*H243,2)</f>
        <v>0</v>
      </c>
      <c r="BL243" s="18" t="s">
        <v>283</v>
      </c>
      <c r="BM243" s="241" t="s">
        <v>1046</v>
      </c>
    </row>
    <row r="244" s="13" customFormat="1">
      <c r="A244" s="13"/>
      <c r="B244" s="243"/>
      <c r="C244" s="244"/>
      <c r="D244" s="245" t="s">
        <v>210</v>
      </c>
      <c r="E244" s="244"/>
      <c r="F244" s="247" t="s">
        <v>1047</v>
      </c>
      <c r="G244" s="244"/>
      <c r="H244" s="248">
        <v>187.19999999999999</v>
      </c>
      <c r="I244" s="249"/>
      <c r="J244" s="244"/>
      <c r="K244" s="244"/>
      <c r="L244" s="250"/>
      <c r="M244" s="251"/>
      <c r="N244" s="252"/>
      <c r="O244" s="252"/>
      <c r="P244" s="252"/>
      <c r="Q244" s="252"/>
      <c r="R244" s="252"/>
      <c r="S244" s="252"/>
      <c r="T244" s="25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4" t="s">
        <v>210</v>
      </c>
      <c r="AU244" s="254" t="s">
        <v>86</v>
      </c>
      <c r="AV244" s="13" t="s">
        <v>86</v>
      </c>
      <c r="AW244" s="13" t="s">
        <v>4</v>
      </c>
      <c r="AX244" s="13" t="s">
        <v>82</v>
      </c>
      <c r="AY244" s="254" t="s">
        <v>196</v>
      </c>
    </row>
    <row r="245" s="2" customFormat="1" ht="24.15" customHeight="1">
      <c r="A245" s="39"/>
      <c r="B245" s="40"/>
      <c r="C245" s="230" t="s">
        <v>433</v>
      </c>
      <c r="D245" s="230" t="s">
        <v>198</v>
      </c>
      <c r="E245" s="231" t="s">
        <v>950</v>
      </c>
      <c r="F245" s="232" t="s">
        <v>951</v>
      </c>
      <c r="G245" s="233" t="s">
        <v>952</v>
      </c>
      <c r="H245" s="302"/>
      <c r="I245" s="235"/>
      <c r="J245" s="236">
        <f>ROUND(I245*H245,2)</f>
        <v>0</v>
      </c>
      <c r="K245" s="232" t="s">
        <v>202</v>
      </c>
      <c r="L245" s="45"/>
      <c r="M245" s="237" t="s">
        <v>1</v>
      </c>
      <c r="N245" s="238" t="s">
        <v>43</v>
      </c>
      <c r="O245" s="92"/>
      <c r="P245" s="239">
        <f>O245*H245</f>
        <v>0</v>
      </c>
      <c r="Q245" s="239">
        <v>0</v>
      </c>
      <c r="R245" s="239">
        <f>Q245*H245</f>
        <v>0</v>
      </c>
      <c r="S245" s="239">
        <v>0</v>
      </c>
      <c r="T245" s="24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1" t="s">
        <v>283</v>
      </c>
      <c r="AT245" s="241" t="s">
        <v>198</v>
      </c>
      <c r="AU245" s="241" t="s">
        <v>86</v>
      </c>
      <c r="AY245" s="18" t="s">
        <v>196</v>
      </c>
      <c r="BE245" s="242">
        <f>IF(N245="základní",J245,0)</f>
        <v>0</v>
      </c>
      <c r="BF245" s="242">
        <f>IF(N245="snížená",J245,0)</f>
        <v>0</v>
      </c>
      <c r="BG245" s="242">
        <f>IF(N245="zákl. přenesená",J245,0)</f>
        <v>0</v>
      </c>
      <c r="BH245" s="242">
        <f>IF(N245="sníž. přenesená",J245,0)</f>
        <v>0</v>
      </c>
      <c r="BI245" s="242">
        <f>IF(N245="nulová",J245,0)</f>
        <v>0</v>
      </c>
      <c r="BJ245" s="18" t="s">
        <v>82</v>
      </c>
      <c r="BK245" s="242">
        <f>ROUND(I245*H245,2)</f>
        <v>0</v>
      </c>
      <c r="BL245" s="18" t="s">
        <v>283</v>
      </c>
      <c r="BM245" s="241" t="s">
        <v>1048</v>
      </c>
    </row>
    <row r="246" s="12" customFormat="1" ht="25.92" customHeight="1">
      <c r="A246" s="12"/>
      <c r="B246" s="214"/>
      <c r="C246" s="215"/>
      <c r="D246" s="216" t="s">
        <v>77</v>
      </c>
      <c r="E246" s="217" t="s">
        <v>717</v>
      </c>
      <c r="F246" s="217" t="s">
        <v>110</v>
      </c>
      <c r="G246" s="215"/>
      <c r="H246" s="215"/>
      <c r="I246" s="218"/>
      <c r="J246" s="219">
        <f>BK246</f>
        <v>0</v>
      </c>
      <c r="K246" s="215"/>
      <c r="L246" s="220"/>
      <c r="M246" s="221"/>
      <c r="N246" s="222"/>
      <c r="O246" s="222"/>
      <c r="P246" s="223">
        <f>P247</f>
        <v>0</v>
      </c>
      <c r="Q246" s="222"/>
      <c r="R246" s="223">
        <f>R247</f>
        <v>0</v>
      </c>
      <c r="S246" s="222"/>
      <c r="T246" s="224">
        <f>T247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25" t="s">
        <v>215</v>
      </c>
      <c r="AT246" s="226" t="s">
        <v>77</v>
      </c>
      <c r="AU246" s="226" t="s">
        <v>78</v>
      </c>
      <c r="AY246" s="225" t="s">
        <v>196</v>
      </c>
      <c r="BK246" s="227">
        <f>BK247</f>
        <v>0</v>
      </c>
    </row>
    <row r="247" s="12" customFormat="1" ht="22.8" customHeight="1">
      <c r="A247" s="12"/>
      <c r="B247" s="214"/>
      <c r="C247" s="215"/>
      <c r="D247" s="216" t="s">
        <v>77</v>
      </c>
      <c r="E247" s="228" t="s">
        <v>718</v>
      </c>
      <c r="F247" s="228" t="s">
        <v>719</v>
      </c>
      <c r="G247" s="215"/>
      <c r="H247" s="215"/>
      <c r="I247" s="218"/>
      <c r="J247" s="229">
        <f>BK247</f>
        <v>0</v>
      </c>
      <c r="K247" s="215"/>
      <c r="L247" s="220"/>
      <c r="M247" s="221"/>
      <c r="N247" s="222"/>
      <c r="O247" s="222"/>
      <c r="P247" s="223">
        <f>SUM(P248:P251)</f>
        <v>0</v>
      </c>
      <c r="Q247" s="222"/>
      <c r="R247" s="223">
        <f>SUM(R248:R251)</f>
        <v>0</v>
      </c>
      <c r="S247" s="222"/>
      <c r="T247" s="224">
        <f>SUM(T248:T251)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25" t="s">
        <v>215</v>
      </c>
      <c r="AT247" s="226" t="s">
        <v>77</v>
      </c>
      <c r="AU247" s="226" t="s">
        <v>82</v>
      </c>
      <c r="AY247" s="225" t="s">
        <v>196</v>
      </c>
      <c r="BK247" s="227">
        <f>SUM(BK248:BK251)</f>
        <v>0</v>
      </c>
    </row>
    <row r="248" s="2" customFormat="1" ht="16.5" customHeight="1">
      <c r="A248" s="39"/>
      <c r="B248" s="40"/>
      <c r="C248" s="230" t="s">
        <v>437</v>
      </c>
      <c r="D248" s="230" t="s">
        <v>198</v>
      </c>
      <c r="E248" s="231" t="s">
        <v>721</v>
      </c>
      <c r="F248" s="232" t="s">
        <v>722</v>
      </c>
      <c r="G248" s="233" t="s">
        <v>723</v>
      </c>
      <c r="H248" s="234">
        <v>1</v>
      </c>
      <c r="I248" s="235"/>
      <c r="J248" s="236">
        <f>ROUND(I248*H248,2)</f>
        <v>0</v>
      </c>
      <c r="K248" s="232" t="s">
        <v>202</v>
      </c>
      <c r="L248" s="45"/>
      <c r="M248" s="237" t="s">
        <v>1</v>
      </c>
      <c r="N248" s="238" t="s">
        <v>43</v>
      </c>
      <c r="O248" s="92"/>
      <c r="P248" s="239">
        <f>O248*H248</f>
        <v>0</v>
      </c>
      <c r="Q248" s="239">
        <v>0</v>
      </c>
      <c r="R248" s="239">
        <f>Q248*H248</f>
        <v>0</v>
      </c>
      <c r="S248" s="239">
        <v>0</v>
      </c>
      <c r="T248" s="24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1" t="s">
        <v>724</v>
      </c>
      <c r="AT248" s="241" t="s">
        <v>198</v>
      </c>
      <c r="AU248" s="241" t="s">
        <v>86</v>
      </c>
      <c r="AY248" s="18" t="s">
        <v>196</v>
      </c>
      <c r="BE248" s="242">
        <f>IF(N248="základní",J248,0)</f>
        <v>0</v>
      </c>
      <c r="BF248" s="242">
        <f>IF(N248="snížená",J248,0)</f>
        <v>0</v>
      </c>
      <c r="BG248" s="242">
        <f>IF(N248="zákl. přenesená",J248,0)</f>
        <v>0</v>
      </c>
      <c r="BH248" s="242">
        <f>IF(N248="sníž. přenesená",J248,0)</f>
        <v>0</v>
      </c>
      <c r="BI248" s="242">
        <f>IF(N248="nulová",J248,0)</f>
        <v>0</v>
      </c>
      <c r="BJ248" s="18" t="s">
        <v>82</v>
      </c>
      <c r="BK248" s="242">
        <f>ROUND(I248*H248,2)</f>
        <v>0</v>
      </c>
      <c r="BL248" s="18" t="s">
        <v>724</v>
      </c>
      <c r="BM248" s="241" t="s">
        <v>1049</v>
      </c>
    </row>
    <row r="249" s="2" customFormat="1" ht="16.5" customHeight="1">
      <c r="A249" s="39"/>
      <c r="B249" s="40"/>
      <c r="C249" s="230" t="s">
        <v>439</v>
      </c>
      <c r="D249" s="230" t="s">
        <v>198</v>
      </c>
      <c r="E249" s="231" t="s">
        <v>727</v>
      </c>
      <c r="F249" s="232" t="s">
        <v>728</v>
      </c>
      <c r="G249" s="233" t="s">
        <v>723</v>
      </c>
      <c r="H249" s="234">
        <v>1</v>
      </c>
      <c r="I249" s="235"/>
      <c r="J249" s="236">
        <f>ROUND(I249*H249,2)</f>
        <v>0</v>
      </c>
      <c r="K249" s="232" t="s">
        <v>202</v>
      </c>
      <c r="L249" s="45"/>
      <c r="M249" s="237" t="s">
        <v>1</v>
      </c>
      <c r="N249" s="238" t="s">
        <v>43</v>
      </c>
      <c r="O249" s="92"/>
      <c r="P249" s="239">
        <f>O249*H249</f>
        <v>0</v>
      </c>
      <c r="Q249" s="239">
        <v>0</v>
      </c>
      <c r="R249" s="239">
        <f>Q249*H249</f>
        <v>0</v>
      </c>
      <c r="S249" s="239">
        <v>0</v>
      </c>
      <c r="T249" s="24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1" t="s">
        <v>724</v>
      </c>
      <c r="AT249" s="241" t="s">
        <v>198</v>
      </c>
      <c r="AU249" s="241" t="s">
        <v>86</v>
      </c>
      <c r="AY249" s="18" t="s">
        <v>196</v>
      </c>
      <c r="BE249" s="242">
        <f>IF(N249="základní",J249,0)</f>
        <v>0</v>
      </c>
      <c r="BF249" s="242">
        <f>IF(N249="snížená",J249,0)</f>
        <v>0</v>
      </c>
      <c r="BG249" s="242">
        <f>IF(N249="zákl. přenesená",J249,0)</f>
        <v>0</v>
      </c>
      <c r="BH249" s="242">
        <f>IF(N249="sníž. přenesená",J249,0)</f>
        <v>0</v>
      </c>
      <c r="BI249" s="242">
        <f>IF(N249="nulová",J249,0)</f>
        <v>0</v>
      </c>
      <c r="BJ249" s="18" t="s">
        <v>82</v>
      </c>
      <c r="BK249" s="242">
        <f>ROUND(I249*H249,2)</f>
        <v>0</v>
      </c>
      <c r="BL249" s="18" t="s">
        <v>724</v>
      </c>
      <c r="BM249" s="241" t="s">
        <v>1050</v>
      </c>
    </row>
    <row r="250" s="2" customFormat="1" ht="16.5" customHeight="1">
      <c r="A250" s="39"/>
      <c r="B250" s="40"/>
      <c r="C250" s="230" t="s">
        <v>446</v>
      </c>
      <c r="D250" s="230" t="s">
        <v>198</v>
      </c>
      <c r="E250" s="231" t="s">
        <v>731</v>
      </c>
      <c r="F250" s="232" t="s">
        <v>732</v>
      </c>
      <c r="G250" s="233" t="s">
        <v>723</v>
      </c>
      <c r="H250" s="234">
        <v>1</v>
      </c>
      <c r="I250" s="235"/>
      <c r="J250" s="236">
        <f>ROUND(I250*H250,2)</f>
        <v>0</v>
      </c>
      <c r="K250" s="232" t="s">
        <v>202</v>
      </c>
      <c r="L250" s="45"/>
      <c r="M250" s="237" t="s">
        <v>1</v>
      </c>
      <c r="N250" s="238" t="s">
        <v>43</v>
      </c>
      <c r="O250" s="92"/>
      <c r="P250" s="239">
        <f>O250*H250</f>
        <v>0</v>
      </c>
      <c r="Q250" s="239">
        <v>0</v>
      </c>
      <c r="R250" s="239">
        <f>Q250*H250</f>
        <v>0</v>
      </c>
      <c r="S250" s="239">
        <v>0</v>
      </c>
      <c r="T250" s="240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1" t="s">
        <v>724</v>
      </c>
      <c r="AT250" s="241" t="s">
        <v>198</v>
      </c>
      <c r="AU250" s="241" t="s">
        <v>86</v>
      </c>
      <c r="AY250" s="18" t="s">
        <v>196</v>
      </c>
      <c r="BE250" s="242">
        <f>IF(N250="základní",J250,0)</f>
        <v>0</v>
      </c>
      <c r="BF250" s="242">
        <f>IF(N250="snížená",J250,0)</f>
        <v>0</v>
      </c>
      <c r="BG250" s="242">
        <f>IF(N250="zákl. přenesená",J250,0)</f>
        <v>0</v>
      </c>
      <c r="BH250" s="242">
        <f>IF(N250="sníž. přenesená",J250,0)</f>
        <v>0</v>
      </c>
      <c r="BI250" s="242">
        <f>IF(N250="nulová",J250,0)</f>
        <v>0</v>
      </c>
      <c r="BJ250" s="18" t="s">
        <v>82</v>
      </c>
      <c r="BK250" s="242">
        <f>ROUND(I250*H250,2)</f>
        <v>0</v>
      </c>
      <c r="BL250" s="18" t="s">
        <v>724</v>
      </c>
      <c r="BM250" s="241" t="s">
        <v>1051</v>
      </c>
    </row>
    <row r="251" s="2" customFormat="1" ht="16.5" customHeight="1">
      <c r="A251" s="39"/>
      <c r="B251" s="40"/>
      <c r="C251" s="230" t="s">
        <v>450</v>
      </c>
      <c r="D251" s="230" t="s">
        <v>198</v>
      </c>
      <c r="E251" s="231" t="s">
        <v>734</v>
      </c>
      <c r="F251" s="232" t="s">
        <v>735</v>
      </c>
      <c r="G251" s="233" t="s">
        <v>723</v>
      </c>
      <c r="H251" s="234">
        <v>1</v>
      </c>
      <c r="I251" s="235"/>
      <c r="J251" s="236">
        <f>ROUND(I251*H251,2)</f>
        <v>0</v>
      </c>
      <c r="K251" s="232" t="s">
        <v>202</v>
      </c>
      <c r="L251" s="45"/>
      <c r="M251" s="297" t="s">
        <v>1</v>
      </c>
      <c r="N251" s="298" t="s">
        <v>43</v>
      </c>
      <c r="O251" s="299"/>
      <c r="P251" s="300">
        <f>O251*H251</f>
        <v>0</v>
      </c>
      <c r="Q251" s="300">
        <v>0</v>
      </c>
      <c r="R251" s="300">
        <f>Q251*H251</f>
        <v>0</v>
      </c>
      <c r="S251" s="300">
        <v>0</v>
      </c>
      <c r="T251" s="301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1" t="s">
        <v>724</v>
      </c>
      <c r="AT251" s="241" t="s">
        <v>198</v>
      </c>
      <c r="AU251" s="241" t="s">
        <v>86</v>
      </c>
      <c r="AY251" s="18" t="s">
        <v>196</v>
      </c>
      <c r="BE251" s="242">
        <f>IF(N251="základní",J251,0)</f>
        <v>0</v>
      </c>
      <c r="BF251" s="242">
        <f>IF(N251="snížená",J251,0)</f>
        <v>0</v>
      </c>
      <c r="BG251" s="242">
        <f>IF(N251="zákl. přenesená",J251,0)</f>
        <v>0</v>
      </c>
      <c r="BH251" s="242">
        <f>IF(N251="sníž. přenesená",J251,0)</f>
        <v>0</v>
      </c>
      <c r="BI251" s="242">
        <f>IF(N251="nulová",J251,0)</f>
        <v>0</v>
      </c>
      <c r="BJ251" s="18" t="s">
        <v>82</v>
      </c>
      <c r="BK251" s="242">
        <f>ROUND(I251*H251,2)</f>
        <v>0</v>
      </c>
      <c r="BL251" s="18" t="s">
        <v>724</v>
      </c>
      <c r="BM251" s="241" t="s">
        <v>1052</v>
      </c>
    </row>
    <row r="252" s="2" customFormat="1" ht="6.96" customHeight="1">
      <c r="A252" s="39"/>
      <c r="B252" s="67"/>
      <c r="C252" s="68"/>
      <c r="D252" s="68"/>
      <c r="E252" s="68"/>
      <c r="F252" s="68"/>
      <c r="G252" s="68"/>
      <c r="H252" s="68"/>
      <c r="I252" s="68"/>
      <c r="J252" s="68"/>
      <c r="K252" s="68"/>
      <c r="L252" s="45"/>
      <c r="M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</row>
  </sheetData>
  <sheetProtection sheet="1" autoFilter="0" formatColumns="0" formatRows="0" objects="1" scenarios="1" spinCount="100000" saltValue="Fr80tdzTQ9jqPo6DFWdxlpf+7ViFjZkEznNP0qwHWfvS9WknkJpBFNEhB2f+oCB/TvDJPnVhkzCMYGvaGGveJw==" hashValue="zsGPdFTZ50/tQk9lO5NTJsjQLQimgOiOJTwe2LryZVTJ3uXCa0M/o3UgL8EsV5SLxk4e/5Ompm2lBJuNzSfugA==" algorithmName="SHA-512" password="CC35"/>
  <autoFilter ref="C134:K251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1:H121"/>
    <mergeCell ref="E125:H125"/>
    <mergeCell ref="E123:H123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108</v>
      </c>
      <c r="AZ2" s="148" t="s">
        <v>143</v>
      </c>
      <c r="BA2" s="148" t="s">
        <v>1</v>
      </c>
      <c r="BB2" s="148" t="s">
        <v>1</v>
      </c>
      <c r="BC2" s="148" t="s">
        <v>1053</v>
      </c>
      <c r="BD2" s="148" t="s">
        <v>86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86</v>
      </c>
      <c r="AZ3" s="148" t="s">
        <v>149</v>
      </c>
      <c r="BA3" s="148" t="s">
        <v>1</v>
      </c>
      <c r="BB3" s="148" t="s">
        <v>1</v>
      </c>
      <c r="BC3" s="148" t="s">
        <v>1054</v>
      </c>
      <c r="BD3" s="148" t="s">
        <v>86</v>
      </c>
    </row>
    <row r="4" s="1" customFormat="1" ht="24.96" customHeight="1">
      <c r="B4" s="21"/>
      <c r="D4" s="151" t="s">
        <v>136</v>
      </c>
      <c r="L4" s="21"/>
      <c r="M4" s="152" t="s">
        <v>10</v>
      </c>
      <c r="AT4" s="18" t="s">
        <v>4</v>
      </c>
      <c r="AZ4" s="148" t="s">
        <v>152</v>
      </c>
      <c r="BA4" s="148" t="s">
        <v>1</v>
      </c>
      <c r="BB4" s="148" t="s">
        <v>1</v>
      </c>
      <c r="BC4" s="148" t="s">
        <v>1055</v>
      </c>
      <c r="BD4" s="148" t="s">
        <v>86</v>
      </c>
    </row>
    <row r="5" s="1" customFormat="1" ht="6.96" customHeight="1">
      <c r="B5" s="21"/>
      <c r="L5" s="21"/>
      <c r="AZ5" s="148" t="s">
        <v>164</v>
      </c>
      <c r="BA5" s="148" t="s">
        <v>1</v>
      </c>
      <c r="BB5" s="148" t="s">
        <v>1</v>
      </c>
      <c r="BC5" s="148" t="s">
        <v>1056</v>
      </c>
      <c r="BD5" s="148" t="s">
        <v>86</v>
      </c>
    </row>
    <row r="6" s="1" customFormat="1" ht="12" customHeight="1">
      <c r="B6" s="21"/>
      <c r="D6" s="153" t="s">
        <v>16</v>
      </c>
      <c r="L6" s="21"/>
    </row>
    <row r="7" s="1" customFormat="1" ht="26.25" customHeight="1">
      <c r="B7" s="21"/>
      <c r="E7" s="154" t="str">
        <f>'Rekapitulace stavby'!K6</f>
        <v>Chodníkové těleso, Žilina u Nového Jičína,úsek Pstruží Potok-Životice u NJ</v>
      </c>
      <c r="F7" s="153"/>
      <c r="G7" s="153"/>
      <c r="H7" s="153"/>
      <c r="L7" s="21"/>
    </row>
    <row r="8">
      <c r="B8" s="21"/>
      <c r="D8" s="153" t="s">
        <v>145</v>
      </c>
      <c r="L8" s="21"/>
    </row>
    <row r="9" s="1" customFormat="1" ht="16.5" customHeight="1">
      <c r="B9" s="21"/>
      <c r="E9" s="154" t="s">
        <v>148</v>
      </c>
      <c r="F9" s="1"/>
      <c r="G9" s="1"/>
      <c r="H9" s="1"/>
      <c r="L9" s="21"/>
    </row>
    <row r="10" s="1" customFormat="1" ht="12" customHeight="1">
      <c r="B10" s="21"/>
      <c r="D10" s="153" t="s">
        <v>151</v>
      </c>
      <c r="L10" s="21"/>
    </row>
    <row r="11" s="2" customFormat="1" ht="16.5" customHeight="1">
      <c r="A11" s="39"/>
      <c r="B11" s="45"/>
      <c r="C11" s="39"/>
      <c r="D11" s="39"/>
      <c r="E11" s="155" t="s">
        <v>154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3" t="s">
        <v>746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30" customHeight="1">
      <c r="A13" s="39"/>
      <c r="B13" s="45"/>
      <c r="C13" s="39"/>
      <c r="D13" s="39"/>
      <c r="E13" s="156" t="s">
        <v>1057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3" t="s">
        <v>18</v>
      </c>
      <c r="E15" s="39"/>
      <c r="F15" s="142" t="s">
        <v>1</v>
      </c>
      <c r="G15" s="39"/>
      <c r="H15" s="39"/>
      <c r="I15" s="153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3" t="s">
        <v>20</v>
      </c>
      <c r="E16" s="39"/>
      <c r="F16" s="142" t="s">
        <v>21</v>
      </c>
      <c r="G16" s="39"/>
      <c r="H16" s="39"/>
      <c r="I16" s="153" t="s">
        <v>22</v>
      </c>
      <c r="J16" s="157" t="str">
        <f>'Rekapitulace stavby'!AN8</f>
        <v>13. 3. 2025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3" t="s">
        <v>24</v>
      </c>
      <c r="E18" s="39"/>
      <c r="F18" s="39"/>
      <c r="G18" s="39"/>
      <c r="H18" s="39"/>
      <c r="I18" s="153" t="s">
        <v>25</v>
      </c>
      <c r="J18" s="142" t="s">
        <v>26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27</v>
      </c>
      <c r="F19" s="39"/>
      <c r="G19" s="39"/>
      <c r="H19" s="39"/>
      <c r="I19" s="153" t="s">
        <v>28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3" t="s">
        <v>29</v>
      </c>
      <c r="E21" s="39"/>
      <c r="F21" s="39"/>
      <c r="G21" s="39"/>
      <c r="H21" s="39"/>
      <c r="I21" s="153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3" t="s">
        <v>28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3" t="s">
        <v>31</v>
      </c>
      <c r="E24" s="39"/>
      <c r="F24" s="39"/>
      <c r="G24" s="39"/>
      <c r="H24" s="39"/>
      <c r="I24" s="153" t="s">
        <v>25</v>
      </c>
      <c r="J24" s="142" t="s">
        <v>32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33</v>
      </c>
      <c r="F25" s="39"/>
      <c r="G25" s="39"/>
      <c r="H25" s="39"/>
      <c r="I25" s="153" t="s">
        <v>28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3" t="s">
        <v>35</v>
      </c>
      <c r="E27" s="39"/>
      <c r="F27" s="39"/>
      <c r="G27" s="39"/>
      <c r="H27" s="39"/>
      <c r="I27" s="153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36</v>
      </c>
      <c r="F28" s="39"/>
      <c r="G28" s="39"/>
      <c r="H28" s="39"/>
      <c r="I28" s="153" t="s">
        <v>28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3" t="s">
        <v>37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5" customHeight="1">
      <c r="A31" s="158"/>
      <c r="B31" s="159"/>
      <c r="C31" s="158"/>
      <c r="D31" s="158"/>
      <c r="E31" s="160" t="s">
        <v>1</v>
      </c>
      <c r="F31" s="160"/>
      <c r="G31" s="160"/>
      <c r="H31" s="160"/>
      <c r="I31" s="158"/>
      <c r="J31" s="158"/>
      <c r="K31" s="158"/>
      <c r="L31" s="161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2"/>
      <c r="E33" s="162"/>
      <c r="F33" s="162"/>
      <c r="G33" s="162"/>
      <c r="H33" s="162"/>
      <c r="I33" s="162"/>
      <c r="J33" s="162"/>
      <c r="K33" s="162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3" t="s">
        <v>38</v>
      </c>
      <c r="E34" s="39"/>
      <c r="F34" s="39"/>
      <c r="G34" s="39"/>
      <c r="H34" s="39"/>
      <c r="I34" s="39"/>
      <c r="J34" s="164">
        <f>ROUND(J137,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2"/>
      <c r="E35" s="162"/>
      <c r="F35" s="162"/>
      <c r="G35" s="162"/>
      <c r="H35" s="162"/>
      <c r="I35" s="162"/>
      <c r="J35" s="162"/>
      <c r="K35" s="162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5" t="s">
        <v>40</v>
      </c>
      <c r="G36" s="39"/>
      <c r="H36" s="39"/>
      <c r="I36" s="165" t="s">
        <v>39</v>
      </c>
      <c r="J36" s="165" t="s">
        <v>41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55" t="s">
        <v>42</v>
      </c>
      <c r="E37" s="153" t="s">
        <v>43</v>
      </c>
      <c r="F37" s="166">
        <f>ROUND((SUM(BE137:BE268)),  2)</f>
        <v>0</v>
      </c>
      <c r="G37" s="39"/>
      <c r="H37" s="39"/>
      <c r="I37" s="167">
        <v>0.20999999999999999</v>
      </c>
      <c r="J37" s="166">
        <f>ROUND(((SUM(BE137:BE268))*I37),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3" t="s">
        <v>44</v>
      </c>
      <c r="F38" s="166">
        <f>ROUND((SUM(BF137:BF268)),  2)</f>
        <v>0</v>
      </c>
      <c r="G38" s="39"/>
      <c r="H38" s="39"/>
      <c r="I38" s="167">
        <v>0.12</v>
      </c>
      <c r="J38" s="166">
        <f>ROUND(((SUM(BF137:BF268))*I38),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3" t="s">
        <v>45</v>
      </c>
      <c r="F39" s="166">
        <f>ROUND((SUM(BG137:BG268)),  2)</f>
        <v>0</v>
      </c>
      <c r="G39" s="39"/>
      <c r="H39" s="39"/>
      <c r="I39" s="167">
        <v>0.20999999999999999</v>
      </c>
      <c r="J39" s="166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3" t="s">
        <v>46</v>
      </c>
      <c r="F40" s="166">
        <f>ROUND((SUM(BH137:BH268)),  2)</f>
        <v>0</v>
      </c>
      <c r="G40" s="39"/>
      <c r="H40" s="39"/>
      <c r="I40" s="167">
        <v>0.12</v>
      </c>
      <c r="J40" s="166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3" t="s">
        <v>47</v>
      </c>
      <c r="F41" s="166">
        <f>ROUND((SUM(BI137:BI268)),  2)</f>
        <v>0</v>
      </c>
      <c r="G41" s="39"/>
      <c r="H41" s="39"/>
      <c r="I41" s="167">
        <v>0</v>
      </c>
      <c r="J41" s="166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8"/>
      <c r="D43" s="169" t="s">
        <v>48</v>
      </c>
      <c r="E43" s="170"/>
      <c r="F43" s="170"/>
      <c r="G43" s="171" t="s">
        <v>49</v>
      </c>
      <c r="H43" s="172" t="s">
        <v>50</v>
      </c>
      <c r="I43" s="170"/>
      <c r="J43" s="173">
        <f>SUM(J34:J41)</f>
        <v>0</v>
      </c>
      <c r="K43" s="174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5" t="s">
        <v>51</v>
      </c>
      <c r="E50" s="176"/>
      <c r="F50" s="176"/>
      <c r="G50" s="175" t="s">
        <v>52</v>
      </c>
      <c r="H50" s="176"/>
      <c r="I50" s="176"/>
      <c r="J50" s="176"/>
      <c r="K50" s="17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7" t="s">
        <v>53</v>
      </c>
      <c r="E61" s="178"/>
      <c r="F61" s="179" t="s">
        <v>54</v>
      </c>
      <c r="G61" s="177" t="s">
        <v>53</v>
      </c>
      <c r="H61" s="178"/>
      <c r="I61" s="178"/>
      <c r="J61" s="180" t="s">
        <v>54</v>
      </c>
      <c r="K61" s="17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5" t="s">
        <v>55</v>
      </c>
      <c r="E65" s="181"/>
      <c r="F65" s="181"/>
      <c r="G65" s="175" t="s">
        <v>56</v>
      </c>
      <c r="H65" s="181"/>
      <c r="I65" s="181"/>
      <c r="J65" s="181"/>
      <c r="K65" s="18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7" t="s">
        <v>53</v>
      </c>
      <c r="E76" s="178"/>
      <c r="F76" s="179" t="s">
        <v>54</v>
      </c>
      <c r="G76" s="177" t="s">
        <v>53</v>
      </c>
      <c r="H76" s="178"/>
      <c r="I76" s="178"/>
      <c r="J76" s="180" t="s">
        <v>54</v>
      </c>
      <c r="K76" s="17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6" t="str">
        <f>E7</f>
        <v>Chodníkové těleso, Žilina u Nového Jičína,úsek Pstruží Potok-Životice u NJ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145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6" t="s">
        <v>148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151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187" t="s">
        <v>154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746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30" customHeight="1">
      <c r="A91" s="39"/>
      <c r="B91" s="40"/>
      <c r="C91" s="41"/>
      <c r="D91" s="41"/>
      <c r="E91" s="77" t="str">
        <f>E13</f>
        <v>114 - Zemní opěrná stěna staničení (272.00-553.72m) dl.281,72m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Žilina u Nového Jičína</v>
      </c>
      <c r="G93" s="41"/>
      <c r="H93" s="41"/>
      <c r="I93" s="33" t="s">
        <v>22</v>
      </c>
      <c r="J93" s="80" t="str">
        <f>IF(J16="","",J16)</f>
        <v>13. 3. 2025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40.05" customHeight="1">
      <c r="A95" s="39"/>
      <c r="B95" s="40"/>
      <c r="C95" s="33" t="s">
        <v>24</v>
      </c>
      <c r="D95" s="41"/>
      <c r="E95" s="41"/>
      <c r="F95" s="28" t="str">
        <f>E19</f>
        <v>Městský úřad Nový Jičín</v>
      </c>
      <c r="G95" s="41"/>
      <c r="H95" s="41"/>
      <c r="I95" s="33" t="s">
        <v>31</v>
      </c>
      <c r="J95" s="37" t="str">
        <f>E25</f>
        <v>Projekční a inženýrská činnost Groman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29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>Fajfrová Irena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8" t="s">
        <v>167</v>
      </c>
      <c r="D98" s="189"/>
      <c r="E98" s="189"/>
      <c r="F98" s="189"/>
      <c r="G98" s="189"/>
      <c r="H98" s="189"/>
      <c r="I98" s="189"/>
      <c r="J98" s="190" t="s">
        <v>168</v>
      </c>
      <c r="K98" s="189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1" t="s">
        <v>169</v>
      </c>
      <c r="D100" s="41"/>
      <c r="E100" s="41"/>
      <c r="F100" s="41"/>
      <c r="G100" s="41"/>
      <c r="H100" s="41"/>
      <c r="I100" s="41"/>
      <c r="J100" s="111">
        <f>J137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170</v>
      </c>
    </row>
    <row r="101" s="9" customFormat="1" ht="24.96" customHeight="1">
      <c r="A101" s="9"/>
      <c r="B101" s="192"/>
      <c r="C101" s="193"/>
      <c r="D101" s="194" t="s">
        <v>171</v>
      </c>
      <c r="E101" s="195"/>
      <c r="F101" s="195"/>
      <c r="G101" s="195"/>
      <c r="H101" s="195"/>
      <c r="I101" s="195"/>
      <c r="J101" s="196">
        <f>J138</f>
        <v>0</v>
      </c>
      <c r="K101" s="193"/>
      <c r="L101" s="19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8"/>
      <c r="C102" s="133"/>
      <c r="D102" s="199" t="s">
        <v>172</v>
      </c>
      <c r="E102" s="200"/>
      <c r="F102" s="200"/>
      <c r="G102" s="200"/>
      <c r="H102" s="200"/>
      <c r="I102" s="200"/>
      <c r="J102" s="201">
        <f>J139</f>
        <v>0</v>
      </c>
      <c r="K102" s="133"/>
      <c r="L102" s="20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8"/>
      <c r="C103" s="133"/>
      <c r="D103" s="199" t="s">
        <v>748</v>
      </c>
      <c r="E103" s="200"/>
      <c r="F103" s="200"/>
      <c r="G103" s="200"/>
      <c r="H103" s="200"/>
      <c r="I103" s="200"/>
      <c r="J103" s="201">
        <f>J182</f>
        <v>0</v>
      </c>
      <c r="K103" s="133"/>
      <c r="L103" s="20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8"/>
      <c r="C104" s="133"/>
      <c r="D104" s="199" t="s">
        <v>173</v>
      </c>
      <c r="E104" s="200"/>
      <c r="F104" s="200"/>
      <c r="G104" s="200"/>
      <c r="H104" s="200"/>
      <c r="I104" s="200"/>
      <c r="J104" s="201">
        <f>J190</f>
        <v>0</v>
      </c>
      <c r="K104" s="133"/>
      <c r="L104" s="20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8"/>
      <c r="C105" s="133"/>
      <c r="D105" s="199" t="s">
        <v>749</v>
      </c>
      <c r="E105" s="200"/>
      <c r="F105" s="200"/>
      <c r="G105" s="200"/>
      <c r="H105" s="200"/>
      <c r="I105" s="200"/>
      <c r="J105" s="201">
        <f>J217</f>
        <v>0</v>
      </c>
      <c r="K105" s="133"/>
      <c r="L105" s="20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8"/>
      <c r="C106" s="133"/>
      <c r="D106" s="199" t="s">
        <v>176</v>
      </c>
      <c r="E106" s="200"/>
      <c r="F106" s="200"/>
      <c r="G106" s="200"/>
      <c r="H106" s="200"/>
      <c r="I106" s="200"/>
      <c r="J106" s="201">
        <f>J220</f>
        <v>0</v>
      </c>
      <c r="K106" s="133"/>
      <c r="L106" s="20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8"/>
      <c r="C107" s="133"/>
      <c r="D107" s="199" t="s">
        <v>178</v>
      </c>
      <c r="E107" s="200"/>
      <c r="F107" s="200"/>
      <c r="G107" s="200"/>
      <c r="H107" s="200"/>
      <c r="I107" s="200"/>
      <c r="J107" s="201">
        <f>J229</f>
        <v>0</v>
      </c>
      <c r="K107" s="133"/>
      <c r="L107" s="20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92"/>
      <c r="C108" s="193"/>
      <c r="D108" s="194" t="s">
        <v>750</v>
      </c>
      <c r="E108" s="195"/>
      <c r="F108" s="195"/>
      <c r="G108" s="195"/>
      <c r="H108" s="195"/>
      <c r="I108" s="195"/>
      <c r="J108" s="196">
        <f>J231</f>
        <v>0</v>
      </c>
      <c r="K108" s="193"/>
      <c r="L108" s="197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98"/>
      <c r="C109" s="133"/>
      <c r="D109" s="199" t="s">
        <v>751</v>
      </c>
      <c r="E109" s="200"/>
      <c r="F109" s="200"/>
      <c r="G109" s="200"/>
      <c r="H109" s="200"/>
      <c r="I109" s="200"/>
      <c r="J109" s="201">
        <f>J232</f>
        <v>0</v>
      </c>
      <c r="K109" s="133"/>
      <c r="L109" s="20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92"/>
      <c r="C110" s="193"/>
      <c r="D110" s="194" t="s">
        <v>1058</v>
      </c>
      <c r="E110" s="195"/>
      <c r="F110" s="195"/>
      <c r="G110" s="195"/>
      <c r="H110" s="195"/>
      <c r="I110" s="195"/>
      <c r="J110" s="196">
        <f>J254</f>
        <v>0</v>
      </c>
      <c r="K110" s="193"/>
      <c r="L110" s="197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98"/>
      <c r="C111" s="133"/>
      <c r="D111" s="199" t="s">
        <v>1059</v>
      </c>
      <c r="E111" s="200"/>
      <c r="F111" s="200"/>
      <c r="G111" s="200"/>
      <c r="H111" s="200"/>
      <c r="I111" s="200"/>
      <c r="J111" s="201">
        <f>J255</f>
        <v>0</v>
      </c>
      <c r="K111" s="133"/>
      <c r="L111" s="202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9" customFormat="1" ht="24.96" customHeight="1">
      <c r="A112" s="9"/>
      <c r="B112" s="192"/>
      <c r="C112" s="193"/>
      <c r="D112" s="194" t="s">
        <v>179</v>
      </c>
      <c r="E112" s="195"/>
      <c r="F112" s="195"/>
      <c r="G112" s="195"/>
      <c r="H112" s="195"/>
      <c r="I112" s="195"/>
      <c r="J112" s="196">
        <f>J263</f>
        <v>0</v>
      </c>
      <c r="K112" s="193"/>
      <c r="L112" s="197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10" customFormat="1" ht="19.92" customHeight="1">
      <c r="A113" s="10"/>
      <c r="B113" s="198"/>
      <c r="C113" s="133"/>
      <c r="D113" s="199" t="s">
        <v>180</v>
      </c>
      <c r="E113" s="200"/>
      <c r="F113" s="200"/>
      <c r="G113" s="200"/>
      <c r="H113" s="200"/>
      <c r="I113" s="200"/>
      <c r="J113" s="201">
        <f>J264</f>
        <v>0</v>
      </c>
      <c r="K113" s="133"/>
      <c r="L113" s="202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9" s="2" customFormat="1" ht="6.96" customHeight="1">
      <c r="A119" s="39"/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4.96" customHeight="1">
      <c r="A120" s="39"/>
      <c r="B120" s="40"/>
      <c r="C120" s="24" t="s">
        <v>181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16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26.25" customHeight="1">
      <c r="A123" s="39"/>
      <c r="B123" s="40"/>
      <c r="C123" s="41"/>
      <c r="D123" s="41"/>
      <c r="E123" s="186" t="str">
        <f>E7</f>
        <v>Chodníkové těleso, Žilina u Nového Jičína,úsek Pstruží Potok-Životice u NJ</v>
      </c>
      <c r="F123" s="33"/>
      <c r="G123" s="33"/>
      <c r="H123" s="33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" customFormat="1" ht="12" customHeight="1">
      <c r="B124" s="22"/>
      <c r="C124" s="33" t="s">
        <v>145</v>
      </c>
      <c r="D124" s="23"/>
      <c r="E124" s="23"/>
      <c r="F124" s="23"/>
      <c r="G124" s="23"/>
      <c r="H124" s="23"/>
      <c r="I124" s="23"/>
      <c r="J124" s="23"/>
      <c r="K124" s="23"/>
      <c r="L124" s="21"/>
    </row>
    <row r="125" s="1" customFormat="1" ht="16.5" customHeight="1">
      <c r="B125" s="22"/>
      <c r="C125" s="23"/>
      <c r="D125" s="23"/>
      <c r="E125" s="186" t="s">
        <v>148</v>
      </c>
      <c r="F125" s="23"/>
      <c r="G125" s="23"/>
      <c r="H125" s="23"/>
      <c r="I125" s="23"/>
      <c r="J125" s="23"/>
      <c r="K125" s="23"/>
      <c r="L125" s="21"/>
    </row>
    <row r="126" s="1" customFormat="1" ht="12" customHeight="1">
      <c r="B126" s="22"/>
      <c r="C126" s="33" t="s">
        <v>151</v>
      </c>
      <c r="D126" s="23"/>
      <c r="E126" s="23"/>
      <c r="F126" s="23"/>
      <c r="G126" s="23"/>
      <c r="H126" s="23"/>
      <c r="I126" s="23"/>
      <c r="J126" s="23"/>
      <c r="K126" s="23"/>
      <c r="L126" s="21"/>
    </row>
    <row r="127" s="2" customFormat="1" ht="16.5" customHeight="1">
      <c r="A127" s="39"/>
      <c r="B127" s="40"/>
      <c r="C127" s="41"/>
      <c r="D127" s="41"/>
      <c r="E127" s="187" t="s">
        <v>154</v>
      </c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746</v>
      </c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30" customHeight="1">
      <c r="A129" s="39"/>
      <c r="B129" s="40"/>
      <c r="C129" s="41"/>
      <c r="D129" s="41"/>
      <c r="E129" s="77" t="str">
        <f>E13</f>
        <v>114 - Zemní opěrná stěna staničení (272.00-553.72m) dl.281,72m</v>
      </c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2" customHeight="1">
      <c r="A131" s="39"/>
      <c r="B131" s="40"/>
      <c r="C131" s="33" t="s">
        <v>20</v>
      </c>
      <c r="D131" s="41"/>
      <c r="E131" s="41"/>
      <c r="F131" s="28" t="str">
        <f>F16</f>
        <v>Žilina u Nového Jičína</v>
      </c>
      <c r="G131" s="41"/>
      <c r="H131" s="41"/>
      <c r="I131" s="33" t="s">
        <v>22</v>
      </c>
      <c r="J131" s="80" t="str">
        <f>IF(J16="","",J16)</f>
        <v>13. 3. 2025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6.96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40.05" customHeight="1">
      <c r="A133" s="39"/>
      <c r="B133" s="40"/>
      <c r="C133" s="33" t="s">
        <v>24</v>
      </c>
      <c r="D133" s="41"/>
      <c r="E133" s="41"/>
      <c r="F133" s="28" t="str">
        <f>E19</f>
        <v>Městský úřad Nový Jičín</v>
      </c>
      <c r="G133" s="41"/>
      <c r="H133" s="41"/>
      <c r="I133" s="33" t="s">
        <v>31</v>
      </c>
      <c r="J133" s="37" t="str">
        <f>E25</f>
        <v>Projekční a inženýrská činnost Groman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5.15" customHeight="1">
      <c r="A134" s="39"/>
      <c r="B134" s="40"/>
      <c r="C134" s="33" t="s">
        <v>29</v>
      </c>
      <c r="D134" s="41"/>
      <c r="E134" s="41"/>
      <c r="F134" s="28" t="str">
        <f>IF(E22="","",E22)</f>
        <v>Vyplň údaj</v>
      </c>
      <c r="G134" s="41"/>
      <c r="H134" s="41"/>
      <c r="I134" s="33" t="s">
        <v>35</v>
      </c>
      <c r="J134" s="37" t="str">
        <f>E28</f>
        <v>Fajfrová Irena</v>
      </c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0.32" customHeight="1">
      <c r="A135" s="39"/>
      <c r="B135" s="40"/>
      <c r="C135" s="41"/>
      <c r="D135" s="41"/>
      <c r="E135" s="41"/>
      <c r="F135" s="41"/>
      <c r="G135" s="41"/>
      <c r="H135" s="4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11" customFormat="1" ht="29.28" customHeight="1">
      <c r="A136" s="203"/>
      <c r="B136" s="204"/>
      <c r="C136" s="205" t="s">
        <v>182</v>
      </c>
      <c r="D136" s="206" t="s">
        <v>63</v>
      </c>
      <c r="E136" s="206" t="s">
        <v>59</v>
      </c>
      <c r="F136" s="206" t="s">
        <v>60</v>
      </c>
      <c r="G136" s="206" t="s">
        <v>183</v>
      </c>
      <c r="H136" s="206" t="s">
        <v>184</v>
      </c>
      <c r="I136" s="206" t="s">
        <v>185</v>
      </c>
      <c r="J136" s="206" t="s">
        <v>168</v>
      </c>
      <c r="K136" s="207" t="s">
        <v>186</v>
      </c>
      <c r="L136" s="208"/>
      <c r="M136" s="101" t="s">
        <v>1</v>
      </c>
      <c r="N136" s="102" t="s">
        <v>42</v>
      </c>
      <c r="O136" s="102" t="s">
        <v>187</v>
      </c>
      <c r="P136" s="102" t="s">
        <v>188</v>
      </c>
      <c r="Q136" s="102" t="s">
        <v>189</v>
      </c>
      <c r="R136" s="102" t="s">
        <v>190</v>
      </c>
      <c r="S136" s="102" t="s">
        <v>191</v>
      </c>
      <c r="T136" s="103" t="s">
        <v>192</v>
      </c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</row>
    <row r="137" s="2" customFormat="1" ht="22.8" customHeight="1">
      <c r="A137" s="39"/>
      <c r="B137" s="40"/>
      <c r="C137" s="108" t="s">
        <v>193</v>
      </c>
      <c r="D137" s="41"/>
      <c r="E137" s="41"/>
      <c r="F137" s="41"/>
      <c r="G137" s="41"/>
      <c r="H137" s="41"/>
      <c r="I137" s="41"/>
      <c r="J137" s="209">
        <f>BK137</f>
        <v>0</v>
      </c>
      <c r="K137" s="41"/>
      <c r="L137" s="45"/>
      <c r="M137" s="104"/>
      <c r="N137" s="210"/>
      <c r="O137" s="105"/>
      <c r="P137" s="211">
        <f>P138+P231+P254+P263</f>
        <v>0</v>
      </c>
      <c r="Q137" s="105"/>
      <c r="R137" s="211">
        <f>R138+R231+R254+R263</f>
        <v>1057.1120738599998</v>
      </c>
      <c r="S137" s="105"/>
      <c r="T137" s="212">
        <f>T138+T231+T254+T263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77</v>
      </c>
      <c r="AU137" s="18" t="s">
        <v>170</v>
      </c>
      <c r="BK137" s="213">
        <f>BK138+BK231+BK254+BK263</f>
        <v>0</v>
      </c>
    </row>
    <row r="138" s="12" customFormat="1" ht="25.92" customHeight="1">
      <c r="A138" s="12"/>
      <c r="B138" s="214"/>
      <c r="C138" s="215"/>
      <c r="D138" s="216" t="s">
        <v>77</v>
      </c>
      <c r="E138" s="217" t="s">
        <v>194</v>
      </c>
      <c r="F138" s="217" t="s">
        <v>195</v>
      </c>
      <c r="G138" s="215"/>
      <c r="H138" s="215"/>
      <c r="I138" s="218"/>
      <c r="J138" s="219">
        <f>BK138</f>
        <v>0</v>
      </c>
      <c r="K138" s="215"/>
      <c r="L138" s="220"/>
      <c r="M138" s="221"/>
      <c r="N138" s="222"/>
      <c r="O138" s="222"/>
      <c r="P138" s="223">
        <f>P139+P182+P190+P217+P220+P229</f>
        <v>0</v>
      </c>
      <c r="Q138" s="222"/>
      <c r="R138" s="223">
        <f>R139+R182+R190+R217+R220+R229</f>
        <v>1052.9621631099997</v>
      </c>
      <c r="S138" s="222"/>
      <c r="T138" s="224">
        <f>T139+T182+T190+T217+T220+T229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5" t="s">
        <v>82</v>
      </c>
      <c r="AT138" s="226" t="s">
        <v>77</v>
      </c>
      <c r="AU138" s="226" t="s">
        <v>78</v>
      </c>
      <c r="AY138" s="225" t="s">
        <v>196</v>
      </c>
      <c r="BK138" s="227">
        <f>BK139+BK182+BK190+BK217+BK220+BK229</f>
        <v>0</v>
      </c>
    </row>
    <row r="139" s="12" customFormat="1" ht="22.8" customHeight="1">
      <c r="A139" s="12"/>
      <c r="B139" s="214"/>
      <c r="C139" s="215"/>
      <c r="D139" s="216" t="s">
        <v>77</v>
      </c>
      <c r="E139" s="228" t="s">
        <v>82</v>
      </c>
      <c r="F139" s="228" t="s">
        <v>197</v>
      </c>
      <c r="G139" s="215"/>
      <c r="H139" s="215"/>
      <c r="I139" s="218"/>
      <c r="J139" s="229">
        <f>BK139</f>
        <v>0</v>
      </c>
      <c r="K139" s="215"/>
      <c r="L139" s="220"/>
      <c r="M139" s="221"/>
      <c r="N139" s="222"/>
      <c r="O139" s="222"/>
      <c r="P139" s="223">
        <f>SUM(P140:P181)</f>
        <v>0</v>
      </c>
      <c r="Q139" s="222"/>
      <c r="R139" s="223">
        <f>SUM(R140:R181)</f>
        <v>0.14923500000000001</v>
      </c>
      <c r="S139" s="222"/>
      <c r="T139" s="224">
        <f>SUM(T140:T181)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5" t="s">
        <v>82</v>
      </c>
      <c r="AT139" s="226" t="s">
        <v>77</v>
      </c>
      <c r="AU139" s="226" t="s">
        <v>82</v>
      </c>
      <c r="AY139" s="225" t="s">
        <v>196</v>
      </c>
      <c r="BK139" s="227">
        <f>SUM(BK140:BK181)</f>
        <v>0</v>
      </c>
    </row>
    <row r="140" s="2" customFormat="1" ht="24.15" customHeight="1">
      <c r="A140" s="39"/>
      <c r="B140" s="40"/>
      <c r="C140" s="230" t="s">
        <v>82</v>
      </c>
      <c r="D140" s="230" t="s">
        <v>198</v>
      </c>
      <c r="E140" s="231" t="s">
        <v>752</v>
      </c>
      <c r="F140" s="232" t="s">
        <v>753</v>
      </c>
      <c r="G140" s="233" t="s">
        <v>754</v>
      </c>
      <c r="H140" s="234">
        <v>336</v>
      </c>
      <c r="I140" s="235"/>
      <c r="J140" s="236">
        <f>ROUND(I140*H140,2)</f>
        <v>0</v>
      </c>
      <c r="K140" s="232" t="s">
        <v>202</v>
      </c>
      <c r="L140" s="45"/>
      <c r="M140" s="237" t="s">
        <v>1</v>
      </c>
      <c r="N140" s="238" t="s">
        <v>43</v>
      </c>
      <c r="O140" s="92"/>
      <c r="P140" s="239">
        <f>O140*H140</f>
        <v>0</v>
      </c>
      <c r="Q140" s="239">
        <v>3.0000000000000001E-05</v>
      </c>
      <c r="R140" s="239">
        <f>Q140*H140</f>
        <v>0.01008</v>
      </c>
      <c r="S140" s="239">
        <v>0</v>
      </c>
      <c r="T140" s="24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1" t="s">
        <v>101</v>
      </c>
      <c r="AT140" s="241" t="s">
        <v>198</v>
      </c>
      <c r="AU140" s="241" t="s">
        <v>86</v>
      </c>
      <c r="AY140" s="18" t="s">
        <v>196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8" t="s">
        <v>82</v>
      </c>
      <c r="BK140" s="242">
        <f>ROUND(I140*H140,2)</f>
        <v>0</v>
      </c>
      <c r="BL140" s="18" t="s">
        <v>101</v>
      </c>
      <c r="BM140" s="241" t="s">
        <v>1060</v>
      </c>
    </row>
    <row r="141" s="13" customFormat="1">
      <c r="A141" s="13"/>
      <c r="B141" s="243"/>
      <c r="C141" s="244"/>
      <c r="D141" s="245" t="s">
        <v>210</v>
      </c>
      <c r="E141" s="246" t="s">
        <v>1</v>
      </c>
      <c r="F141" s="247" t="s">
        <v>756</v>
      </c>
      <c r="G141" s="244"/>
      <c r="H141" s="248">
        <v>336</v>
      </c>
      <c r="I141" s="249"/>
      <c r="J141" s="244"/>
      <c r="K141" s="244"/>
      <c r="L141" s="250"/>
      <c r="M141" s="251"/>
      <c r="N141" s="252"/>
      <c r="O141" s="252"/>
      <c r="P141" s="252"/>
      <c r="Q141" s="252"/>
      <c r="R141" s="252"/>
      <c r="S141" s="252"/>
      <c r="T141" s="25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4" t="s">
        <v>210</v>
      </c>
      <c r="AU141" s="254" t="s">
        <v>86</v>
      </c>
      <c r="AV141" s="13" t="s">
        <v>86</v>
      </c>
      <c r="AW141" s="13" t="s">
        <v>34</v>
      </c>
      <c r="AX141" s="13" t="s">
        <v>82</v>
      </c>
      <c r="AY141" s="254" t="s">
        <v>196</v>
      </c>
    </row>
    <row r="142" s="2" customFormat="1" ht="24.15" customHeight="1">
      <c r="A142" s="39"/>
      <c r="B142" s="40"/>
      <c r="C142" s="230" t="s">
        <v>86</v>
      </c>
      <c r="D142" s="230" t="s">
        <v>198</v>
      </c>
      <c r="E142" s="231" t="s">
        <v>757</v>
      </c>
      <c r="F142" s="232" t="s">
        <v>758</v>
      </c>
      <c r="G142" s="233" t="s">
        <v>759</v>
      </c>
      <c r="H142" s="234">
        <v>14</v>
      </c>
      <c r="I142" s="235"/>
      <c r="J142" s="236">
        <f>ROUND(I142*H142,2)</f>
        <v>0</v>
      </c>
      <c r="K142" s="232" t="s">
        <v>202</v>
      </c>
      <c r="L142" s="45"/>
      <c r="M142" s="237" t="s">
        <v>1</v>
      </c>
      <c r="N142" s="238" t="s">
        <v>43</v>
      </c>
      <c r="O142" s="92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1" t="s">
        <v>101</v>
      </c>
      <c r="AT142" s="241" t="s">
        <v>198</v>
      </c>
      <c r="AU142" s="241" t="s">
        <v>86</v>
      </c>
      <c r="AY142" s="18" t="s">
        <v>196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8" t="s">
        <v>82</v>
      </c>
      <c r="BK142" s="242">
        <f>ROUND(I142*H142,2)</f>
        <v>0</v>
      </c>
      <c r="BL142" s="18" t="s">
        <v>101</v>
      </c>
      <c r="BM142" s="241" t="s">
        <v>1061</v>
      </c>
    </row>
    <row r="143" s="2" customFormat="1" ht="24.15" customHeight="1">
      <c r="A143" s="39"/>
      <c r="B143" s="40"/>
      <c r="C143" s="230" t="s">
        <v>94</v>
      </c>
      <c r="D143" s="230" t="s">
        <v>198</v>
      </c>
      <c r="E143" s="231" t="s">
        <v>245</v>
      </c>
      <c r="F143" s="232" t="s">
        <v>246</v>
      </c>
      <c r="G143" s="233" t="s">
        <v>247</v>
      </c>
      <c r="H143" s="234">
        <v>290</v>
      </c>
      <c r="I143" s="235"/>
      <c r="J143" s="236">
        <f>ROUND(I143*H143,2)</f>
        <v>0</v>
      </c>
      <c r="K143" s="232" t="s">
        <v>202</v>
      </c>
      <c r="L143" s="45"/>
      <c r="M143" s="237" t="s">
        <v>1</v>
      </c>
      <c r="N143" s="238" t="s">
        <v>43</v>
      </c>
      <c r="O143" s="92"/>
      <c r="P143" s="239">
        <f>O143*H143</f>
        <v>0</v>
      </c>
      <c r="Q143" s="239">
        <v>0.00042000000000000002</v>
      </c>
      <c r="R143" s="239">
        <f>Q143*H143</f>
        <v>0.12180000000000001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101</v>
      </c>
      <c r="AT143" s="241" t="s">
        <v>198</v>
      </c>
      <c r="AU143" s="241" t="s">
        <v>86</v>
      </c>
      <c r="AY143" s="18" t="s">
        <v>196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82</v>
      </c>
      <c r="BK143" s="242">
        <f>ROUND(I143*H143,2)</f>
        <v>0</v>
      </c>
      <c r="BL143" s="18" t="s">
        <v>101</v>
      </c>
      <c r="BM143" s="241" t="s">
        <v>1062</v>
      </c>
    </row>
    <row r="144" s="2" customFormat="1" ht="24.15" customHeight="1">
      <c r="A144" s="39"/>
      <c r="B144" s="40"/>
      <c r="C144" s="230" t="s">
        <v>101</v>
      </c>
      <c r="D144" s="230" t="s">
        <v>198</v>
      </c>
      <c r="E144" s="231" t="s">
        <v>250</v>
      </c>
      <c r="F144" s="232" t="s">
        <v>251</v>
      </c>
      <c r="G144" s="233" t="s">
        <v>247</v>
      </c>
      <c r="H144" s="234">
        <v>290</v>
      </c>
      <c r="I144" s="235"/>
      <c r="J144" s="236">
        <f>ROUND(I144*H144,2)</f>
        <v>0</v>
      </c>
      <c r="K144" s="232" t="s">
        <v>202</v>
      </c>
      <c r="L144" s="45"/>
      <c r="M144" s="237" t="s">
        <v>1</v>
      </c>
      <c r="N144" s="238" t="s">
        <v>43</v>
      </c>
      <c r="O144" s="92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1" t="s">
        <v>101</v>
      </c>
      <c r="AT144" s="241" t="s">
        <v>198</v>
      </c>
      <c r="AU144" s="241" t="s">
        <v>86</v>
      </c>
      <c r="AY144" s="18" t="s">
        <v>196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8" t="s">
        <v>82</v>
      </c>
      <c r="BK144" s="242">
        <f>ROUND(I144*H144,2)</f>
        <v>0</v>
      </c>
      <c r="BL144" s="18" t="s">
        <v>101</v>
      </c>
      <c r="BM144" s="241" t="s">
        <v>1063</v>
      </c>
    </row>
    <row r="145" s="2" customFormat="1" ht="33" customHeight="1">
      <c r="A145" s="39"/>
      <c r="B145" s="40"/>
      <c r="C145" s="230" t="s">
        <v>215</v>
      </c>
      <c r="D145" s="230" t="s">
        <v>198</v>
      </c>
      <c r="E145" s="231" t="s">
        <v>1064</v>
      </c>
      <c r="F145" s="232" t="s">
        <v>1065</v>
      </c>
      <c r="G145" s="233" t="s">
        <v>261</v>
      </c>
      <c r="H145" s="234">
        <v>1359.299</v>
      </c>
      <c r="I145" s="235"/>
      <c r="J145" s="236">
        <f>ROUND(I145*H145,2)</f>
        <v>0</v>
      </c>
      <c r="K145" s="232" t="s">
        <v>202</v>
      </c>
      <c r="L145" s="45"/>
      <c r="M145" s="237" t="s">
        <v>1</v>
      </c>
      <c r="N145" s="238" t="s">
        <v>43</v>
      </c>
      <c r="O145" s="92"/>
      <c r="P145" s="239">
        <f>O145*H145</f>
        <v>0</v>
      </c>
      <c r="Q145" s="239">
        <v>0</v>
      </c>
      <c r="R145" s="239">
        <f>Q145*H145</f>
        <v>0</v>
      </c>
      <c r="S145" s="239">
        <v>0</v>
      </c>
      <c r="T145" s="24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1" t="s">
        <v>101</v>
      </c>
      <c r="AT145" s="241" t="s">
        <v>198</v>
      </c>
      <c r="AU145" s="241" t="s">
        <v>86</v>
      </c>
      <c r="AY145" s="18" t="s">
        <v>196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8" t="s">
        <v>82</v>
      </c>
      <c r="BK145" s="242">
        <f>ROUND(I145*H145,2)</f>
        <v>0</v>
      </c>
      <c r="BL145" s="18" t="s">
        <v>101</v>
      </c>
      <c r="BM145" s="241" t="s">
        <v>1066</v>
      </c>
    </row>
    <row r="146" s="14" customFormat="1">
      <c r="A146" s="14"/>
      <c r="B146" s="255"/>
      <c r="C146" s="256"/>
      <c r="D146" s="245" t="s">
        <v>210</v>
      </c>
      <c r="E146" s="257" t="s">
        <v>1</v>
      </c>
      <c r="F146" s="258" t="s">
        <v>766</v>
      </c>
      <c r="G146" s="256"/>
      <c r="H146" s="257" t="s">
        <v>1</v>
      </c>
      <c r="I146" s="259"/>
      <c r="J146" s="256"/>
      <c r="K146" s="256"/>
      <c r="L146" s="260"/>
      <c r="M146" s="261"/>
      <c r="N146" s="262"/>
      <c r="O146" s="262"/>
      <c r="P146" s="262"/>
      <c r="Q146" s="262"/>
      <c r="R146" s="262"/>
      <c r="S146" s="262"/>
      <c r="T146" s="26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4" t="s">
        <v>210</v>
      </c>
      <c r="AU146" s="264" t="s">
        <v>86</v>
      </c>
      <c r="AV146" s="14" t="s">
        <v>82</v>
      </c>
      <c r="AW146" s="14" t="s">
        <v>34</v>
      </c>
      <c r="AX146" s="14" t="s">
        <v>78</v>
      </c>
      <c r="AY146" s="264" t="s">
        <v>196</v>
      </c>
    </row>
    <row r="147" s="13" customFormat="1">
      <c r="A147" s="13"/>
      <c r="B147" s="243"/>
      <c r="C147" s="244"/>
      <c r="D147" s="245" t="s">
        <v>210</v>
      </c>
      <c r="E147" s="246" t="s">
        <v>1</v>
      </c>
      <c r="F147" s="247" t="s">
        <v>1067</v>
      </c>
      <c r="G147" s="244"/>
      <c r="H147" s="248">
        <v>915.59000000000003</v>
      </c>
      <c r="I147" s="249"/>
      <c r="J147" s="244"/>
      <c r="K147" s="244"/>
      <c r="L147" s="250"/>
      <c r="M147" s="251"/>
      <c r="N147" s="252"/>
      <c r="O147" s="252"/>
      <c r="P147" s="252"/>
      <c r="Q147" s="252"/>
      <c r="R147" s="252"/>
      <c r="S147" s="252"/>
      <c r="T147" s="25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4" t="s">
        <v>210</v>
      </c>
      <c r="AU147" s="254" t="s">
        <v>86</v>
      </c>
      <c r="AV147" s="13" t="s">
        <v>86</v>
      </c>
      <c r="AW147" s="13" t="s">
        <v>34</v>
      </c>
      <c r="AX147" s="13" t="s">
        <v>78</v>
      </c>
      <c r="AY147" s="254" t="s">
        <v>196</v>
      </c>
    </row>
    <row r="148" s="13" customFormat="1">
      <c r="A148" s="13"/>
      <c r="B148" s="243"/>
      <c r="C148" s="244"/>
      <c r="D148" s="245" t="s">
        <v>210</v>
      </c>
      <c r="E148" s="246" t="s">
        <v>1</v>
      </c>
      <c r="F148" s="247" t="s">
        <v>1068</v>
      </c>
      <c r="G148" s="244"/>
      <c r="H148" s="248">
        <v>443.709</v>
      </c>
      <c r="I148" s="249"/>
      <c r="J148" s="244"/>
      <c r="K148" s="244"/>
      <c r="L148" s="250"/>
      <c r="M148" s="251"/>
      <c r="N148" s="252"/>
      <c r="O148" s="252"/>
      <c r="P148" s="252"/>
      <c r="Q148" s="252"/>
      <c r="R148" s="252"/>
      <c r="S148" s="252"/>
      <c r="T148" s="25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4" t="s">
        <v>210</v>
      </c>
      <c r="AU148" s="254" t="s">
        <v>86</v>
      </c>
      <c r="AV148" s="13" t="s">
        <v>86</v>
      </c>
      <c r="AW148" s="13" t="s">
        <v>34</v>
      </c>
      <c r="AX148" s="13" t="s">
        <v>78</v>
      </c>
      <c r="AY148" s="254" t="s">
        <v>196</v>
      </c>
    </row>
    <row r="149" s="16" customFormat="1">
      <c r="A149" s="16"/>
      <c r="B149" s="276"/>
      <c r="C149" s="277"/>
      <c r="D149" s="245" t="s">
        <v>210</v>
      </c>
      <c r="E149" s="278" t="s">
        <v>152</v>
      </c>
      <c r="F149" s="279" t="s">
        <v>276</v>
      </c>
      <c r="G149" s="277"/>
      <c r="H149" s="280">
        <v>1359.299</v>
      </c>
      <c r="I149" s="281"/>
      <c r="J149" s="277"/>
      <c r="K149" s="277"/>
      <c r="L149" s="282"/>
      <c r="M149" s="283"/>
      <c r="N149" s="284"/>
      <c r="O149" s="284"/>
      <c r="P149" s="284"/>
      <c r="Q149" s="284"/>
      <c r="R149" s="284"/>
      <c r="S149" s="284"/>
      <c r="T149" s="285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T149" s="286" t="s">
        <v>210</v>
      </c>
      <c r="AU149" s="286" t="s">
        <v>86</v>
      </c>
      <c r="AV149" s="16" t="s">
        <v>101</v>
      </c>
      <c r="AW149" s="16" t="s">
        <v>34</v>
      </c>
      <c r="AX149" s="16" t="s">
        <v>82</v>
      </c>
      <c r="AY149" s="286" t="s">
        <v>196</v>
      </c>
    </row>
    <row r="150" s="2" customFormat="1" ht="37.8" customHeight="1">
      <c r="A150" s="39"/>
      <c r="B150" s="40"/>
      <c r="C150" s="230" t="s">
        <v>221</v>
      </c>
      <c r="D150" s="230" t="s">
        <v>198</v>
      </c>
      <c r="E150" s="231" t="s">
        <v>297</v>
      </c>
      <c r="F150" s="232" t="s">
        <v>298</v>
      </c>
      <c r="G150" s="233" t="s">
        <v>261</v>
      </c>
      <c r="H150" s="234">
        <v>57</v>
      </c>
      <c r="I150" s="235"/>
      <c r="J150" s="236">
        <f>ROUND(I150*H150,2)</f>
        <v>0</v>
      </c>
      <c r="K150" s="232" t="s">
        <v>202</v>
      </c>
      <c r="L150" s="45"/>
      <c r="M150" s="237" t="s">
        <v>1</v>
      </c>
      <c r="N150" s="238" t="s">
        <v>43</v>
      </c>
      <c r="O150" s="92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101</v>
      </c>
      <c r="AT150" s="241" t="s">
        <v>198</v>
      </c>
      <c r="AU150" s="241" t="s">
        <v>86</v>
      </c>
      <c r="AY150" s="18" t="s">
        <v>196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82</v>
      </c>
      <c r="BK150" s="242">
        <f>ROUND(I150*H150,2)</f>
        <v>0</v>
      </c>
      <c r="BL150" s="18" t="s">
        <v>101</v>
      </c>
      <c r="BM150" s="241" t="s">
        <v>1069</v>
      </c>
    </row>
    <row r="151" s="14" customFormat="1">
      <c r="A151" s="14"/>
      <c r="B151" s="255"/>
      <c r="C151" s="256"/>
      <c r="D151" s="245" t="s">
        <v>210</v>
      </c>
      <c r="E151" s="257" t="s">
        <v>1</v>
      </c>
      <c r="F151" s="258" t="s">
        <v>305</v>
      </c>
      <c r="G151" s="256"/>
      <c r="H151" s="257" t="s">
        <v>1</v>
      </c>
      <c r="I151" s="259"/>
      <c r="J151" s="256"/>
      <c r="K151" s="256"/>
      <c r="L151" s="260"/>
      <c r="M151" s="261"/>
      <c r="N151" s="262"/>
      <c r="O151" s="262"/>
      <c r="P151" s="262"/>
      <c r="Q151" s="262"/>
      <c r="R151" s="262"/>
      <c r="S151" s="262"/>
      <c r="T151" s="26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4" t="s">
        <v>210</v>
      </c>
      <c r="AU151" s="264" t="s">
        <v>86</v>
      </c>
      <c r="AV151" s="14" t="s">
        <v>82</v>
      </c>
      <c r="AW151" s="14" t="s">
        <v>34</v>
      </c>
      <c r="AX151" s="14" t="s">
        <v>78</v>
      </c>
      <c r="AY151" s="264" t="s">
        <v>196</v>
      </c>
    </row>
    <row r="152" s="13" customFormat="1">
      <c r="A152" s="13"/>
      <c r="B152" s="243"/>
      <c r="C152" s="244"/>
      <c r="D152" s="245" t="s">
        <v>210</v>
      </c>
      <c r="E152" s="246" t="s">
        <v>1</v>
      </c>
      <c r="F152" s="247" t="s">
        <v>306</v>
      </c>
      <c r="G152" s="244"/>
      <c r="H152" s="248">
        <v>57</v>
      </c>
      <c r="I152" s="249"/>
      <c r="J152" s="244"/>
      <c r="K152" s="244"/>
      <c r="L152" s="250"/>
      <c r="M152" s="251"/>
      <c r="N152" s="252"/>
      <c r="O152" s="252"/>
      <c r="P152" s="252"/>
      <c r="Q152" s="252"/>
      <c r="R152" s="252"/>
      <c r="S152" s="252"/>
      <c r="T152" s="25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4" t="s">
        <v>210</v>
      </c>
      <c r="AU152" s="254" t="s">
        <v>86</v>
      </c>
      <c r="AV152" s="13" t="s">
        <v>86</v>
      </c>
      <c r="AW152" s="13" t="s">
        <v>34</v>
      </c>
      <c r="AX152" s="13" t="s">
        <v>82</v>
      </c>
      <c r="AY152" s="254" t="s">
        <v>196</v>
      </c>
    </row>
    <row r="153" s="2" customFormat="1" ht="37.8" customHeight="1">
      <c r="A153" s="39"/>
      <c r="B153" s="40"/>
      <c r="C153" s="230" t="s">
        <v>227</v>
      </c>
      <c r="D153" s="230" t="s">
        <v>198</v>
      </c>
      <c r="E153" s="231" t="s">
        <v>308</v>
      </c>
      <c r="F153" s="232" t="s">
        <v>790</v>
      </c>
      <c r="G153" s="233" t="s">
        <v>261</v>
      </c>
      <c r="H153" s="234">
        <v>364.96800000000002</v>
      </c>
      <c r="I153" s="235"/>
      <c r="J153" s="236">
        <f>ROUND(I153*H153,2)</f>
        <v>0</v>
      </c>
      <c r="K153" s="232" t="s">
        <v>202</v>
      </c>
      <c r="L153" s="45"/>
      <c r="M153" s="237" t="s">
        <v>1</v>
      </c>
      <c r="N153" s="238" t="s">
        <v>43</v>
      </c>
      <c r="O153" s="92"/>
      <c r="P153" s="239">
        <f>O153*H153</f>
        <v>0</v>
      </c>
      <c r="Q153" s="239">
        <v>0</v>
      </c>
      <c r="R153" s="239">
        <f>Q153*H153</f>
        <v>0</v>
      </c>
      <c r="S153" s="239">
        <v>0</v>
      </c>
      <c r="T153" s="24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1" t="s">
        <v>101</v>
      </c>
      <c r="AT153" s="241" t="s">
        <v>198</v>
      </c>
      <c r="AU153" s="241" t="s">
        <v>86</v>
      </c>
      <c r="AY153" s="18" t="s">
        <v>196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8" t="s">
        <v>82</v>
      </c>
      <c r="BK153" s="242">
        <f>ROUND(I153*H153,2)</f>
        <v>0</v>
      </c>
      <c r="BL153" s="18" t="s">
        <v>101</v>
      </c>
      <c r="BM153" s="241" t="s">
        <v>1070</v>
      </c>
    </row>
    <row r="154" s="14" customFormat="1">
      <c r="A154" s="14"/>
      <c r="B154" s="255"/>
      <c r="C154" s="256"/>
      <c r="D154" s="245" t="s">
        <v>210</v>
      </c>
      <c r="E154" s="257" t="s">
        <v>1</v>
      </c>
      <c r="F154" s="258" t="s">
        <v>311</v>
      </c>
      <c r="G154" s="256"/>
      <c r="H154" s="257" t="s">
        <v>1</v>
      </c>
      <c r="I154" s="259"/>
      <c r="J154" s="256"/>
      <c r="K154" s="256"/>
      <c r="L154" s="260"/>
      <c r="M154" s="261"/>
      <c r="N154" s="262"/>
      <c r="O154" s="262"/>
      <c r="P154" s="262"/>
      <c r="Q154" s="262"/>
      <c r="R154" s="262"/>
      <c r="S154" s="262"/>
      <c r="T154" s="26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4" t="s">
        <v>210</v>
      </c>
      <c r="AU154" s="264" t="s">
        <v>86</v>
      </c>
      <c r="AV154" s="14" t="s">
        <v>82</v>
      </c>
      <c r="AW154" s="14" t="s">
        <v>34</v>
      </c>
      <c r="AX154" s="14" t="s">
        <v>78</v>
      </c>
      <c r="AY154" s="264" t="s">
        <v>196</v>
      </c>
    </row>
    <row r="155" s="13" customFormat="1">
      <c r="A155" s="13"/>
      <c r="B155" s="243"/>
      <c r="C155" s="244"/>
      <c r="D155" s="245" t="s">
        <v>210</v>
      </c>
      <c r="E155" s="246" t="s">
        <v>143</v>
      </c>
      <c r="F155" s="247" t="s">
        <v>792</v>
      </c>
      <c r="G155" s="244"/>
      <c r="H155" s="248">
        <v>364.96800000000002</v>
      </c>
      <c r="I155" s="249"/>
      <c r="J155" s="244"/>
      <c r="K155" s="244"/>
      <c r="L155" s="250"/>
      <c r="M155" s="251"/>
      <c r="N155" s="252"/>
      <c r="O155" s="252"/>
      <c r="P155" s="252"/>
      <c r="Q155" s="252"/>
      <c r="R155" s="252"/>
      <c r="S155" s="252"/>
      <c r="T155" s="25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4" t="s">
        <v>210</v>
      </c>
      <c r="AU155" s="254" t="s">
        <v>86</v>
      </c>
      <c r="AV155" s="13" t="s">
        <v>86</v>
      </c>
      <c r="AW155" s="13" t="s">
        <v>34</v>
      </c>
      <c r="AX155" s="13" t="s">
        <v>82</v>
      </c>
      <c r="AY155" s="254" t="s">
        <v>196</v>
      </c>
    </row>
    <row r="156" s="2" customFormat="1" ht="37.8" customHeight="1">
      <c r="A156" s="39"/>
      <c r="B156" s="40"/>
      <c r="C156" s="230" t="s">
        <v>232</v>
      </c>
      <c r="D156" s="230" t="s">
        <v>198</v>
      </c>
      <c r="E156" s="231" t="s">
        <v>320</v>
      </c>
      <c r="F156" s="232" t="s">
        <v>793</v>
      </c>
      <c r="G156" s="233" t="s">
        <v>261</v>
      </c>
      <c r="H156" s="234">
        <v>3649.6799999999998</v>
      </c>
      <c r="I156" s="235"/>
      <c r="J156" s="236">
        <f>ROUND(I156*H156,2)</f>
        <v>0</v>
      </c>
      <c r="K156" s="232" t="s">
        <v>202</v>
      </c>
      <c r="L156" s="45"/>
      <c r="M156" s="237" t="s">
        <v>1</v>
      </c>
      <c r="N156" s="238" t="s">
        <v>43</v>
      </c>
      <c r="O156" s="92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1" t="s">
        <v>101</v>
      </c>
      <c r="AT156" s="241" t="s">
        <v>198</v>
      </c>
      <c r="AU156" s="241" t="s">
        <v>86</v>
      </c>
      <c r="AY156" s="18" t="s">
        <v>196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8" t="s">
        <v>82</v>
      </c>
      <c r="BK156" s="242">
        <f>ROUND(I156*H156,2)</f>
        <v>0</v>
      </c>
      <c r="BL156" s="18" t="s">
        <v>101</v>
      </c>
      <c r="BM156" s="241" t="s">
        <v>1071</v>
      </c>
    </row>
    <row r="157" s="13" customFormat="1">
      <c r="A157" s="13"/>
      <c r="B157" s="243"/>
      <c r="C157" s="244"/>
      <c r="D157" s="245" t="s">
        <v>210</v>
      </c>
      <c r="E157" s="246" t="s">
        <v>1</v>
      </c>
      <c r="F157" s="247" t="s">
        <v>323</v>
      </c>
      <c r="G157" s="244"/>
      <c r="H157" s="248">
        <v>3649.6799999999998</v>
      </c>
      <c r="I157" s="249"/>
      <c r="J157" s="244"/>
      <c r="K157" s="244"/>
      <c r="L157" s="250"/>
      <c r="M157" s="251"/>
      <c r="N157" s="252"/>
      <c r="O157" s="252"/>
      <c r="P157" s="252"/>
      <c r="Q157" s="252"/>
      <c r="R157" s="252"/>
      <c r="S157" s="252"/>
      <c r="T157" s="25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4" t="s">
        <v>210</v>
      </c>
      <c r="AU157" s="254" t="s">
        <v>86</v>
      </c>
      <c r="AV157" s="13" t="s">
        <v>86</v>
      </c>
      <c r="AW157" s="13" t="s">
        <v>34</v>
      </c>
      <c r="AX157" s="13" t="s">
        <v>82</v>
      </c>
      <c r="AY157" s="254" t="s">
        <v>196</v>
      </c>
    </row>
    <row r="158" s="2" customFormat="1" ht="24.15" customHeight="1">
      <c r="A158" s="39"/>
      <c r="B158" s="40"/>
      <c r="C158" s="230" t="s">
        <v>237</v>
      </c>
      <c r="D158" s="230" t="s">
        <v>198</v>
      </c>
      <c r="E158" s="231" t="s">
        <v>325</v>
      </c>
      <c r="F158" s="232" t="s">
        <v>326</v>
      </c>
      <c r="G158" s="233" t="s">
        <v>261</v>
      </c>
      <c r="H158" s="234">
        <v>57</v>
      </c>
      <c r="I158" s="235"/>
      <c r="J158" s="236">
        <f>ROUND(I158*H158,2)</f>
        <v>0</v>
      </c>
      <c r="K158" s="232" t="s">
        <v>202</v>
      </c>
      <c r="L158" s="45"/>
      <c r="M158" s="237" t="s">
        <v>1</v>
      </c>
      <c r="N158" s="238" t="s">
        <v>43</v>
      </c>
      <c r="O158" s="92"/>
      <c r="P158" s="239">
        <f>O158*H158</f>
        <v>0</v>
      </c>
      <c r="Q158" s="239">
        <v>0</v>
      </c>
      <c r="R158" s="239">
        <f>Q158*H158</f>
        <v>0</v>
      </c>
      <c r="S158" s="239">
        <v>0</v>
      </c>
      <c r="T158" s="24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1" t="s">
        <v>101</v>
      </c>
      <c r="AT158" s="241" t="s">
        <v>198</v>
      </c>
      <c r="AU158" s="241" t="s">
        <v>86</v>
      </c>
      <c r="AY158" s="18" t="s">
        <v>196</v>
      </c>
      <c r="BE158" s="242">
        <f>IF(N158="základní",J158,0)</f>
        <v>0</v>
      </c>
      <c r="BF158" s="242">
        <f>IF(N158="snížená",J158,0)</f>
        <v>0</v>
      </c>
      <c r="BG158" s="242">
        <f>IF(N158="zákl. přenesená",J158,0)</f>
        <v>0</v>
      </c>
      <c r="BH158" s="242">
        <f>IF(N158="sníž. přenesená",J158,0)</f>
        <v>0</v>
      </c>
      <c r="BI158" s="242">
        <f>IF(N158="nulová",J158,0)</f>
        <v>0</v>
      </c>
      <c r="BJ158" s="18" t="s">
        <v>82</v>
      </c>
      <c r="BK158" s="242">
        <f>ROUND(I158*H158,2)</f>
        <v>0</v>
      </c>
      <c r="BL158" s="18" t="s">
        <v>101</v>
      </c>
      <c r="BM158" s="241" t="s">
        <v>1072</v>
      </c>
    </row>
    <row r="159" s="14" customFormat="1">
      <c r="A159" s="14"/>
      <c r="B159" s="255"/>
      <c r="C159" s="256"/>
      <c r="D159" s="245" t="s">
        <v>210</v>
      </c>
      <c r="E159" s="257" t="s">
        <v>1</v>
      </c>
      <c r="F159" s="258" t="s">
        <v>328</v>
      </c>
      <c r="G159" s="256"/>
      <c r="H159" s="257" t="s">
        <v>1</v>
      </c>
      <c r="I159" s="259"/>
      <c r="J159" s="256"/>
      <c r="K159" s="256"/>
      <c r="L159" s="260"/>
      <c r="M159" s="261"/>
      <c r="N159" s="262"/>
      <c r="O159" s="262"/>
      <c r="P159" s="262"/>
      <c r="Q159" s="262"/>
      <c r="R159" s="262"/>
      <c r="S159" s="262"/>
      <c r="T159" s="26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4" t="s">
        <v>210</v>
      </c>
      <c r="AU159" s="264" t="s">
        <v>86</v>
      </c>
      <c r="AV159" s="14" t="s">
        <v>82</v>
      </c>
      <c r="AW159" s="14" t="s">
        <v>34</v>
      </c>
      <c r="AX159" s="14" t="s">
        <v>78</v>
      </c>
      <c r="AY159" s="264" t="s">
        <v>196</v>
      </c>
    </row>
    <row r="160" s="13" customFormat="1">
      <c r="A160" s="13"/>
      <c r="B160" s="243"/>
      <c r="C160" s="244"/>
      <c r="D160" s="245" t="s">
        <v>210</v>
      </c>
      <c r="E160" s="246" t="s">
        <v>1</v>
      </c>
      <c r="F160" s="247" t="s">
        <v>306</v>
      </c>
      <c r="G160" s="244"/>
      <c r="H160" s="248">
        <v>57</v>
      </c>
      <c r="I160" s="249"/>
      <c r="J160" s="244"/>
      <c r="K160" s="244"/>
      <c r="L160" s="250"/>
      <c r="M160" s="251"/>
      <c r="N160" s="252"/>
      <c r="O160" s="252"/>
      <c r="P160" s="252"/>
      <c r="Q160" s="252"/>
      <c r="R160" s="252"/>
      <c r="S160" s="252"/>
      <c r="T160" s="25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4" t="s">
        <v>210</v>
      </c>
      <c r="AU160" s="254" t="s">
        <v>86</v>
      </c>
      <c r="AV160" s="13" t="s">
        <v>86</v>
      </c>
      <c r="AW160" s="13" t="s">
        <v>34</v>
      </c>
      <c r="AX160" s="13" t="s">
        <v>82</v>
      </c>
      <c r="AY160" s="254" t="s">
        <v>196</v>
      </c>
    </row>
    <row r="161" s="2" customFormat="1" ht="37.8" customHeight="1">
      <c r="A161" s="39"/>
      <c r="B161" s="40"/>
      <c r="C161" s="230" t="s">
        <v>244</v>
      </c>
      <c r="D161" s="230" t="s">
        <v>198</v>
      </c>
      <c r="E161" s="231" t="s">
        <v>339</v>
      </c>
      <c r="F161" s="232" t="s">
        <v>340</v>
      </c>
      <c r="G161" s="233" t="s">
        <v>341</v>
      </c>
      <c r="H161" s="234">
        <v>364.96800000000002</v>
      </c>
      <c r="I161" s="235"/>
      <c r="J161" s="236">
        <f>ROUND(I161*H161,2)</f>
        <v>0</v>
      </c>
      <c r="K161" s="232" t="s">
        <v>1</v>
      </c>
      <c r="L161" s="45"/>
      <c r="M161" s="237" t="s">
        <v>1</v>
      </c>
      <c r="N161" s="238" t="s">
        <v>43</v>
      </c>
      <c r="O161" s="92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1" t="s">
        <v>101</v>
      </c>
      <c r="AT161" s="241" t="s">
        <v>198</v>
      </c>
      <c r="AU161" s="241" t="s">
        <v>86</v>
      </c>
      <c r="AY161" s="18" t="s">
        <v>196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8" t="s">
        <v>82</v>
      </c>
      <c r="BK161" s="242">
        <f>ROUND(I161*H161,2)</f>
        <v>0</v>
      </c>
      <c r="BL161" s="18" t="s">
        <v>101</v>
      </c>
      <c r="BM161" s="241" t="s">
        <v>1073</v>
      </c>
    </row>
    <row r="162" s="13" customFormat="1">
      <c r="A162" s="13"/>
      <c r="B162" s="243"/>
      <c r="C162" s="244"/>
      <c r="D162" s="245" t="s">
        <v>210</v>
      </c>
      <c r="E162" s="246" t="s">
        <v>1</v>
      </c>
      <c r="F162" s="247" t="s">
        <v>977</v>
      </c>
      <c r="G162" s="244"/>
      <c r="H162" s="248">
        <v>364.96800000000002</v>
      </c>
      <c r="I162" s="249"/>
      <c r="J162" s="244"/>
      <c r="K162" s="244"/>
      <c r="L162" s="250"/>
      <c r="M162" s="251"/>
      <c r="N162" s="252"/>
      <c r="O162" s="252"/>
      <c r="P162" s="252"/>
      <c r="Q162" s="252"/>
      <c r="R162" s="252"/>
      <c r="S162" s="252"/>
      <c r="T162" s="25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4" t="s">
        <v>210</v>
      </c>
      <c r="AU162" s="254" t="s">
        <v>86</v>
      </c>
      <c r="AV162" s="13" t="s">
        <v>86</v>
      </c>
      <c r="AW162" s="13" t="s">
        <v>34</v>
      </c>
      <c r="AX162" s="13" t="s">
        <v>82</v>
      </c>
      <c r="AY162" s="254" t="s">
        <v>196</v>
      </c>
    </row>
    <row r="163" s="2" customFormat="1" ht="33" customHeight="1">
      <c r="A163" s="39"/>
      <c r="B163" s="40"/>
      <c r="C163" s="230" t="s">
        <v>249</v>
      </c>
      <c r="D163" s="230" t="s">
        <v>198</v>
      </c>
      <c r="E163" s="231" t="s">
        <v>345</v>
      </c>
      <c r="F163" s="232" t="s">
        <v>346</v>
      </c>
      <c r="G163" s="233" t="s">
        <v>341</v>
      </c>
      <c r="H163" s="234">
        <v>364.96800000000002</v>
      </c>
      <c r="I163" s="235"/>
      <c r="J163" s="236">
        <f>ROUND(I163*H163,2)</f>
        <v>0</v>
      </c>
      <c r="K163" s="232" t="s">
        <v>202</v>
      </c>
      <c r="L163" s="45"/>
      <c r="M163" s="237" t="s">
        <v>1</v>
      </c>
      <c r="N163" s="238" t="s">
        <v>43</v>
      </c>
      <c r="O163" s="92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1" t="s">
        <v>101</v>
      </c>
      <c r="AT163" s="241" t="s">
        <v>198</v>
      </c>
      <c r="AU163" s="241" t="s">
        <v>86</v>
      </c>
      <c r="AY163" s="18" t="s">
        <v>196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8" t="s">
        <v>82</v>
      </c>
      <c r="BK163" s="242">
        <f>ROUND(I163*H163,2)</f>
        <v>0</v>
      </c>
      <c r="BL163" s="18" t="s">
        <v>101</v>
      </c>
      <c r="BM163" s="241" t="s">
        <v>1074</v>
      </c>
    </row>
    <row r="164" s="13" customFormat="1">
      <c r="A164" s="13"/>
      <c r="B164" s="243"/>
      <c r="C164" s="244"/>
      <c r="D164" s="245" t="s">
        <v>210</v>
      </c>
      <c r="E164" s="246" t="s">
        <v>1</v>
      </c>
      <c r="F164" s="247" t="s">
        <v>977</v>
      </c>
      <c r="G164" s="244"/>
      <c r="H164" s="248">
        <v>364.96800000000002</v>
      </c>
      <c r="I164" s="249"/>
      <c r="J164" s="244"/>
      <c r="K164" s="244"/>
      <c r="L164" s="250"/>
      <c r="M164" s="251"/>
      <c r="N164" s="252"/>
      <c r="O164" s="252"/>
      <c r="P164" s="252"/>
      <c r="Q164" s="252"/>
      <c r="R164" s="252"/>
      <c r="S164" s="252"/>
      <c r="T164" s="25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4" t="s">
        <v>210</v>
      </c>
      <c r="AU164" s="254" t="s">
        <v>86</v>
      </c>
      <c r="AV164" s="13" t="s">
        <v>86</v>
      </c>
      <c r="AW164" s="13" t="s">
        <v>34</v>
      </c>
      <c r="AX164" s="13" t="s">
        <v>82</v>
      </c>
      <c r="AY164" s="254" t="s">
        <v>196</v>
      </c>
    </row>
    <row r="165" s="2" customFormat="1" ht="16.5" customHeight="1">
      <c r="A165" s="39"/>
      <c r="B165" s="40"/>
      <c r="C165" s="230" t="s">
        <v>8</v>
      </c>
      <c r="D165" s="230" t="s">
        <v>198</v>
      </c>
      <c r="E165" s="231" t="s">
        <v>350</v>
      </c>
      <c r="F165" s="232" t="s">
        <v>351</v>
      </c>
      <c r="G165" s="233" t="s">
        <v>261</v>
      </c>
      <c r="H165" s="234">
        <v>364.96800000000002</v>
      </c>
      <c r="I165" s="235"/>
      <c r="J165" s="236">
        <f>ROUND(I165*H165,2)</f>
        <v>0</v>
      </c>
      <c r="K165" s="232" t="s">
        <v>202</v>
      </c>
      <c r="L165" s="45"/>
      <c r="M165" s="237" t="s">
        <v>1</v>
      </c>
      <c r="N165" s="238" t="s">
        <v>43</v>
      </c>
      <c r="O165" s="92"/>
      <c r="P165" s="239">
        <f>O165*H165</f>
        <v>0</v>
      </c>
      <c r="Q165" s="239">
        <v>0</v>
      </c>
      <c r="R165" s="239">
        <f>Q165*H165</f>
        <v>0</v>
      </c>
      <c r="S165" s="239">
        <v>0</v>
      </c>
      <c r="T165" s="24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1" t="s">
        <v>101</v>
      </c>
      <c r="AT165" s="241" t="s">
        <v>198</v>
      </c>
      <c r="AU165" s="241" t="s">
        <v>86</v>
      </c>
      <c r="AY165" s="18" t="s">
        <v>196</v>
      </c>
      <c r="BE165" s="242">
        <f>IF(N165="základní",J165,0)</f>
        <v>0</v>
      </c>
      <c r="BF165" s="242">
        <f>IF(N165="snížená",J165,0)</f>
        <v>0</v>
      </c>
      <c r="BG165" s="242">
        <f>IF(N165="zákl. přenesená",J165,0)</f>
        <v>0</v>
      </c>
      <c r="BH165" s="242">
        <f>IF(N165="sníž. přenesená",J165,0)</f>
        <v>0</v>
      </c>
      <c r="BI165" s="242">
        <f>IF(N165="nulová",J165,0)</f>
        <v>0</v>
      </c>
      <c r="BJ165" s="18" t="s">
        <v>82</v>
      </c>
      <c r="BK165" s="242">
        <f>ROUND(I165*H165,2)</f>
        <v>0</v>
      </c>
      <c r="BL165" s="18" t="s">
        <v>101</v>
      </c>
      <c r="BM165" s="241" t="s">
        <v>1075</v>
      </c>
    </row>
    <row r="166" s="13" customFormat="1">
      <c r="A166" s="13"/>
      <c r="B166" s="243"/>
      <c r="C166" s="244"/>
      <c r="D166" s="245" t="s">
        <v>210</v>
      </c>
      <c r="E166" s="246" t="s">
        <v>1</v>
      </c>
      <c r="F166" s="247" t="s">
        <v>143</v>
      </c>
      <c r="G166" s="244"/>
      <c r="H166" s="248">
        <v>364.96800000000002</v>
      </c>
      <c r="I166" s="249"/>
      <c r="J166" s="244"/>
      <c r="K166" s="244"/>
      <c r="L166" s="250"/>
      <c r="M166" s="251"/>
      <c r="N166" s="252"/>
      <c r="O166" s="252"/>
      <c r="P166" s="252"/>
      <c r="Q166" s="252"/>
      <c r="R166" s="252"/>
      <c r="S166" s="252"/>
      <c r="T166" s="25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4" t="s">
        <v>210</v>
      </c>
      <c r="AU166" s="254" t="s">
        <v>86</v>
      </c>
      <c r="AV166" s="13" t="s">
        <v>86</v>
      </c>
      <c r="AW166" s="13" t="s">
        <v>34</v>
      </c>
      <c r="AX166" s="13" t="s">
        <v>82</v>
      </c>
      <c r="AY166" s="254" t="s">
        <v>196</v>
      </c>
    </row>
    <row r="167" s="2" customFormat="1" ht="24.15" customHeight="1">
      <c r="A167" s="39"/>
      <c r="B167" s="40"/>
      <c r="C167" s="230" t="s">
        <v>258</v>
      </c>
      <c r="D167" s="230" t="s">
        <v>198</v>
      </c>
      <c r="E167" s="231" t="s">
        <v>356</v>
      </c>
      <c r="F167" s="232" t="s">
        <v>357</v>
      </c>
      <c r="G167" s="233" t="s">
        <v>261</v>
      </c>
      <c r="H167" s="234">
        <v>994.33100000000002</v>
      </c>
      <c r="I167" s="235"/>
      <c r="J167" s="236">
        <f>ROUND(I167*H167,2)</f>
        <v>0</v>
      </c>
      <c r="K167" s="232" t="s">
        <v>202</v>
      </c>
      <c r="L167" s="45"/>
      <c r="M167" s="237" t="s">
        <v>1</v>
      </c>
      <c r="N167" s="238" t="s">
        <v>43</v>
      </c>
      <c r="O167" s="92"/>
      <c r="P167" s="239">
        <f>O167*H167</f>
        <v>0</v>
      </c>
      <c r="Q167" s="239">
        <v>0</v>
      </c>
      <c r="R167" s="239">
        <f>Q167*H167</f>
        <v>0</v>
      </c>
      <c r="S167" s="239">
        <v>0</v>
      </c>
      <c r="T167" s="24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1" t="s">
        <v>101</v>
      </c>
      <c r="AT167" s="241" t="s">
        <v>198</v>
      </c>
      <c r="AU167" s="241" t="s">
        <v>86</v>
      </c>
      <c r="AY167" s="18" t="s">
        <v>196</v>
      </c>
      <c r="BE167" s="242">
        <f>IF(N167="základní",J167,0)</f>
        <v>0</v>
      </c>
      <c r="BF167" s="242">
        <f>IF(N167="snížená",J167,0)</f>
        <v>0</v>
      </c>
      <c r="BG167" s="242">
        <f>IF(N167="zákl. přenesená",J167,0)</f>
        <v>0</v>
      </c>
      <c r="BH167" s="242">
        <f>IF(N167="sníž. přenesená",J167,0)</f>
        <v>0</v>
      </c>
      <c r="BI167" s="242">
        <f>IF(N167="nulová",J167,0)</f>
        <v>0</v>
      </c>
      <c r="BJ167" s="18" t="s">
        <v>82</v>
      </c>
      <c r="BK167" s="242">
        <f>ROUND(I167*H167,2)</f>
        <v>0</v>
      </c>
      <c r="BL167" s="18" t="s">
        <v>101</v>
      </c>
      <c r="BM167" s="241" t="s">
        <v>1076</v>
      </c>
    </row>
    <row r="168" s="13" customFormat="1">
      <c r="A168" s="13"/>
      <c r="B168" s="243"/>
      <c r="C168" s="244"/>
      <c r="D168" s="245" t="s">
        <v>210</v>
      </c>
      <c r="E168" s="246" t="s">
        <v>1</v>
      </c>
      <c r="F168" s="247" t="s">
        <v>152</v>
      </c>
      <c r="G168" s="244"/>
      <c r="H168" s="248">
        <v>1359.299</v>
      </c>
      <c r="I168" s="249"/>
      <c r="J168" s="244"/>
      <c r="K168" s="244"/>
      <c r="L168" s="250"/>
      <c r="M168" s="251"/>
      <c r="N168" s="252"/>
      <c r="O168" s="252"/>
      <c r="P168" s="252"/>
      <c r="Q168" s="252"/>
      <c r="R168" s="252"/>
      <c r="S168" s="252"/>
      <c r="T168" s="25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4" t="s">
        <v>210</v>
      </c>
      <c r="AU168" s="254" t="s">
        <v>86</v>
      </c>
      <c r="AV168" s="13" t="s">
        <v>86</v>
      </c>
      <c r="AW168" s="13" t="s">
        <v>34</v>
      </c>
      <c r="AX168" s="13" t="s">
        <v>78</v>
      </c>
      <c r="AY168" s="254" t="s">
        <v>196</v>
      </c>
    </row>
    <row r="169" s="13" customFormat="1">
      <c r="A169" s="13"/>
      <c r="B169" s="243"/>
      <c r="C169" s="244"/>
      <c r="D169" s="245" t="s">
        <v>210</v>
      </c>
      <c r="E169" s="246" t="s">
        <v>1</v>
      </c>
      <c r="F169" s="247" t="s">
        <v>1077</v>
      </c>
      <c r="G169" s="244"/>
      <c r="H169" s="248">
        <v>-364.96800000000002</v>
      </c>
      <c r="I169" s="249"/>
      <c r="J169" s="244"/>
      <c r="K169" s="244"/>
      <c r="L169" s="250"/>
      <c r="M169" s="251"/>
      <c r="N169" s="252"/>
      <c r="O169" s="252"/>
      <c r="P169" s="252"/>
      <c r="Q169" s="252"/>
      <c r="R169" s="252"/>
      <c r="S169" s="252"/>
      <c r="T169" s="25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4" t="s">
        <v>210</v>
      </c>
      <c r="AU169" s="254" t="s">
        <v>86</v>
      </c>
      <c r="AV169" s="13" t="s">
        <v>86</v>
      </c>
      <c r="AW169" s="13" t="s">
        <v>34</v>
      </c>
      <c r="AX169" s="13" t="s">
        <v>78</v>
      </c>
      <c r="AY169" s="254" t="s">
        <v>196</v>
      </c>
    </row>
    <row r="170" s="16" customFormat="1">
      <c r="A170" s="16"/>
      <c r="B170" s="276"/>
      <c r="C170" s="277"/>
      <c r="D170" s="245" t="s">
        <v>210</v>
      </c>
      <c r="E170" s="278" t="s">
        <v>164</v>
      </c>
      <c r="F170" s="279" t="s">
        <v>276</v>
      </c>
      <c r="G170" s="277"/>
      <c r="H170" s="280">
        <v>994.33100000000002</v>
      </c>
      <c r="I170" s="281"/>
      <c r="J170" s="277"/>
      <c r="K170" s="277"/>
      <c r="L170" s="282"/>
      <c r="M170" s="283"/>
      <c r="N170" s="284"/>
      <c r="O170" s="284"/>
      <c r="P170" s="284"/>
      <c r="Q170" s="284"/>
      <c r="R170" s="284"/>
      <c r="S170" s="284"/>
      <c r="T170" s="285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T170" s="286" t="s">
        <v>210</v>
      </c>
      <c r="AU170" s="286" t="s">
        <v>86</v>
      </c>
      <c r="AV170" s="16" t="s">
        <v>101</v>
      </c>
      <c r="AW170" s="16" t="s">
        <v>34</v>
      </c>
      <c r="AX170" s="16" t="s">
        <v>82</v>
      </c>
      <c r="AY170" s="286" t="s">
        <v>196</v>
      </c>
    </row>
    <row r="171" s="2" customFormat="1" ht="24.15" customHeight="1">
      <c r="A171" s="39"/>
      <c r="B171" s="40"/>
      <c r="C171" s="230" t="s">
        <v>267</v>
      </c>
      <c r="D171" s="230" t="s">
        <v>198</v>
      </c>
      <c r="E171" s="231" t="s">
        <v>378</v>
      </c>
      <c r="F171" s="232" t="s">
        <v>379</v>
      </c>
      <c r="G171" s="233" t="s">
        <v>201</v>
      </c>
      <c r="H171" s="234">
        <v>570</v>
      </c>
      <c r="I171" s="235"/>
      <c r="J171" s="236">
        <f>ROUND(I171*H171,2)</f>
        <v>0</v>
      </c>
      <c r="K171" s="232" t="s">
        <v>202</v>
      </c>
      <c r="L171" s="45"/>
      <c r="M171" s="237" t="s">
        <v>1</v>
      </c>
      <c r="N171" s="238" t="s">
        <v>43</v>
      </c>
      <c r="O171" s="92"/>
      <c r="P171" s="239">
        <f>O171*H171</f>
        <v>0</v>
      </c>
      <c r="Q171" s="239">
        <v>0</v>
      </c>
      <c r="R171" s="239">
        <f>Q171*H171</f>
        <v>0</v>
      </c>
      <c r="S171" s="239">
        <v>0</v>
      </c>
      <c r="T171" s="24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1" t="s">
        <v>101</v>
      </c>
      <c r="AT171" s="241" t="s">
        <v>198</v>
      </c>
      <c r="AU171" s="241" t="s">
        <v>86</v>
      </c>
      <c r="AY171" s="18" t="s">
        <v>196</v>
      </c>
      <c r="BE171" s="242">
        <f>IF(N171="základní",J171,0)</f>
        <v>0</v>
      </c>
      <c r="BF171" s="242">
        <f>IF(N171="snížená",J171,0)</f>
        <v>0</v>
      </c>
      <c r="BG171" s="242">
        <f>IF(N171="zákl. přenesená",J171,0)</f>
        <v>0</v>
      </c>
      <c r="BH171" s="242">
        <f>IF(N171="sníž. přenesená",J171,0)</f>
        <v>0</v>
      </c>
      <c r="BI171" s="242">
        <f>IF(N171="nulová",J171,0)</f>
        <v>0</v>
      </c>
      <c r="BJ171" s="18" t="s">
        <v>82</v>
      </c>
      <c r="BK171" s="242">
        <f>ROUND(I171*H171,2)</f>
        <v>0</v>
      </c>
      <c r="BL171" s="18" t="s">
        <v>101</v>
      </c>
      <c r="BM171" s="241" t="s">
        <v>1078</v>
      </c>
    </row>
    <row r="172" s="14" customFormat="1">
      <c r="A172" s="14"/>
      <c r="B172" s="255"/>
      <c r="C172" s="256"/>
      <c r="D172" s="245" t="s">
        <v>210</v>
      </c>
      <c r="E172" s="257" t="s">
        <v>1</v>
      </c>
      <c r="F172" s="258" t="s">
        <v>802</v>
      </c>
      <c r="G172" s="256"/>
      <c r="H172" s="257" t="s">
        <v>1</v>
      </c>
      <c r="I172" s="259"/>
      <c r="J172" s="256"/>
      <c r="K172" s="256"/>
      <c r="L172" s="260"/>
      <c r="M172" s="261"/>
      <c r="N172" s="262"/>
      <c r="O172" s="262"/>
      <c r="P172" s="262"/>
      <c r="Q172" s="262"/>
      <c r="R172" s="262"/>
      <c r="S172" s="262"/>
      <c r="T172" s="26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4" t="s">
        <v>210</v>
      </c>
      <c r="AU172" s="264" t="s">
        <v>86</v>
      </c>
      <c r="AV172" s="14" t="s">
        <v>82</v>
      </c>
      <c r="AW172" s="14" t="s">
        <v>34</v>
      </c>
      <c r="AX172" s="14" t="s">
        <v>78</v>
      </c>
      <c r="AY172" s="264" t="s">
        <v>196</v>
      </c>
    </row>
    <row r="173" s="13" customFormat="1">
      <c r="A173" s="13"/>
      <c r="B173" s="243"/>
      <c r="C173" s="244"/>
      <c r="D173" s="245" t="s">
        <v>210</v>
      </c>
      <c r="E173" s="246" t="s">
        <v>149</v>
      </c>
      <c r="F173" s="247" t="s">
        <v>1079</v>
      </c>
      <c r="G173" s="244"/>
      <c r="H173" s="248">
        <v>570</v>
      </c>
      <c r="I173" s="249"/>
      <c r="J173" s="244"/>
      <c r="K173" s="244"/>
      <c r="L173" s="250"/>
      <c r="M173" s="251"/>
      <c r="N173" s="252"/>
      <c r="O173" s="252"/>
      <c r="P173" s="252"/>
      <c r="Q173" s="252"/>
      <c r="R173" s="252"/>
      <c r="S173" s="252"/>
      <c r="T173" s="25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4" t="s">
        <v>210</v>
      </c>
      <c r="AU173" s="254" t="s">
        <v>86</v>
      </c>
      <c r="AV173" s="13" t="s">
        <v>86</v>
      </c>
      <c r="AW173" s="13" t="s">
        <v>34</v>
      </c>
      <c r="AX173" s="13" t="s">
        <v>82</v>
      </c>
      <c r="AY173" s="254" t="s">
        <v>196</v>
      </c>
    </row>
    <row r="174" s="2" customFormat="1" ht="24.15" customHeight="1">
      <c r="A174" s="39"/>
      <c r="B174" s="40"/>
      <c r="C174" s="230" t="s">
        <v>277</v>
      </c>
      <c r="D174" s="230" t="s">
        <v>198</v>
      </c>
      <c r="E174" s="231" t="s">
        <v>384</v>
      </c>
      <c r="F174" s="232" t="s">
        <v>385</v>
      </c>
      <c r="G174" s="233" t="s">
        <v>201</v>
      </c>
      <c r="H174" s="234">
        <v>570</v>
      </c>
      <c r="I174" s="235"/>
      <c r="J174" s="236">
        <f>ROUND(I174*H174,2)</f>
        <v>0</v>
      </c>
      <c r="K174" s="232" t="s">
        <v>202</v>
      </c>
      <c r="L174" s="45"/>
      <c r="M174" s="237" t="s">
        <v>1</v>
      </c>
      <c r="N174" s="238" t="s">
        <v>43</v>
      </c>
      <c r="O174" s="92"/>
      <c r="P174" s="239">
        <f>O174*H174</f>
        <v>0</v>
      </c>
      <c r="Q174" s="239">
        <v>0</v>
      </c>
      <c r="R174" s="239">
        <f>Q174*H174</f>
        <v>0</v>
      </c>
      <c r="S174" s="239">
        <v>0</v>
      </c>
      <c r="T174" s="24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1" t="s">
        <v>101</v>
      </c>
      <c r="AT174" s="241" t="s">
        <v>198</v>
      </c>
      <c r="AU174" s="241" t="s">
        <v>86</v>
      </c>
      <c r="AY174" s="18" t="s">
        <v>196</v>
      </c>
      <c r="BE174" s="242">
        <f>IF(N174="základní",J174,0)</f>
        <v>0</v>
      </c>
      <c r="BF174" s="242">
        <f>IF(N174="snížená",J174,0)</f>
        <v>0</v>
      </c>
      <c r="BG174" s="242">
        <f>IF(N174="zákl. přenesená",J174,0)</f>
        <v>0</v>
      </c>
      <c r="BH174" s="242">
        <f>IF(N174="sníž. přenesená",J174,0)</f>
        <v>0</v>
      </c>
      <c r="BI174" s="242">
        <f>IF(N174="nulová",J174,0)</f>
        <v>0</v>
      </c>
      <c r="BJ174" s="18" t="s">
        <v>82</v>
      </c>
      <c r="BK174" s="242">
        <f>ROUND(I174*H174,2)</f>
        <v>0</v>
      </c>
      <c r="BL174" s="18" t="s">
        <v>101</v>
      </c>
      <c r="BM174" s="241" t="s">
        <v>1080</v>
      </c>
    </row>
    <row r="175" s="13" customFormat="1">
      <c r="A175" s="13"/>
      <c r="B175" s="243"/>
      <c r="C175" s="244"/>
      <c r="D175" s="245" t="s">
        <v>210</v>
      </c>
      <c r="E175" s="246" t="s">
        <v>1</v>
      </c>
      <c r="F175" s="247" t="s">
        <v>149</v>
      </c>
      <c r="G175" s="244"/>
      <c r="H175" s="248">
        <v>570</v>
      </c>
      <c r="I175" s="249"/>
      <c r="J175" s="244"/>
      <c r="K175" s="244"/>
      <c r="L175" s="250"/>
      <c r="M175" s="251"/>
      <c r="N175" s="252"/>
      <c r="O175" s="252"/>
      <c r="P175" s="252"/>
      <c r="Q175" s="252"/>
      <c r="R175" s="252"/>
      <c r="S175" s="252"/>
      <c r="T175" s="25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4" t="s">
        <v>210</v>
      </c>
      <c r="AU175" s="254" t="s">
        <v>86</v>
      </c>
      <c r="AV175" s="13" t="s">
        <v>86</v>
      </c>
      <c r="AW175" s="13" t="s">
        <v>34</v>
      </c>
      <c r="AX175" s="13" t="s">
        <v>82</v>
      </c>
      <c r="AY175" s="254" t="s">
        <v>196</v>
      </c>
    </row>
    <row r="176" s="2" customFormat="1" ht="16.5" customHeight="1">
      <c r="A176" s="39"/>
      <c r="B176" s="40"/>
      <c r="C176" s="287" t="s">
        <v>283</v>
      </c>
      <c r="D176" s="287" t="s">
        <v>366</v>
      </c>
      <c r="E176" s="288" t="s">
        <v>388</v>
      </c>
      <c r="F176" s="289" t="s">
        <v>389</v>
      </c>
      <c r="G176" s="290" t="s">
        <v>390</v>
      </c>
      <c r="H176" s="291">
        <v>17.355</v>
      </c>
      <c r="I176" s="292"/>
      <c r="J176" s="293">
        <f>ROUND(I176*H176,2)</f>
        <v>0</v>
      </c>
      <c r="K176" s="289" t="s">
        <v>202</v>
      </c>
      <c r="L176" s="294"/>
      <c r="M176" s="295" t="s">
        <v>1</v>
      </c>
      <c r="N176" s="296" t="s">
        <v>43</v>
      </c>
      <c r="O176" s="92"/>
      <c r="P176" s="239">
        <f>O176*H176</f>
        <v>0</v>
      </c>
      <c r="Q176" s="239">
        <v>0.001</v>
      </c>
      <c r="R176" s="239">
        <f>Q176*H176</f>
        <v>0.017355000000000002</v>
      </c>
      <c r="S176" s="239">
        <v>0</v>
      </c>
      <c r="T176" s="24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1" t="s">
        <v>232</v>
      </c>
      <c r="AT176" s="241" t="s">
        <v>366</v>
      </c>
      <c r="AU176" s="241" t="s">
        <v>86</v>
      </c>
      <c r="AY176" s="18" t="s">
        <v>196</v>
      </c>
      <c r="BE176" s="242">
        <f>IF(N176="základní",J176,0)</f>
        <v>0</v>
      </c>
      <c r="BF176" s="242">
        <f>IF(N176="snížená",J176,0)</f>
        <v>0</v>
      </c>
      <c r="BG176" s="242">
        <f>IF(N176="zákl. přenesená",J176,0)</f>
        <v>0</v>
      </c>
      <c r="BH176" s="242">
        <f>IF(N176="sníž. přenesená",J176,0)</f>
        <v>0</v>
      </c>
      <c r="BI176" s="242">
        <f>IF(N176="nulová",J176,0)</f>
        <v>0</v>
      </c>
      <c r="BJ176" s="18" t="s">
        <v>82</v>
      </c>
      <c r="BK176" s="242">
        <f>ROUND(I176*H176,2)</f>
        <v>0</v>
      </c>
      <c r="BL176" s="18" t="s">
        <v>101</v>
      </c>
      <c r="BM176" s="241" t="s">
        <v>1081</v>
      </c>
    </row>
    <row r="177" s="2" customFormat="1" ht="24.15" customHeight="1">
      <c r="A177" s="39"/>
      <c r="B177" s="40"/>
      <c r="C177" s="230" t="s">
        <v>288</v>
      </c>
      <c r="D177" s="230" t="s">
        <v>198</v>
      </c>
      <c r="E177" s="231" t="s">
        <v>806</v>
      </c>
      <c r="F177" s="232" t="s">
        <v>807</v>
      </c>
      <c r="G177" s="233" t="s">
        <v>201</v>
      </c>
      <c r="H177" s="234">
        <v>199.5</v>
      </c>
      <c r="I177" s="235"/>
      <c r="J177" s="236">
        <f>ROUND(I177*H177,2)</f>
        <v>0</v>
      </c>
      <c r="K177" s="232" t="s">
        <v>202</v>
      </c>
      <c r="L177" s="45"/>
      <c r="M177" s="237" t="s">
        <v>1</v>
      </c>
      <c r="N177" s="238" t="s">
        <v>43</v>
      </c>
      <c r="O177" s="92"/>
      <c r="P177" s="239">
        <f>O177*H177</f>
        <v>0</v>
      </c>
      <c r="Q177" s="239">
        <v>0</v>
      </c>
      <c r="R177" s="239">
        <f>Q177*H177</f>
        <v>0</v>
      </c>
      <c r="S177" s="239">
        <v>0</v>
      </c>
      <c r="T177" s="24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1" t="s">
        <v>101</v>
      </c>
      <c r="AT177" s="241" t="s">
        <v>198</v>
      </c>
      <c r="AU177" s="241" t="s">
        <v>86</v>
      </c>
      <c r="AY177" s="18" t="s">
        <v>196</v>
      </c>
      <c r="BE177" s="242">
        <f>IF(N177="základní",J177,0)</f>
        <v>0</v>
      </c>
      <c r="BF177" s="242">
        <f>IF(N177="snížená",J177,0)</f>
        <v>0</v>
      </c>
      <c r="BG177" s="242">
        <f>IF(N177="zákl. přenesená",J177,0)</f>
        <v>0</v>
      </c>
      <c r="BH177" s="242">
        <f>IF(N177="sníž. přenesená",J177,0)</f>
        <v>0</v>
      </c>
      <c r="BI177" s="242">
        <f>IF(N177="nulová",J177,0)</f>
        <v>0</v>
      </c>
      <c r="BJ177" s="18" t="s">
        <v>82</v>
      </c>
      <c r="BK177" s="242">
        <f>ROUND(I177*H177,2)</f>
        <v>0</v>
      </c>
      <c r="BL177" s="18" t="s">
        <v>101</v>
      </c>
      <c r="BM177" s="241" t="s">
        <v>1082</v>
      </c>
    </row>
    <row r="178" s="13" customFormat="1">
      <c r="A178" s="13"/>
      <c r="B178" s="243"/>
      <c r="C178" s="244"/>
      <c r="D178" s="245" t="s">
        <v>210</v>
      </c>
      <c r="E178" s="246" t="s">
        <v>1</v>
      </c>
      <c r="F178" s="247" t="s">
        <v>1083</v>
      </c>
      <c r="G178" s="244"/>
      <c r="H178" s="248">
        <v>199.5</v>
      </c>
      <c r="I178" s="249"/>
      <c r="J178" s="244"/>
      <c r="K178" s="244"/>
      <c r="L178" s="250"/>
      <c r="M178" s="251"/>
      <c r="N178" s="252"/>
      <c r="O178" s="252"/>
      <c r="P178" s="252"/>
      <c r="Q178" s="252"/>
      <c r="R178" s="252"/>
      <c r="S178" s="252"/>
      <c r="T178" s="25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4" t="s">
        <v>210</v>
      </c>
      <c r="AU178" s="254" t="s">
        <v>86</v>
      </c>
      <c r="AV178" s="13" t="s">
        <v>86</v>
      </c>
      <c r="AW178" s="13" t="s">
        <v>34</v>
      </c>
      <c r="AX178" s="13" t="s">
        <v>82</v>
      </c>
      <c r="AY178" s="254" t="s">
        <v>196</v>
      </c>
    </row>
    <row r="179" s="2" customFormat="1" ht="21.75" customHeight="1">
      <c r="A179" s="39"/>
      <c r="B179" s="40"/>
      <c r="C179" s="230" t="s">
        <v>292</v>
      </c>
      <c r="D179" s="230" t="s">
        <v>198</v>
      </c>
      <c r="E179" s="231" t="s">
        <v>403</v>
      </c>
      <c r="F179" s="232" t="s">
        <v>404</v>
      </c>
      <c r="G179" s="233" t="s">
        <v>201</v>
      </c>
      <c r="H179" s="234">
        <v>570</v>
      </c>
      <c r="I179" s="235"/>
      <c r="J179" s="236">
        <f>ROUND(I179*H179,2)</f>
        <v>0</v>
      </c>
      <c r="K179" s="232" t="s">
        <v>202</v>
      </c>
      <c r="L179" s="45"/>
      <c r="M179" s="237" t="s">
        <v>1</v>
      </c>
      <c r="N179" s="238" t="s">
        <v>43</v>
      </c>
      <c r="O179" s="92"/>
      <c r="P179" s="239">
        <f>O179*H179</f>
        <v>0</v>
      </c>
      <c r="Q179" s="239">
        <v>0</v>
      </c>
      <c r="R179" s="239">
        <f>Q179*H179</f>
        <v>0</v>
      </c>
      <c r="S179" s="239">
        <v>0</v>
      </c>
      <c r="T179" s="24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1" t="s">
        <v>101</v>
      </c>
      <c r="AT179" s="241" t="s">
        <v>198</v>
      </c>
      <c r="AU179" s="241" t="s">
        <v>86</v>
      </c>
      <c r="AY179" s="18" t="s">
        <v>196</v>
      </c>
      <c r="BE179" s="242">
        <f>IF(N179="základní",J179,0)</f>
        <v>0</v>
      </c>
      <c r="BF179" s="242">
        <f>IF(N179="snížená",J179,0)</f>
        <v>0</v>
      </c>
      <c r="BG179" s="242">
        <f>IF(N179="zákl. přenesená",J179,0)</f>
        <v>0</v>
      </c>
      <c r="BH179" s="242">
        <f>IF(N179="sníž. přenesená",J179,0)</f>
        <v>0</v>
      </c>
      <c r="BI179" s="242">
        <f>IF(N179="nulová",J179,0)</f>
        <v>0</v>
      </c>
      <c r="BJ179" s="18" t="s">
        <v>82</v>
      </c>
      <c r="BK179" s="242">
        <f>ROUND(I179*H179,2)</f>
        <v>0</v>
      </c>
      <c r="BL179" s="18" t="s">
        <v>101</v>
      </c>
      <c r="BM179" s="241" t="s">
        <v>1084</v>
      </c>
    </row>
    <row r="180" s="13" customFormat="1">
      <c r="A180" s="13"/>
      <c r="B180" s="243"/>
      <c r="C180" s="244"/>
      <c r="D180" s="245" t="s">
        <v>210</v>
      </c>
      <c r="E180" s="246" t="s">
        <v>1</v>
      </c>
      <c r="F180" s="247" t="s">
        <v>149</v>
      </c>
      <c r="G180" s="244"/>
      <c r="H180" s="248">
        <v>570</v>
      </c>
      <c r="I180" s="249"/>
      <c r="J180" s="244"/>
      <c r="K180" s="244"/>
      <c r="L180" s="250"/>
      <c r="M180" s="251"/>
      <c r="N180" s="252"/>
      <c r="O180" s="252"/>
      <c r="P180" s="252"/>
      <c r="Q180" s="252"/>
      <c r="R180" s="252"/>
      <c r="S180" s="252"/>
      <c r="T180" s="25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4" t="s">
        <v>210</v>
      </c>
      <c r="AU180" s="254" t="s">
        <v>86</v>
      </c>
      <c r="AV180" s="13" t="s">
        <v>86</v>
      </c>
      <c r="AW180" s="13" t="s">
        <v>34</v>
      </c>
      <c r="AX180" s="13" t="s">
        <v>82</v>
      </c>
      <c r="AY180" s="254" t="s">
        <v>196</v>
      </c>
    </row>
    <row r="181" s="2" customFormat="1" ht="16.5" customHeight="1">
      <c r="A181" s="39"/>
      <c r="B181" s="40"/>
      <c r="C181" s="230" t="s">
        <v>296</v>
      </c>
      <c r="D181" s="230" t="s">
        <v>198</v>
      </c>
      <c r="E181" s="231" t="s">
        <v>407</v>
      </c>
      <c r="F181" s="232" t="s">
        <v>408</v>
      </c>
      <c r="G181" s="233" t="s">
        <v>201</v>
      </c>
      <c r="H181" s="234">
        <v>570</v>
      </c>
      <c r="I181" s="235"/>
      <c r="J181" s="236">
        <f>ROUND(I181*H181,2)</f>
        <v>0</v>
      </c>
      <c r="K181" s="232" t="s">
        <v>202</v>
      </c>
      <c r="L181" s="45"/>
      <c r="M181" s="237" t="s">
        <v>1</v>
      </c>
      <c r="N181" s="238" t="s">
        <v>43</v>
      </c>
      <c r="O181" s="92"/>
      <c r="P181" s="239">
        <f>O181*H181</f>
        <v>0</v>
      </c>
      <c r="Q181" s="239">
        <v>0</v>
      </c>
      <c r="R181" s="239">
        <f>Q181*H181</f>
        <v>0</v>
      </c>
      <c r="S181" s="239">
        <v>0</v>
      </c>
      <c r="T181" s="24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1" t="s">
        <v>101</v>
      </c>
      <c r="AT181" s="241" t="s">
        <v>198</v>
      </c>
      <c r="AU181" s="241" t="s">
        <v>86</v>
      </c>
      <c r="AY181" s="18" t="s">
        <v>196</v>
      </c>
      <c r="BE181" s="242">
        <f>IF(N181="základní",J181,0)</f>
        <v>0</v>
      </c>
      <c r="BF181" s="242">
        <f>IF(N181="snížená",J181,0)</f>
        <v>0</v>
      </c>
      <c r="BG181" s="242">
        <f>IF(N181="zákl. přenesená",J181,0)</f>
        <v>0</v>
      </c>
      <c r="BH181" s="242">
        <f>IF(N181="sníž. přenesená",J181,0)</f>
        <v>0</v>
      </c>
      <c r="BI181" s="242">
        <f>IF(N181="nulová",J181,0)</f>
        <v>0</v>
      </c>
      <c r="BJ181" s="18" t="s">
        <v>82</v>
      </c>
      <c r="BK181" s="242">
        <f>ROUND(I181*H181,2)</f>
        <v>0</v>
      </c>
      <c r="BL181" s="18" t="s">
        <v>101</v>
      </c>
      <c r="BM181" s="241" t="s">
        <v>1085</v>
      </c>
    </row>
    <row r="182" s="12" customFormat="1" ht="22.8" customHeight="1">
      <c r="A182" s="12"/>
      <c r="B182" s="214"/>
      <c r="C182" s="215"/>
      <c r="D182" s="216" t="s">
        <v>77</v>
      </c>
      <c r="E182" s="228" t="s">
        <v>86</v>
      </c>
      <c r="F182" s="228" t="s">
        <v>812</v>
      </c>
      <c r="G182" s="215"/>
      <c r="H182" s="215"/>
      <c r="I182" s="218"/>
      <c r="J182" s="229">
        <f>BK182</f>
        <v>0</v>
      </c>
      <c r="K182" s="215"/>
      <c r="L182" s="220"/>
      <c r="M182" s="221"/>
      <c r="N182" s="222"/>
      <c r="O182" s="222"/>
      <c r="P182" s="223">
        <f>SUM(P183:P189)</f>
        <v>0</v>
      </c>
      <c r="Q182" s="222"/>
      <c r="R182" s="223">
        <f>SUM(R183:R189)</f>
        <v>151.11547875000002</v>
      </c>
      <c r="S182" s="222"/>
      <c r="T182" s="224">
        <f>SUM(T183:T189)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25" t="s">
        <v>82</v>
      </c>
      <c r="AT182" s="226" t="s">
        <v>77</v>
      </c>
      <c r="AU182" s="226" t="s">
        <v>82</v>
      </c>
      <c r="AY182" s="225" t="s">
        <v>196</v>
      </c>
      <c r="BK182" s="227">
        <f>SUM(BK183:BK189)</f>
        <v>0</v>
      </c>
    </row>
    <row r="183" s="2" customFormat="1" ht="24.15" customHeight="1">
      <c r="A183" s="39"/>
      <c r="B183" s="40"/>
      <c r="C183" s="230" t="s">
        <v>303</v>
      </c>
      <c r="D183" s="230" t="s">
        <v>198</v>
      </c>
      <c r="E183" s="231" t="s">
        <v>813</v>
      </c>
      <c r="F183" s="232" t="s">
        <v>814</v>
      </c>
      <c r="G183" s="233" t="s">
        <v>261</v>
      </c>
      <c r="H183" s="234">
        <v>78.375</v>
      </c>
      <c r="I183" s="235"/>
      <c r="J183" s="236">
        <f>ROUND(I183*H183,2)</f>
        <v>0</v>
      </c>
      <c r="K183" s="232" t="s">
        <v>202</v>
      </c>
      <c r="L183" s="45"/>
      <c r="M183" s="237" t="s">
        <v>1</v>
      </c>
      <c r="N183" s="238" t="s">
        <v>43</v>
      </c>
      <c r="O183" s="92"/>
      <c r="P183" s="239">
        <f>O183*H183</f>
        <v>0</v>
      </c>
      <c r="Q183" s="239">
        <v>1.9205000000000001</v>
      </c>
      <c r="R183" s="239">
        <f>Q183*H183</f>
        <v>150.51918750000002</v>
      </c>
      <c r="S183" s="239">
        <v>0</v>
      </c>
      <c r="T183" s="24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1" t="s">
        <v>101</v>
      </c>
      <c r="AT183" s="241" t="s">
        <v>198</v>
      </c>
      <c r="AU183" s="241" t="s">
        <v>86</v>
      </c>
      <c r="AY183" s="18" t="s">
        <v>196</v>
      </c>
      <c r="BE183" s="242">
        <f>IF(N183="základní",J183,0)</f>
        <v>0</v>
      </c>
      <c r="BF183" s="242">
        <f>IF(N183="snížená",J183,0)</f>
        <v>0</v>
      </c>
      <c r="BG183" s="242">
        <f>IF(N183="zákl. přenesená",J183,0)</f>
        <v>0</v>
      </c>
      <c r="BH183" s="242">
        <f>IF(N183="sníž. přenesená",J183,0)</f>
        <v>0</v>
      </c>
      <c r="BI183" s="242">
        <f>IF(N183="nulová",J183,0)</f>
        <v>0</v>
      </c>
      <c r="BJ183" s="18" t="s">
        <v>82</v>
      </c>
      <c r="BK183" s="242">
        <f>ROUND(I183*H183,2)</f>
        <v>0</v>
      </c>
      <c r="BL183" s="18" t="s">
        <v>101</v>
      </c>
      <c r="BM183" s="241" t="s">
        <v>1086</v>
      </c>
    </row>
    <row r="184" s="13" customFormat="1">
      <c r="A184" s="13"/>
      <c r="B184" s="243"/>
      <c r="C184" s="244"/>
      <c r="D184" s="245" t="s">
        <v>210</v>
      </c>
      <c r="E184" s="246" t="s">
        <v>1</v>
      </c>
      <c r="F184" s="247" t="s">
        <v>1087</v>
      </c>
      <c r="G184" s="244"/>
      <c r="H184" s="248">
        <v>78.375</v>
      </c>
      <c r="I184" s="249"/>
      <c r="J184" s="244"/>
      <c r="K184" s="244"/>
      <c r="L184" s="250"/>
      <c r="M184" s="251"/>
      <c r="N184" s="252"/>
      <c r="O184" s="252"/>
      <c r="P184" s="252"/>
      <c r="Q184" s="252"/>
      <c r="R184" s="252"/>
      <c r="S184" s="252"/>
      <c r="T184" s="25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4" t="s">
        <v>210</v>
      </c>
      <c r="AU184" s="254" t="s">
        <v>86</v>
      </c>
      <c r="AV184" s="13" t="s">
        <v>86</v>
      </c>
      <c r="AW184" s="13" t="s">
        <v>34</v>
      </c>
      <c r="AX184" s="13" t="s">
        <v>82</v>
      </c>
      <c r="AY184" s="254" t="s">
        <v>196</v>
      </c>
    </row>
    <row r="185" s="2" customFormat="1" ht="24.15" customHeight="1">
      <c r="A185" s="39"/>
      <c r="B185" s="40"/>
      <c r="C185" s="230" t="s">
        <v>7</v>
      </c>
      <c r="D185" s="230" t="s">
        <v>198</v>
      </c>
      <c r="E185" s="231" t="s">
        <v>817</v>
      </c>
      <c r="F185" s="232" t="s">
        <v>818</v>
      </c>
      <c r="G185" s="233" t="s">
        <v>201</v>
      </c>
      <c r="H185" s="234">
        <v>570</v>
      </c>
      <c r="I185" s="235"/>
      <c r="J185" s="236">
        <f>ROUND(I185*H185,2)</f>
        <v>0</v>
      </c>
      <c r="K185" s="232" t="s">
        <v>202</v>
      </c>
      <c r="L185" s="45"/>
      <c r="M185" s="237" t="s">
        <v>1</v>
      </c>
      <c r="N185" s="238" t="s">
        <v>43</v>
      </c>
      <c r="O185" s="92"/>
      <c r="P185" s="239">
        <f>O185*H185</f>
        <v>0</v>
      </c>
      <c r="Q185" s="239">
        <v>0.00017000000000000001</v>
      </c>
      <c r="R185" s="239">
        <f>Q185*H185</f>
        <v>0.096900000000000014</v>
      </c>
      <c r="S185" s="239">
        <v>0</v>
      </c>
      <c r="T185" s="24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1" t="s">
        <v>101</v>
      </c>
      <c r="AT185" s="241" t="s">
        <v>198</v>
      </c>
      <c r="AU185" s="241" t="s">
        <v>86</v>
      </c>
      <c r="AY185" s="18" t="s">
        <v>196</v>
      </c>
      <c r="BE185" s="242">
        <f>IF(N185="základní",J185,0)</f>
        <v>0</v>
      </c>
      <c r="BF185" s="242">
        <f>IF(N185="snížená",J185,0)</f>
        <v>0</v>
      </c>
      <c r="BG185" s="242">
        <f>IF(N185="zákl. přenesená",J185,0)</f>
        <v>0</v>
      </c>
      <c r="BH185" s="242">
        <f>IF(N185="sníž. přenesená",J185,0)</f>
        <v>0</v>
      </c>
      <c r="BI185" s="242">
        <f>IF(N185="nulová",J185,0)</f>
        <v>0</v>
      </c>
      <c r="BJ185" s="18" t="s">
        <v>82</v>
      </c>
      <c r="BK185" s="242">
        <f>ROUND(I185*H185,2)</f>
        <v>0</v>
      </c>
      <c r="BL185" s="18" t="s">
        <v>101</v>
      </c>
      <c r="BM185" s="241" t="s">
        <v>1088</v>
      </c>
    </row>
    <row r="186" s="13" customFormat="1">
      <c r="A186" s="13"/>
      <c r="B186" s="243"/>
      <c r="C186" s="244"/>
      <c r="D186" s="245" t="s">
        <v>210</v>
      </c>
      <c r="E186" s="246" t="s">
        <v>1</v>
      </c>
      <c r="F186" s="247" t="s">
        <v>1089</v>
      </c>
      <c r="G186" s="244"/>
      <c r="H186" s="248">
        <v>570</v>
      </c>
      <c r="I186" s="249"/>
      <c r="J186" s="244"/>
      <c r="K186" s="244"/>
      <c r="L186" s="250"/>
      <c r="M186" s="251"/>
      <c r="N186" s="252"/>
      <c r="O186" s="252"/>
      <c r="P186" s="252"/>
      <c r="Q186" s="252"/>
      <c r="R186" s="252"/>
      <c r="S186" s="252"/>
      <c r="T186" s="25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4" t="s">
        <v>210</v>
      </c>
      <c r="AU186" s="254" t="s">
        <v>86</v>
      </c>
      <c r="AV186" s="13" t="s">
        <v>86</v>
      </c>
      <c r="AW186" s="13" t="s">
        <v>34</v>
      </c>
      <c r="AX186" s="13" t="s">
        <v>82</v>
      </c>
      <c r="AY186" s="254" t="s">
        <v>196</v>
      </c>
    </row>
    <row r="187" s="2" customFormat="1" ht="24.15" customHeight="1">
      <c r="A187" s="39"/>
      <c r="B187" s="40"/>
      <c r="C187" s="287" t="s">
        <v>314</v>
      </c>
      <c r="D187" s="287" t="s">
        <v>366</v>
      </c>
      <c r="E187" s="288" t="s">
        <v>821</v>
      </c>
      <c r="F187" s="289" t="s">
        <v>822</v>
      </c>
      <c r="G187" s="290" t="s">
        <v>201</v>
      </c>
      <c r="H187" s="291">
        <v>675.16499999999996</v>
      </c>
      <c r="I187" s="292"/>
      <c r="J187" s="293">
        <f>ROUND(I187*H187,2)</f>
        <v>0</v>
      </c>
      <c r="K187" s="289" t="s">
        <v>202</v>
      </c>
      <c r="L187" s="294"/>
      <c r="M187" s="295" t="s">
        <v>1</v>
      </c>
      <c r="N187" s="296" t="s">
        <v>43</v>
      </c>
      <c r="O187" s="92"/>
      <c r="P187" s="239">
        <f>O187*H187</f>
        <v>0</v>
      </c>
      <c r="Q187" s="239">
        <v>0.00025000000000000001</v>
      </c>
      <c r="R187" s="239">
        <f>Q187*H187</f>
        <v>0.16879125</v>
      </c>
      <c r="S187" s="239">
        <v>0</v>
      </c>
      <c r="T187" s="24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1" t="s">
        <v>232</v>
      </c>
      <c r="AT187" s="241" t="s">
        <v>366</v>
      </c>
      <c r="AU187" s="241" t="s">
        <v>86</v>
      </c>
      <c r="AY187" s="18" t="s">
        <v>196</v>
      </c>
      <c r="BE187" s="242">
        <f>IF(N187="základní",J187,0)</f>
        <v>0</v>
      </c>
      <c r="BF187" s="242">
        <f>IF(N187="snížená",J187,0)</f>
        <v>0</v>
      </c>
      <c r="BG187" s="242">
        <f>IF(N187="zákl. přenesená",J187,0)</f>
        <v>0</v>
      </c>
      <c r="BH187" s="242">
        <f>IF(N187="sníž. přenesená",J187,0)</f>
        <v>0</v>
      </c>
      <c r="BI187" s="242">
        <f>IF(N187="nulová",J187,0)</f>
        <v>0</v>
      </c>
      <c r="BJ187" s="18" t="s">
        <v>82</v>
      </c>
      <c r="BK187" s="242">
        <f>ROUND(I187*H187,2)</f>
        <v>0</v>
      </c>
      <c r="BL187" s="18" t="s">
        <v>101</v>
      </c>
      <c r="BM187" s="241" t="s">
        <v>1090</v>
      </c>
    </row>
    <row r="188" s="13" customFormat="1">
      <c r="A188" s="13"/>
      <c r="B188" s="243"/>
      <c r="C188" s="244"/>
      <c r="D188" s="245" t="s">
        <v>210</v>
      </c>
      <c r="E188" s="244"/>
      <c r="F188" s="247" t="s">
        <v>1091</v>
      </c>
      <c r="G188" s="244"/>
      <c r="H188" s="248">
        <v>675.16499999999996</v>
      </c>
      <c r="I188" s="249"/>
      <c r="J188" s="244"/>
      <c r="K188" s="244"/>
      <c r="L188" s="250"/>
      <c r="M188" s="251"/>
      <c r="N188" s="252"/>
      <c r="O188" s="252"/>
      <c r="P188" s="252"/>
      <c r="Q188" s="252"/>
      <c r="R188" s="252"/>
      <c r="S188" s="252"/>
      <c r="T188" s="25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4" t="s">
        <v>210</v>
      </c>
      <c r="AU188" s="254" t="s">
        <v>86</v>
      </c>
      <c r="AV188" s="13" t="s">
        <v>86</v>
      </c>
      <c r="AW188" s="13" t="s">
        <v>4</v>
      </c>
      <c r="AX188" s="13" t="s">
        <v>82</v>
      </c>
      <c r="AY188" s="254" t="s">
        <v>196</v>
      </c>
    </row>
    <row r="189" s="2" customFormat="1" ht="24.15" customHeight="1">
      <c r="A189" s="39"/>
      <c r="B189" s="40"/>
      <c r="C189" s="230" t="s">
        <v>319</v>
      </c>
      <c r="D189" s="230" t="s">
        <v>198</v>
      </c>
      <c r="E189" s="231" t="s">
        <v>825</v>
      </c>
      <c r="F189" s="232" t="s">
        <v>826</v>
      </c>
      <c r="G189" s="233" t="s">
        <v>247</v>
      </c>
      <c r="H189" s="234">
        <v>285</v>
      </c>
      <c r="I189" s="235"/>
      <c r="J189" s="236">
        <f>ROUND(I189*H189,2)</f>
        <v>0</v>
      </c>
      <c r="K189" s="232" t="s">
        <v>202</v>
      </c>
      <c r="L189" s="45"/>
      <c r="M189" s="237" t="s">
        <v>1</v>
      </c>
      <c r="N189" s="238" t="s">
        <v>43</v>
      </c>
      <c r="O189" s="92"/>
      <c r="P189" s="239">
        <f>O189*H189</f>
        <v>0</v>
      </c>
      <c r="Q189" s="239">
        <v>0.00116</v>
      </c>
      <c r="R189" s="239">
        <f>Q189*H189</f>
        <v>0.3306</v>
      </c>
      <c r="S189" s="239">
        <v>0</v>
      </c>
      <c r="T189" s="24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1" t="s">
        <v>101</v>
      </c>
      <c r="AT189" s="241" t="s">
        <v>198</v>
      </c>
      <c r="AU189" s="241" t="s">
        <v>86</v>
      </c>
      <c r="AY189" s="18" t="s">
        <v>196</v>
      </c>
      <c r="BE189" s="242">
        <f>IF(N189="základní",J189,0)</f>
        <v>0</v>
      </c>
      <c r="BF189" s="242">
        <f>IF(N189="snížená",J189,0)</f>
        <v>0</v>
      </c>
      <c r="BG189" s="242">
        <f>IF(N189="zákl. přenesená",J189,0)</f>
        <v>0</v>
      </c>
      <c r="BH189" s="242">
        <f>IF(N189="sníž. přenesená",J189,0)</f>
        <v>0</v>
      </c>
      <c r="BI189" s="242">
        <f>IF(N189="nulová",J189,0)</f>
        <v>0</v>
      </c>
      <c r="BJ189" s="18" t="s">
        <v>82</v>
      </c>
      <c r="BK189" s="242">
        <f>ROUND(I189*H189,2)</f>
        <v>0</v>
      </c>
      <c r="BL189" s="18" t="s">
        <v>101</v>
      </c>
      <c r="BM189" s="241" t="s">
        <v>1092</v>
      </c>
    </row>
    <row r="190" s="12" customFormat="1" ht="22.8" customHeight="1">
      <c r="A190" s="12"/>
      <c r="B190" s="214"/>
      <c r="C190" s="215"/>
      <c r="D190" s="216" t="s">
        <v>77</v>
      </c>
      <c r="E190" s="228" t="s">
        <v>94</v>
      </c>
      <c r="F190" s="228" t="s">
        <v>410</v>
      </c>
      <c r="G190" s="215"/>
      <c r="H190" s="215"/>
      <c r="I190" s="218"/>
      <c r="J190" s="229">
        <f>BK190</f>
        <v>0</v>
      </c>
      <c r="K190" s="215"/>
      <c r="L190" s="220"/>
      <c r="M190" s="221"/>
      <c r="N190" s="222"/>
      <c r="O190" s="222"/>
      <c r="P190" s="223">
        <f>SUM(P191:P216)</f>
        <v>0</v>
      </c>
      <c r="Q190" s="222"/>
      <c r="R190" s="223">
        <f>SUM(R191:R216)</f>
        <v>877.2441282399999</v>
      </c>
      <c r="S190" s="222"/>
      <c r="T190" s="224">
        <f>SUM(T191:T216)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25" t="s">
        <v>82</v>
      </c>
      <c r="AT190" s="226" t="s">
        <v>77</v>
      </c>
      <c r="AU190" s="226" t="s">
        <v>82</v>
      </c>
      <c r="AY190" s="225" t="s">
        <v>196</v>
      </c>
      <c r="BK190" s="227">
        <f>SUM(BK191:BK216)</f>
        <v>0</v>
      </c>
    </row>
    <row r="191" s="2" customFormat="1" ht="21.75" customHeight="1">
      <c r="A191" s="39"/>
      <c r="B191" s="40"/>
      <c r="C191" s="230" t="s">
        <v>324</v>
      </c>
      <c r="D191" s="230" t="s">
        <v>198</v>
      </c>
      <c r="E191" s="231" t="s">
        <v>997</v>
      </c>
      <c r="F191" s="232" t="s">
        <v>998</v>
      </c>
      <c r="G191" s="233" t="s">
        <v>261</v>
      </c>
      <c r="H191" s="234">
        <v>15.494999999999999</v>
      </c>
      <c r="I191" s="235"/>
      <c r="J191" s="236">
        <f>ROUND(I191*H191,2)</f>
        <v>0</v>
      </c>
      <c r="K191" s="232" t="s">
        <v>202</v>
      </c>
      <c r="L191" s="45"/>
      <c r="M191" s="237" t="s">
        <v>1</v>
      </c>
      <c r="N191" s="238" t="s">
        <v>43</v>
      </c>
      <c r="O191" s="92"/>
      <c r="P191" s="239">
        <f>O191*H191</f>
        <v>0</v>
      </c>
      <c r="Q191" s="239">
        <v>2.3010199999999998</v>
      </c>
      <c r="R191" s="239">
        <f>Q191*H191</f>
        <v>35.654304899999993</v>
      </c>
      <c r="S191" s="239">
        <v>0</v>
      </c>
      <c r="T191" s="24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1" t="s">
        <v>101</v>
      </c>
      <c r="AT191" s="241" t="s">
        <v>198</v>
      </c>
      <c r="AU191" s="241" t="s">
        <v>86</v>
      </c>
      <c r="AY191" s="18" t="s">
        <v>196</v>
      </c>
      <c r="BE191" s="242">
        <f>IF(N191="základní",J191,0)</f>
        <v>0</v>
      </c>
      <c r="BF191" s="242">
        <f>IF(N191="snížená",J191,0)</f>
        <v>0</v>
      </c>
      <c r="BG191" s="242">
        <f>IF(N191="zákl. přenesená",J191,0)</f>
        <v>0</v>
      </c>
      <c r="BH191" s="242">
        <f>IF(N191="sníž. přenesená",J191,0)</f>
        <v>0</v>
      </c>
      <c r="BI191" s="242">
        <f>IF(N191="nulová",J191,0)</f>
        <v>0</v>
      </c>
      <c r="BJ191" s="18" t="s">
        <v>82</v>
      </c>
      <c r="BK191" s="242">
        <f>ROUND(I191*H191,2)</f>
        <v>0</v>
      </c>
      <c r="BL191" s="18" t="s">
        <v>101</v>
      </c>
      <c r="BM191" s="241" t="s">
        <v>1093</v>
      </c>
    </row>
    <row r="192" s="14" customFormat="1">
      <c r="A192" s="14"/>
      <c r="B192" s="255"/>
      <c r="C192" s="256"/>
      <c r="D192" s="245" t="s">
        <v>210</v>
      </c>
      <c r="E192" s="257" t="s">
        <v>1</v>
      </c>
      <c r="F192" s="258" t="s">
        <v>1000</v>
      </c>
      <c r="G192" s="256"/>
      <c r="H192" s="257" t="s">
        <v>1</v>
      </c>
      <c r="I192" s="259"/>
      <c r="J192" s="256"/>
      <c r="K192" s="256"/>
      <c r="L192" s="260"/>
      <c r="M192" s="261"/>
      <c r="N192" s="262"/>
      <c r="O192" s="262"/>
      <c r="P192" s="262"/>
      <c r="Q192" s="262"/>
      <c r="R192" s="262"/>
      <c r="S192" s="262"/>
      <c r="T192" s="26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4" t="s">
        <v>210</v>
      </c>
      <c r="AU192" s="264" t="s">
        <v>86</v>
      </c>
      <c r="AV192" s="14" t="s">
        <v>82</v>
      </c>
      <c r="AW192" s="14" t="s">
        <v>34</v>
      </c>
      <c r="AX192" s="14" t="s">
        <v>78</v>
      </c>
      <c r="AY192" s="264" t="s">
        <v>196</v>
      </c>
    </row>
    <row r="193" s="13" customFormat="1">
      <c r="A193" s="13"/>
      <c r="B193" s="243"/>
      <c r="C193" s="244"/>
      <c r="D193" s="245" t="s">
        <v>210</v>
      </c>
      <c r="E193" s="246" t="s">
        <v>1</v>
      </c>
      <c r="F193" s="247" t="s">
        <v>1094</v>
      </c>
      <c r="G193" s="244"/>
      <c r="H193" s="248">
        <v>15.494999999999999</v>
      </c>
      <c r="I193" s="249"/>
      <c r="J193" s="244"/>
      <c r="K193" s="244"/>
      <c r="L193" s="250"/>
      <c r="M193" s="251"/>
      <c r="N193" s="252"/>
      <c r="O193" s="252"/>
      <c r="P193" s="252"/>
      <c r="Q193" s="252"/>
      <c r="R193" s="252"/>
      <c r="S193" s="252"/>
      <c r="T193" s="25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4" t="s">
        <v>210</v>
      </c>
      <c r="AU193" s="254" t="s">
        <v>86</v>
      </c>
      <c r="AV193" s="13" t="s">
        <v>86</v>
      </c>
      <c r="AW193" s="13" t="s">
        <v>34</v>
      </c>
      <c r="AX193" s="13" t="s">
        <v>82</v>
      </c>
      <c r="AY193" s="254" t="s">
        <v>196</v>
      </c>
    </row>
    <row r="194" s="2" customFormat="1" ht="16.5" customHeight="1">
      <c r="A194" s="39"/>
      <c r="B194" s="40"/>
      <c r="C194" s="230" t="s">
        <v>329</v>
      </c>
      <c r="D194" s="230" t="s">
        <v>198</v>
      </c>
      <c r="E194" s="231" t="s">
        <v>855</v>
      </c>
      <c r="F194" s="232" t="s">
        <v>856</v>
      </c>
      <c r="G194" s="233" t="s">
        <v>261</v>
      </c>
      <c r="H194" s="234">
        <v>208.47300000000001</v>
      </c>
      <c r="I194" s="235"/>
      <c r="J194" s="236">
        <f>ROUND(I194*H194,2)</f>
        <v>0</v>
      </c>
      <c r="K194" s="232" t="s">
        <v>202</v>
      </c>
      <c r="L194" s="45"/>
      <c r="M194" s="237" t="s">
        <v>1</v>
      </c>
      <c r="N194" s="238" t="s">
        <v>43</v>
      </c>
      <c r="O194" s="92"/>
      <c r="P194" s="239">
        <f>O194*H194</f>
        <v>0</v>
      </c>
      <c r="Q194" s="239">
        <v>2.5018699999999998</v>
      </c>
      <c r="R194" s="239">
        <f>Q194*H194</f>
        <v>521.57234450999999</v>
      </c>
      <c r="S194" s="239">
        <v>0</v>
      </c>
      <c r="T194" s="24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1" t="s">
        <v>101</v>
      </c>
      <c r="AT194" s="241" t="s">
        <v>198</v>
      </c>
      <c r="AU194" s="241" t="s">
        <v>86</v>
      </c>
      <c r="AY194" s="18" t="s">
        <v>196</v>
      </c>
      <c r="BE194" s="242">
        <f>IF(N194="základní",J194,0)</f>
        <v>0</v>
      </c>
      <c r="BF194" s="242">
        <f>IF(N194="snížená",J194,0)</f>
        <v>0</v>
      </c>
      <c r="BG194" s="242">
        <f>IF(N194="zákl. přenesená",J194,0)</f>
        <v>0</v>
      </c>
      <c r="BH194" s="242">
        <f>IF(N194="sníž. přenesená",J194,0)</f>
        <v>0</v>
      </c>
      <c r="BI194" s="242">
        <f>IF(N194="nulová",J194,0)</f>
        <v>0</v>
      </c>
      <c r="BJ194" s="18" t="s">
        <v>82</v>
      </c>
      <c r="BK194" s="242">
        <f>ROUND(I194*H194,2)</f>
        <v>0</v>
      </c>
      <c r="BL194" s="18" t="s">
        <v>101</v>
      </c>
      <c r="BM194" s="241" t="s">
        <v>1095</v>
      </c>
    </row>
    <row r="195" s="13" customFormat="1">
      <c r="A195" s="13"/>
      <c r="B195" s="243"/>
      <c r="C195" s="244"/>
      <c r="D195" s="245" t="s">
        <v>210</v>
      </c>
      <c r="E195" s="246" t="s">
        <v>1</v>
      </c>
      <c r="F195" s="247" t="s">
        <v>1096</v>
      </c>
      <c r="G195" s="244"/>
      <c r="H195" s="248">
        <v>123.95699999999999</v>
      </c>
      <c r="I195" s="249"/>
      <c r="J195" s="244"/>
      <c r="K195" s="244"/>
      <c r="L195" s="250"/>
      <c r="M195" s="251"/>
      <c r="N195" s="252"/>
      <c r="O195" s="252"/>
      <c r="P195" s="252"/>
      <c r="Q195" s="252"/>
      <c r="R195" s="252"/>
      <c r="S195" s="252"/>
      <c r="T195" s="25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4" t="s">
        <v>210</v>
      </c>
      <c r="AU195" s="254" t="s">
        <v>86</v>
      </c>
      <c r="AV195" s="13" t="s">
        <v>86</v>
      </c>
      <c r="AW195" s="13" t="s">
        <v>34</v>
      </c>
      <c r="AX195" s="13" t="s">
        <v>78</v>
      </c>
      <c r="AY195" s="254" t="s">
        <v>196</v>
      </c>
    </row>
    <row r="196" s="13" customFormat="1">
      <c r="A196" s="13"/>
      <c r="B196" s="243"/>
      <c r="C196" s="244"/>
      <c r="D196" s="245" t="s">
        <v>210</v>
      </c>
      <c r="E196" s="246" t="s">
        <v>1</v>
      </c>
      <c r="F196" s="247" t="s">
        <v>1097</v>
      </c>
      <c r="G196" s="244"/>
      <c r="H196" s="248">
        <v>84.516000000000005</v>
      </c>
      <c r="I196" s="249"/>
      <c r="J196" s="244"/>
      <c r="K196" s="244"/>
      <c r="L196" s="250"/>
      <c r="M196" s="251"/>
      <c r="N196" s="252"/>
      <c r="O196" s="252"/>
      <c r="P196" s="252"/>
      <c r="Q196" s="252"/>
      <c r="R196" s="252"/>
      <c r="S196" s="252"/>
      <c r="T196" s="25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4" t="s">
        <v>210</v>
      </c>
      <c r="AU196" s="254" t="s">
        <v>86</v>
      </c>
      <c r="AV196" s="13" t="s">
        <v>86</v>
      </c>
      <c r="AW196" s="13" t="s">
        <v>34</v>
      </c>
      <c r="AX196" s="13" t="s">
        <v>78</v>
      </c>
      <c r="AY196" s="254" t="s">
        <v>196</v>
      </c>
    </row>
    <row r="197" s="16" customFormat="1">
      <c r="A197" s="16"/>
      <c r="B197" s="276"/>
      <c r="C197" s="277"/>
      <c r="D197" s="245" t="s">
        <v>210</v>
      </c>
      <c r="E197" s="278" t="s">
        <v>1</v>
      </c>
      <c r="F197" s="279" t="s">
        <v>276</v>
      </c>
      <c r="G197" s="277"/>
      <c r="H197" s="280">
        <v>208.47300000000001</v>
      </c>
      <c r="I197" s="281"/>
      <c r="J197" s="277"/>
      <c r="K197" s="277"/>
      <c r="L197" s="282"/>
      <c r="M197" s="283"/>
      <c r="N197" s="284"/>
      <c r="O197" s="284"/>
      <c r="P197" s="284"/>
      <c r="Q197" s="284"/>
      <c r="R197" s="284"/>
      <c r="S197" s="284"/>
      <c r="T197" s="285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T197" s="286" t="s">
        <v>210</v>
      </c>
      <c r="AU197" s="286" t="s">
        <v>86</v>
      </c>
      <c r="AV197" s="16" t="s">
        <v>101</v>
      </c>
      <c r="AW197" s="16" t="s">
        <v>34</v>
      </c>
      <c r="AX197" s="16" t="s">
        <v>82</v>
      </c>
      <c r="AY197" s="286" t="s">
        <v>196</v>
      </c>
    </row>
    <row r="198" s="2" customFormat="1" ht="24.15" customHeight="1">
      <c r="A198" s="39"/>
      <c r="B198" s="40"/>
      <c r="C198" s="230" t="s">
        <v>332</v>
      </c>
      <c r="D198" s="230" t="s">
        <v>198</v>
      </c>
      <c r="E198" s="231" t="s">
        <v>860</v>
      </c>
      <c r="F198" s="232" t="s">
        <v>861</v>
      </c>
      <c r="G198" s="233" t="s">
        <v>201</v>
      </c>
      <c r="H198" s="234">
        <v>1087.366</v>
      </c>
      <c r="I198" s="235"/>
      <c r="J198" s="236">
        <f>ROUND(I198*H198,2)</f>
        <v>0</v>
      </c>
      <c r="K198" s="232" t="s">
        <v>202</v>
      </c>
      <c r="L198" s="45"/>
      <c r="M198" s="237" t="s">
        <v>1</v>
      </c>
      <c r="N198" s="238" t="s">
        <v>43</v>
      </c>
      <c r="O198" s="92"/>
      <c r="P198" s="239">
        <f>O198*H198</f>
        <v>0</v>
      </c>
      <c r="Q198" s="239">
        <v>0.0033500000000000001</v>
      </c>
      <c r="R198" s="239">
        <f>Q198*H198</f>
        <v>3.6426761000000001</v>
      </c>
      <c r="S198" s="239">
        <v>0</v>
      </c>
      <c r="T198" s="24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1" t="s">
        <v>101</v>
      </c>
      <c r="AT198" s="241" t="s">
        <v>198</v>
      </c>
      <c r="AU198" s="241" t="s">
        <v>86</v>
      </c>
      <c r="AY198" s="18" t="s">
        <v>196</v>
      </c>
      <c r="BE198" s="242">
        <f>IF(N198="základní",J198,0)</f>
        <v>0</v>
      </c>
      <c r="BF198" s="242">
        <f>IF(N198="snížená",J198,0)</f>
        <v>0</v>
      </c>
      <c r="BG198" s="242">
        <f>IF(N198="zákl. přenesená",J198,0)</f>
        <v>0</v>
      </c>
      <c r="BH198" s="242">
        <f>IF(N198="sníž. přenesená",J198,0)</f>
        <v>0</v>
      </c>
      <c r="BI198" s="242">
        <f>IF(N198="nulová",J198,0)</f>
        <v>0</v>
      </c>
      <c r="BJ198" s="18" t="s">
        <v>82</v>
      </c>
      <c r="BK198" s="242">
        <f>ROUND(I198*H198,2)</f>
        <v>0</v>
      </c>
      <c r="BL198" s="18" t="s">
        <v>101</v>
      </c>
      <c r="BM198" s="241" t="s">
        <v>1098</v>
      </c>
    </row>
    <row r="199" s="13" customFormat="1">
      <c r="A199" s="13"/>
      <c r="B199" s="243"/>
      <c r="C199" s="244"/>
      <c r="D199" s="245" t="s">
        <v>210</v>
      </c>
      <c r="E199" s="246" t="s">
        <v>1</v>
      </c>
      <c r="F199" s="247" t="s">
        <v>1099</v>
      </c>
      <c r="G199" s="244"/>
      <c r="H199" s="248">
        <v>508.08600000000001</v>
      </c>
      <c r="I199" s="249"/>
      <c r="J199" s="244"/>
      <c r="K199" s="244"/>
      <c r="L199" s="250"/>
      <c r="M199" s="251"/>
      <c r="N199" s="252"/>
      <c r="O199" s="252"/>
      <c r="P199" s="252"/>
      <c r="Q199" s="252"/>
      <c r="R199" s="252"/>
      <c r="S199" s="252"/>
      <c r="T199" s="25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4" t="s">
        <v>210</v>
      </c>
      <c r="AU199" s="254" t="s">
        <v>86</v>
      </c>
      <c r="AV199" s="13" t="s">
        <v>86</v>
      </c>
      <c r="AW199" s="13" t="s">
        <v>34</v>
      </c>
      <c r="AX199" s="13" t="s">
        <v>78</v>
      </c>
      <c r="AY199" s="254" t="s">
        <v>196</v>
      </c>
    </row>
    <row r="200" s="13" customFormat="1">
      <c r="A200" s="13"/>
      <c r="B200" s="243"/>
      <c r="C200" s="244"/>
      <c r="D200" s="245" t="s">
        <v>210</v>
      </c>
      <c r="E200" s="246" t="s">
        <v>1</v>
      </c>
      <c r="F200" s="247" t="s">
        <v>1100</v>
      </c>
      <c r="G200" s="244"/>
      <c r="H200" s="248">
        <v>563.44000000000005</v>
      </c>
      <c r="I200" s="249"/>
      <c r="J200" s="244"/>
      <c r="K200" s="244"/>
      <c r="L200" s="250"/>
      <c r="M200" s="251"/>
      <c r="N200" s="252"/>
      <c r="O200" s="252"/>
      <c r="P200" s="252"/>
      <c r="Q200" s="252"/>
      <c r="R200" s="252"/>
      <c r="S200" s="252"/>
      <c r="T200" s="25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4" t="s">
        <v>210</v>
      </c>
      <c r="AU200" s="254" t="s">
        <v>86</v>
      </c>
      <c r="AV200" s="13" t="s">
        <v>86</v>
      </c>
      <c r="AW200" s="13" t="s">
        <v>34</v>
      </c>
      <c r="AX200" s="13" t="s">
        <v>78</v>
      </c>
      <c r="AY200" s="254" t="s">
        <v>196</v>
      </c>
    </row>
    <row r="201" s="13" customFormat="1">
      <c r="A201" s="13"/>
      <c r="B201" s="243"/>
      <c r="C201" s="244"/>
      <c r="D201" s="245" t="s">
        <v>210</v>
      </c>
      <c r="E201" s="246" t="s">
        <v>1</v>
      </c>
      <c r="F201" s="247" t="s">
        <v>1101</v>
      </c>
      <c r="G201" s="244"/>
      <c r="H201" s="248">
        <v>15.84</v>
      </c>
      <c r="I201" s="249"/>
      <c r="J201" s="244"/>
      <c r="K201" s="244"/>
      <c r="L201" s="250"/>
      <c r="M201" s="251"/>
      <c r="N201" s="252"/>
      <c r="O201" s="252"/>
      <c r="P201" s="252"/>
      <c r="Q201" s="252"/>
      <c r="R201" s="252"/>
      <c r="S201" s="252"/>
      <c r="T201" s="25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4" t="s">
        <v>210</v>
      </c>
      <c r="AU201" s="254" t="s">
        <v>86</v>
      </c>
      <c r="AV201" s="13" t="s">
        <v>86</v>
      </c>
      <c r="AW201" s="13" t="s">
        <v>34</v>
      </c>
      <c r="AX201" s="13" t="s">
        <v>78</v>
      </c>
      <c r="AY201" s="254" t="s">
        <v>196</v>
      </c>
    </row>
    <row r="202" s="16" customFormat="1">
      <c r="A202" s="16"/>
      <c r="B202" s="276"/>
      <c r="C202" s="277"/>
      <c r="D202" s="245" t="s">
        <v>210</v>
      </c>
      <c r="E202" s="278" t="s">
        <v>1</v>
      </c>
      <c r="F202" s="279" t="s">
        <v>276</v>
      </c>
      <c r="G202" s="277"/>
      <c r="H202" s="280">
        <v>1087.366</v>
      </c>
      <c r="I202" s="281"/>
      <c r="J202" s="277"/>
      <c r="K202" s="277"/>
      <c r="L202" s="282"/>
      <c r="M202" s="283"/>
      <c r="N202" s="284"/>
      <c r="O202" s="284"/>
      <c r="P202" s="284"/>
      <c r="Q202" s="284"/>
      <c r="R202" s="284"/>
      <c r="S202" s="284"/>
      <c r="T202" s="285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T202" s="286" t="s">
        <v>210</v>
      </c>
      <c r="AU202" s="286" t="s">
        <v>86</v>
      </c>
      <c r="AV202" s="16" t="s">
        <v>101</v>
      </c>
      <c r="AW202" s="16" t="s">
        <v>34</v>
      </c>
      <c r="AX202" s="16" t="s">
        <v>82</v>
      </c>
      <c r="AY202" s="286" t="s">
        <v>196</v>
      </c>
    </row>
    <row r="203" s="2" customFormat="1" ht="24.15" customHeight="1">
      <c r="A203" s="39"/>
      <c r="B203" s="40"/>
      <c r="C203" s="230" t="s">
        <v>338</v>
      </c>
      <c r="D203" s="230" t="s">
        <v>198</v>
      </c>
      <c r="E203" s="231" t="s">
        <v>866</v>
      </c>
      <c r="F203" s="232" t="s">
        <v>867</v>
      </c>
      <c r="G203" s="233" t="s">
        <v>201</v>
      </c>
      <c r="H203" s="234">
        <v>1087.366</v>
      </c>
      <c r="I203" s="235"/>
      <c r="J203" s="236">
        <f>ROUND(I203*H203,2)</f>
        <v>0</v>
      </c>
      <c r="K203" s="232" t="s">
        <v>202</v>
      </c>
      <c r="L203" s="45"/>
      <c r="M203" s="237" t="s">
        <v>1</v>
      </c>
      <c r="N203" s="238" t="s">
        <v>43</v>
      </c>
      <c r="O203" s="92"/>
      <c r="P203" s="239">
        <f>O203*H203</f>
        <v>0</v>
      </c>
      <c r="Q203" s="239">
        <v>0</v>
      </c>
      <c r="R203" s="239">
        <f>Q203*H203</f>
        <v>0</v>
      </c>
      <c r="S203" s="239">
        <v>0</v>
      </c>
      <c r="T203" s="24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1" t="s">
        <v>101</v>
      </c>
      <c r="AT203" s="241" t="s">
        <v>198</v>
      </c>
      <c r="AU203" s="241" t="s">
        <v>86</v>
      </c>
      <c r="AY203" s="18" t="s">
        <v>196</v>
      </c>
      <c r="BE203" s="242">
        <f>IF(N203="základní",J203,0)</f>
        <v>0</v>
      </c>
      <c r="BF203" s="242">
        <f>IF(N203="snížená",J203,0)</f>
        <v>0</v>
      </c>
      <c r="BG203" s="242">
        <f>IF(N203="zákl. přenesená",J203,0)</f>
        <v>0</v>
      </c>
      <c r="BH203" s="242">
        <f>IF(N203="sníž. přenesená",J203,0)</f>
        <v>0</v>
      </c>
      <c r="BI203" s="242">
        <f>IF(N203="nulová",J203,0)</f>
        <v>0</v>
      </c>
      <c r="BJ203" s="18" t="s">
        <v>82</v>
      </c>
      <c r="BK203" s="242">
        <f>ROUND(I203*H203,2)</f>
        <v>0</v>
      </c>
      <c r="BL203" s="18" t="s">
        <v>101</v>
      </c>
      <c r="BM203" s="241" t="s">
        <v>1102</v>
      </c>
    </row>
    <row r="204" s="2" customFormat="1" ht="24.15" customHeight="1">
      <c r="A204" s="39"/>
      <c r="B204" s="40"/>
      <c r="C204" s="230" t="s">
        <v>344</v>
      </c>
      <c r="D204" s="230" t="s">
        <v>198</v>
      </c>
      <c r="E204" s="231" t="s">
        <v>1010</v>
      </c>
      <c r="F204" s="232" t="s">
        <v>1011</v>
      </c>
      <c r="G204" s="233" t="s">
        <v>341</v>
      </c>
      <c r="H204" s="234">
        <v>2.2389999999999999</v>
      </c>
      <c r="I204" s="235"/>
      <c r="J204" s="236">
        <f>ROUND(I204*H204,2)</f>
        <v>0</v>
      </c>
      <c r="K204" s="232" t="s">
        <v>202</v>
      </c>
      <c r="L204" s="45"/>
      <c r="M204" s="237" t="s">
        <v>1</v>
      </c>
      <c r="N204" s="238" t="s">
        <v>43</v>
      </c>
      <c r="O204" s="92"/>
      <c r="P204" s="239">
        <f>O204*H204</f>
        <v>0</v>
      </c>
      <c r="Q204" s="239">
        <v>1.04359</v>
      </c>
      <c r="R204" s="239">
        <f>Q204*H204</f>
        <v>2.3365980099999999</v>
      </c>
      <c r="S204" s="239">
        <v>0</v>
      </c>
      <c r="T204" s="24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1" t="s">
        <v>101</v>
      </c>
      <c r="AT204" s="241" t="s">
        <v>198</v>
      </c>
      <c r="AU204" s="241" t="s">
        <v>86</v>
      </c>
      <c r="AY204" s="18" t="s">
        <v>196</v>
      </c>
      <c r="BE204" s="242">
        <f>IF(N204="základní",J204,0)</f>
        <v>0</v>
      </c>
      <c r="BF204" s="242">
        <f>IF(N204="snížená",J204,0)</f>
        <v>0</v>
      </c>
      <c r="BG204" s="242">
        <f>IF(N204="zákl. přenesená",J204,0)</f>
        <v>0</v>
      </c>
      <c r="BH204" s="242">
        <f>IF(N204="sníž. přenesená",J204,0)</f>
        <v>0</v>
      </c>
      <c r="BI204" s="242">
        <f>IF(N204="nulová",J204,0)</f>
        <v>0</v>
      </c>
      <c r="BJ204" s="18" t="s">
        <v>82</v>
      </c>
      <c r="BK204" s="242">
        <f>ROUND(I204*H204,2)</f>
        <v>0</v>
      </c>
      <c r="BL204" s="18" t="s">
        <v>101</v>
      </c>
      <c r="BM204" s="241" t="s">
        <v>1103</v>
      </c>
    </row>
    <row r="205" s="13" customFormat="1">
      <c r="A205" s="13"/>
      <c r="B205" s="243"/>
      <c r="C205" s="244"/>
      <c r="D205" s="245" t="s">
        <v>210</v>
      </c>
      <c r="E205" s="246" t="s">
        <v>1</v>
      </c>
      <c r="F205" s="247" t="s">
        <v>1104</v>
      </c>
      <c r="G205" s="244"/>
      <c r="H205" s="248">
        <v>2.7480000000000002</v>
      </c>
      <c r="I205" s="249"/>
      <c r="J205" s="244"/>
      <c r="K205" s="244"/>
      <c r="L205" s="250"/>
      <c r="M205" s="251"/>
      <c r="N205" s="252"/>
      <c r="O205" s="252"/>
      <c r="P205" s="252"/>
      <c r="Q205" s="252"/>
      <c r="R205" s="252"/>
      <c r="S205" s="252"/>
      <c r="T205" s="25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4" t="s">
        <v>210</v>
      </c>
      <c r="AU205" s="254" t="s">
        <v>86</v>
      </c>
      <c r="AV205" s="13" t="s">
        <v>86</v>
      </c>
      <c r="AW205" s="13" t="s">
        <v>34</v>
      </c>
      <c r="AX205" s="13" t="s">
        <v>78</v>
      </c>
      <c r="AY205" s="254" t="s">
        <v>196</v>
      </c>
    </row>
    <row r="206" s="13" customFormat="1">
      <c r="A206" s="13"/>
      <c r="B206" s="243"/>
      <c r="C206" s="244"/>
      <c r="D206" s="245" t="s">
        <v>210</v>
      </c>
      <c r="E206" s="246" t="s">
        <v>1</v>
      </c>
      <c r="F206" s="247" t="s">
        <v>1105</v>
      </c>
      <c r="G206" s="244"/>
      <c r="H206" s="248">
        <v>-0.50900000000000001</v>
      </c>
      <c r="I206" s="249"/>
      <c r="J206" s="244"/>
      <c r="K206" s="244"/>
      <c r="L206" s="250"/>
      <c r="M206" s="251"/>
      <c r="N206" s="252"/>
      <c r="O206" s="252"/>
      <c r="P206" s="252"/>
      <c r="Q206" s="252"/>
      <c r="R206" s="252"/>
      <c r="S206" s="252"/>
      <c r="T206" s="25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4" t="s">
        <v>210</v>
      </c>
      <c r="AU206" s="254" t="s">
        <v>86</v>
      </c>
      <c r="AV206" s="13" t="s">
        <v>86</v>
      </c>
      <c r="AW206" s="13" t="s">
        <v>34</v>
      </c>
      <c r="AX206" s="13" t="s">
        <v>78</v>
      </c>
      <c r="AY206" s="254" t="s">
        <v>196</v>
      </c>
    </row>
    <row r="207" s="16" customFormat="1">
      <c r="A207" s="16"/>
      <c r="B207" s="276"/>
      <c r="C207" s="277"/>
      <c r="D207" s="245" t="s">
        <v>210</v>
      </c>
      <c r="E207" s="278" t="s">
        <v>1</v>
      </c>
      <c r="F207" s="279" t="s">
        <v>276</v>
      </c>
      <c r="G207" s="277"/>
      <c r="H207" s="280">
        <v>2.2389999999999999</v>
      </c>
      <c r="I207" s="281"/>
      <c r="J207" s="277"/>
      <c r="K207" s="277"/>
      <c r="L207" s="282"/>
      <c r="M207" s="283"/>
      <c r="N207" s="284"/>
      <c r="O207" s="284"/>
      <c r="P207" s="284"/>
      <c r="Q207" s="284"/>
      <c r="R207" s="284"/>
      <c r="S207" s="284"/>
      <c r="T207" s="285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T207" s="286" t="s">
        <v>210</v>
      </c>
      <c r="AU207" s="286" t="s">
        <v>86</v>
      </c>
      <c r="AV207" s="16" t="s">
        <v>101</v>
      </c>
      <c r="AW207" s="16" t="s">
        <v>34</v>
      </c>
      <c r="AX207" s="16" t="s">
        <v>82</v>
      </c>
      <c r="AY207" s="286" t="s">
        <v>196</v>
      </c>
    </row>
    <row r="208" s="2" customFormat="1" ht="16.5" customHeight="1">
      <c r="A208" s="39"/>
      <c r="B208" s="40"/>
      <c r="C208" s="230" t="s">
        <v>349</v>
      </c>
      <c r="D208" s="230" t="s">
        <v>198</v>
      </c>
      <c r="E208" s="231" t="s">
        <v>869</v>
      </c>
      <c r="F208" s="232" t="s">
        <v>870</v>
      </c>
      <c r="G208" s="233" t="s">
        <v>341</v>
      </c>
      <c r="H208" s="234">
        <v>18.202000000000002</v>
      </c>
      <c r="I208" s="235"/>
      <c r="J208" s="236">
        <f>ROUND(I208*H208,2)</f>
        <v>0</v>
      </c>
      <c r="K208" s="232" t="s">
        <v>202</v>
      </c>
      <c r="L208" s="45"/>
      <c r="M208" s="237" t="s">
        <v>1</v>
      </c>
      <c r="N208" s="238" t="s">
        <v>43</v>
      </c>
      <c r="O208" s="92"/>
      <c r="P208" s="239">
        <f>O208*H208</f>
        <v>0</v>
      </c>
      <c r="Q208" s="239">
        <v>1.07636</v>
      </c>
      <c r="R208" s="239">
        <f>Q208*H208</f>
        <v>19.591904720000002</v>
      </c>
      <c r="S208" s="239">
        <v>0</v>
      </c>
      <c r="T208" s="24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1" t="s">
        <v>101</v>
      </c>
      <c r="AT208" s="241" t="s">
        <v>198</v>
      </c>
      <c r="AU208" s="241" t="s">
        <v>86</v>
      </c>
      <c r="AY208" s="18" t="s">
        <v>196</v>
      </c>
      <c r="BE208" s="242">
        <f>IF(N208="základní",J208,0)</f>
        <v>0</v>
      </c>
      <c r="BF208" s="242">
        <f>IF(N208="snížená",J208,0)</f>
        <v>0</v>
      </c>
      <c r="BG208" s="242">
        <f>IF(N208="zákl. přenesená",J208,0)</f>
        <v>0</v>
      </c>
      <c r="BH208" s="242">
        <f>IF(N208="sníž. přenesená",J208,0)</f>
        <v>0</v>
      </c>
      <c r="BI208" s="242">
        <f>IF(N208="nulová",J208,0)</f>
        <v>0</v>
      </c>
      <c r="BJ208" s="18" t="s">
        <v>82</v>
      </c>
      <c r="BK208" s="242">
        <f>ROUND(I208*H208,2)</f>
        <v>0</v>
      </c>
      <c r="BL208" s="18" t="s">
        <v>101</v>
      </c>
      <c r="BM208" s="241" t="s">
        <v>1106</v>
      </c>
    </row>
    <row r="209" s="13" customFormat="1">
      <c r="A209" s="13"/>
      <c r="B209" s="243"/>
      <c r="C209" s="244"/>
      <c r="D209" s="245" t="s">
        <v>210</v>
      </c>
      <c r="E209" s="246" t="s">
        <v>1</v>
      </c>
      <c r="F209" s="247" t="s">
        <v>1107</v>
      </c>
      <c r="G209" s="244"/>
      <c r="H209" s="248">
        <v>22.751999999999999</v>
      </c>
      <c r="I209" s="249"/>
      <c r="J209" s="244"/>
      <c r="K209" s="244"/>
      <c r="L209" s="250"/>
      <c r="M209" s="251"/>
      <c r="N209" s="252"/>
      <c r="O209" s="252"/>
      <c r="P209" s="252"/>
      <c r="Q209" s="252"/>
      <c r="R209" s="252"/>
      <c r="S209" s="252"/>
      <c r="T209" s="25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4" t="s">
        <v>210</v>
      </c>
      <c r="AU209" s="254" t="s">
        <v>86</v>
      </c>
      <c r="AV209" s="13" t="s">
        <v>86</v>
      </c>
      <c r="AW209" s="13" t="s">
        <v>34</v>
      </c>
      <c r="AX209" s="13" t="s">
        <v>78</v>
      </c>
      <c r="AY209" s="254" t="s">
        <v>196</v>
      </c>
    </row>
    <row r="210" s="13" customFormat="1">
      <c r="A210" s="13"/>
      <c r="B210" s="243"/>
      <c r="C210" s="244"/>
      <c r="D210" s="245" t="s">
        <v>210</v>
      </c>
      <c r="E210" s="246" t="s">
        <v>1</v>
      </c>
      <c r="F210" s="247" t="s">
        <v>1108</v>
      </c>
      <c r="G210" s="244"/>
      <c r="H210" s="248">
        <v>-4.5499999999999998</v>
      </c>
      <c r="I210" s="249"/>
      <c r="J210" s="244"/>
      <c r="K210" s="244"/>
      <c r="L210" s="250"/>
      <c r="M210" s="251"/>
      <c r="N210" s="252"/>
      <c r="O210" s="252"/>
      <c r="P210" s="252"/>
      <c r="Q210" s="252"/>
      <c r="R210" s="252"/>
      <c r="S210" s="252"/>
      <c r="T210" s="25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4" t="s">
        <v>210</v>
      </c>
      <c r="AU210" s="254" t="s">
        <v>86</v>
      </c>
      <c r="AV210" s="13" t="s">
        <v>86</v>
      </c>
      <c r="AW210" s="13" t="s">
        <v>34</v>
      </c>
      <c r="AX210" s="13" t="s">
        <v>78</v>
      </c>
      <c r="AY210" s="254" t="s">
        <v>196</v>
      </c>
    </row>
    <row r="211" s="16" customFormat="1">
      <c r="A211" s="16"/>
      <c r="B211" s="276"/>
      <c r="C211" s="277"/>
      <c r="D211" s="245" t="s">
        <v>210</v>
      </c>
      <c r="E211" s="278" t="s">
        <v>1</v>
      </c>
      <c r="F211" s="279" t="s">
        <v>276</v>
      </c>
      <c r="G211" s="277"/>
      <c r="H211" s="280">
        <v>18.202000000000002</v>
      </c>
      <c r="I211" s="281"/>
      <c r="J211" s="277"/>
      <c r="K211" s="277"/>
      <c r="L211" s="282"/>
      <c r="M211" s="283"/>
      <c r="N211" s="284"/>
      <c r="O211" s="284"/>
      <c r="P211" s="284"/>
      <c r="Q211" s="284"/>
      <c r="R211" s="284"/>
      <c r="S211" s="284"/>
      <c r="T211" s="285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T211" s="286" t="s">
        <v>210</v>
      </c>
      <c r="AU211" s="286" t="s">
        <v>86</v>
      </c>
      <c r="AV211" s="16" t="s">
        <v>101</v>
      </c>
      <c r="AW211" s="16" t="s">
        <v>34</v>
      </c>
      <c r="AX211" s="16" t="s">
        <v>82</v>
      </c>
      <c r="AY211" s="286" t="s">
        <v>196</v>
      </c>
    </row>
    <row r="212" s="2" customFormat="1" ht="24.15" customHeight="1">
      <c r="A212" s="39"/>
      <c r="B212" s="40"/>
      <c r="C212" s="230" t="s">
        <v>353</v>
      </c>
      <c r="D212" s="230" t="s">
        <v>198</v>
      </c>
      <c r="E212" s="231" t="s">
        <v>873</v>
      </c>
      <c r="F212" s="232" t="s">
        <v>874</v>
      </c>
      <c r="G212" s="233" t="s">
        <v>261</v>
      </c>
      <c r="H212" s="234">
        <v>141</v>
      </c>
      <c r="I212" s="235"/>
      <c r="J212" s="236">
        <f>ROUND(I212*H212,2)</f>
        <v>0</v>
      </c>
      <c r="K212" s="232" t="s">
        <v>202</v>
      </c>
      <c r="L212" s="45"/>
      <c r="M212" s="237" t="s">
        <v>1</v>
      </c>
      <c r="N212" s="238" t="s">
        <v>43</v>
      </c>
      <c r="O212" s="92"/>
      <c r="P212" s="239">
        <f>O212*H212</f>
        <v>0</v>
      </c>
      <c r="Q212" s="239">
        <v>2.0874999999999999</v>
      </c>
      <c r="R212" s="239">
        <f>Q212*H212</f>
        <v>294.33749999999998</v>
      </c>
      <c r="S212" s="239">
        <v>0</v>
      </c>
      <c r="T212" s="24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1" t="s">
        <v>101</v>
      </c>
      <c r="AT212" s="241" t="s">
        <v>198</v>
      </c>
      <c r="AU212" s="241" t="s">
        <v>86</v>
      </c>
      <c r="AY212" s="18" t="s">
        <v>196</v>
      </c>
      <c r="BE212" s="242">
        <f>IF(N212="základní",J212,0)</f>
        <v>0</v>
      </c>
      <c r="BF212" s="242">
        <f>IF(N212="snížená",J212,0)</f>
        <v>0</v>
      </c>
      <c r="BG212" s="242">
        <f>IF(N212="zákl. přenesená",J212,0)</f>
        <v>0</v>
      </c>
      <c r="BH212" s="242">
        <f>IF(N212="sníž. přenesená",J212,0)</f>
        <v>0</v>
      </c>
      <c r="BI212" s="242">
        <f>IF(N212="nulová",J212,0)</f>
        <v>0</v>
      </c>
      <c r="BJ212" s="18" t="s">
        <v>82</v>
      </c>
      <c r="BK212" s="242">
        <f>ROUND(I212*H212,2)</f>
        <v>0</v>
      </c>
      <c r="BL212" s="18" t="s">
        <v>101</v>
      </c>
      <c r="BM212" s="241" t="s">
        <v>1109</v>
      </c>
    </row>
    <row r="213" s="13" customFormat="1">
      <c r="A213" s="13"/>
      <c r="B213" s="243"/>
      <c r="C213" s="244"/>
      <c r="D213" s="245" t="s">
        <v>210</v>
      </c>
      <c r="E213" s="246" t="s">
        <v>1</v>
      </c>
      <c r="F213" s="247" t="s">
        <v>1110</v>
      </c>
      <c r="G213" s="244"/>
      <c r="H213" s="248">
        <v>141</v>
      </c>
      <c r="I213" s="249"/>
      <c r="J213" s="244"/>
      <c r="K213" s="244"/>
      <c r="L213" s="250"/>
      <c r="M213" s="251"/>
      <c r="N213" s="252"/>
      <c r="O213" s="252"/>
      <c r="P213" s="252"/>
      <c r="Q213" s="252"/>
      <c r="R213" s="252"/>
      <c r="S213" s="252"/>
      <c r="T213" s="25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4" t="s">
        <v>210</v>
      </c>
      <c r="AU213" s="254" t="s">
        <v>86</v>
      </c>
      <c r="AV213" s="13" t="s">
        <v>86</v>
      </c>
      <c r="AW213" s="13" t="s">
        <v>34</v>
      </c>
      <c r="AX213" s="13" t="s">
        <v>82</v>
      </c>
      <c r="AY213" s="254" t="s">
        <v>196</v>
      </c>
    </row>
    <row r="214" s="2" customFormat="1" ht="16.5" customHeight="1">
      <c r="A214" s="39"/>
      <c r="B214" s="40"/>
      <c r="C214" s="230" t="s">
        <v>355</v>
      </c>
      <c r="D214" s="230" t="s">
        <v>198</v>
      </c>
      <c r="E214" s="231" t="s">
        <v>877</v>
      </c>
      <c r="F214" s="232" t="s">
        <v>878</v>
      </c>
      <c r="G214" s="233" t="s">
        <v>418</v>
      </c>
      <c r="H214" s="234">
        <v>340</v>
      </c>
      <c r="I214" s="235"/>
      <c r="J214" s="236">
        <f>ROUND(I214*H214,2)</f>
        <v>0</v>
      </c>
      <c r="K214" s="232" t="s">
        <v>1</v>
      </c>
      <c r="L214" s="45"/>
      <c r="M214" s="237" t="s">
        <v>1</v>
      </c>
      <c r="N214" s="238" t="s">
        <v>43</v>
      </c>
      <c r="O214" s="92"/>
      <c r="P214" s="239">
        <f>O214*H214</f>
        <v>0</v>
      </c>
      <c r="Q214" s="239">
        <v>0.00032000000000000003</v>
      </c>
      <c r="R214" s="239">
        <f>Q214*H214</f>
        <v>0.10880000000000001</v>
      </c>
      <c r="S214" s="239">
        <v>0</v>
      </c>
      <c r="T214" s="24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1" t="s">
        <v>101</v>
      </c>
      <c r="AT214" s="241" t="s">
        <v>198</v>
      </c>
      <c r="AU214" s="241" t="s">
        <v>86</v>
      </c>
      <c r="AY214" s="18" t="s">
        <v>196</v>
      </c>
      <c r="BE214" s="242">
        <f>IF(N214="základní",J214,0)</f>
        <v>0</v>
      </c>
      <c r="BF214" s="242">
        <f>IF(N214="snížená",J214,0)</f>
        <v>0</v>
      </c>
      <c r="BG214" s="242">
        <f>IF(N214="zákl. přenesená",J214,0)</f>
        <v>0</v>
      </c>
      <c r="BH214" s="242">
        <f>IF(N214="sníž. přenesená",J214,0)</f>
        <v>0</v>
      </c>
      <c r="BI214" s="242">
        <f>IF(N214="nulová",J214,0)</f>
        <v>0</v>
      </c>
      <c r="BJ214" s="18" t="s">
        <v>82</v>
      </c>
      <c r="BK214" s="242">
        <f>ROUND(I214*H214,2)</f>
        <v>0</v>
      </c>
      <c r="BL214" s="18" t="s">
        <v>101</v>
      </c>
      <c r="BM214" s="241" t="s">
        <v>1111</v>
      </c>
    </row>
    <row r="215" s="13" customFormat="1">
      <c r="A215" s="13"/>
      <c r="B215" s="243"/>
      <c r="C215" s="244"/>
      <c r="D215" s="245" t="s">
        <v>210</v>
      </c>
      <c r="E215" s="246" t="s">
        <v>1</v>
      </c>
      <c r="F215" s="247" t="s">
        <v>1112</v>
      </c>
      <c r="G215" s="244"/>
      <c r="H215" s="248">
        <v>338.06400000000002</v>
      </c>
      <c r="I215" s="249"/>
      <c r="J215" s="244"/>
      <c r="K215" s="244"/>
      <c r="L215" s="250"/>
      <c r="M215" s="251"/>
      <c r="N215" s="252"/>
      <c r="O215" s="252"/>
      <c r="P215" s="252"/>
      <c r="Q215" s="252"/>
      <c r="R215" s="252"/>
      <c r="S215" s="252"/>
      <c r="T215" s="25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4" t="s">
        <v>210</v>
      </c>
      <c r="AU215" s="254" t="s">
        <v>86</v>
      </c>
      <c r="AV215" s="13" t="s">
        <v>86</v>
      </c>
      <c r="AW215" s="13" t="s">
        <v>34</v>
      </c>
      <c r="AX215" s="13" t="s">
        <v>78</v>
      </c>
      <c r="AY215" s="254" t="s">
        <v>196</v>
      </c>
    </row>
    <row r="216" s="13" customFormat="1">
      <c r="A216" s="13"/>
      <c r="B216" s="243"/>
      <c r="C216" s="244"/>
      <c r="D216" s="245" t="s">
        <v>210</v>
      </c>
      <c r="E216" s="246" t="s">
        <v>1</v>
      </c>
      <c r="F216" s="247" t="s">
        <v>1113</v>
      </c>
      <c r="G216" s="244"/>
      <c r="H216" s="248">
        <v>340</v>
      </c>
      <c r="I216" s="249"/>
      <c r="J216" s="244"/>
      <c r="K216" s="244"/>
      <c r="L216" s="250"/>
      <c r="M216" s="251"/>
      <c r="N216" s="252"/>
      <c r="O216" s="252"/>
      <c r="P216" s="252"/>
      <c r="Q216" s="252"/>
      <c r="R216" s="252"/>
      <c r="S216" s="252"/>
      <c r="T216" s="25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4" t="s">
        <v>210</v>
      </c>
      <c r="AU216" s="254" t="s">
        <v>86</v>
      </c>
      <c r="AV216" s="13" t="s">
        <v>86</v>
      </c>
      <c r="AW216" s="13" t="s">
        <v>34</v>
      </c>
      <c r="AX216" s="13" t="s">
        <v>82</v>
      </c>
      <c r="AY216" s="254" t="s">
        <v>196</v>
      </c>
    </row>
    <row r="217" s="12" customFormat="1" ht="22.8" customHeight="1">
      <c r="A217" s="12"/>
      <c r="B217" s="214"/>
      <c r="C217" s="215"/>
      <c r="D217" s="216" t="s">
        <v>77</v>
      </c>
      <c r="E217" s="228" t="s">
        <v>221</v>
      </c>
      <c r="F217" s="228" t="s">
        <v>882</v>
      </c>
      <c r="G217" s="215"/>
      <c r="H217" s="215"/>
      <c r="I217" s="218"/>
      <c r="J217" s="229">
        <f>BK217</f>
        <v>0</v>
      </c>
      <c r="K217" s="215"/>
      <c r="L217" s="220"/>
      <c r="M217" s="221"/>
      <c r="N217" s="222"/>
      <c r="O217" s="222"/>
      <c r="P217" s="223">
        <f>SUM(P218:P219)</f>
        <v>0</v>
      </c>
      <c r="Q217" s="222"/>
      <c r="R217" s="223">
        <f>SUM(R218:R219)</f>
        <v>0.37356072000000001</v>
      </c>
      <c r="S217" s="222"/>
      <c r="T217" s="224">
        <f>SUM(T218:T219)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25" t="s">
        <v>82</v>
      </c>
      <c r="AT217" s="226" t="s">
        <v>77</v>
      </c>
      <c r="AU217" s="226" t="s">
        <v>82</v>
      </c>
      <c r="AY217" s="225" t="s">
        <v>196</v>
      </c>
      <c r="BK217" s="227">
        <f>SUM(BK218:BK219)</f>
        <v>0</v>
      </c>
    </row>
    <row r="218" s="2" customFormat="1" ht="16.5" customHeight="1">
      <c r="A218" s="39"/>
      <c r="B218" s="40"/>
      <c r="C218" s="230" t="s">
        <v>360</v>
      </c>
      <c r="D218" s="230" t="s">
        <v>198</v>
      </c>
      <c r="E218" s="231" t="s">
        <v>883</v>
      </c>
      <c r="F218" s="232" t="s">
        <v>884</v>
      </c>
      <c r="G218" s="233" t="s">
        <v>201</v>
      </c>
      <c r="H218" s="234">
        <v>366.23599999999999</v>
      </c>
      <c r="I218" s="235"/>
      <c r="J218" s="236">
        <f>ROUND(I218*H218,2)</f>
        <v>0</v>
      </c>
      <c r="K218" s="232" t="s">
        <v>1</v>
      </c>
      <c r="L218" s="45"/>
      <c r="M218" s="237" t="s">
        <v>1</v>
      </c>
      <c r="N218" s="238" t="s">
        <v>43</v>
      </c>
      <c r="O218" s="92"/>
      <c r="P218" s="239">
        <f>O218*H218</f>
        <v>0</v>
      </c>
      <c r="Q218" s="239">
        <v>0.0010200000000000001</v>
      </c>
      <c r="R218" s="239">
        <f>Q218*H218</f>
        <v>0.37356072000000001</v>
      </c>
      <c r="S218" s="239">
        <v>0</v>
      </c>
      <c r="T218" s="240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1" t="s">
        <v>101</v>
      </c>
      <c r="AT218" s="241" t="s">
        <v>198</v>
      </c>
      <c r="AU218" s="241" t="s">
        <v>86</v>
      </c>
      <c r="AY218" s="18" t="s">
        <v>196</v>
      </c>
      <c r="BE218" s="242">
        <f>IF(N218="základní",J218,0)</f>
        <v>0</v>
      </c>
      <c r="BF218" s="242">
        <f>IF(N218="snížená",J218,0)</f>
        <v>0</v>
      </c>
      <c r="BG218" s="242">
        <f>IF(N218="zákl. přenesená",J218,0)</f>
        <v>0</v>
      </c>
      <c r="BH218" s="242">
        <f>IF(N218="sníž. přenesená",J218,0)</f>
        <v>0</v>
      </c>
      <c r="BI218" s="242">
        <f>IF(N218="nulová",J218,0)</f>
        <v>0</v>
      </c>
      <c r="BJ218" s="18" t="s">
        <v>82</v>
      </c>
      <c r="BK218" s="242">
        <f>ROUND(I218*H218,2)</f>
        <v>0</v>
      </c>
      <c r="BL218" s="18" t="s">
        <v>101</v>
      </c>
      <c r="BM218" s="241" t="s">
        <v>1114</v>
      </c>
    </row>
    <row r="219" s="13" customFormat="1">
      <c r="A219" s="13"/>
      <c r="B219" s="243"/>
      <c r="C219" s="244"/>
      <c r="D219" s="245" t="s">
        <v>210</v>
      </c>
      <c r="E219" s="246" t="s">
        <v>1</v>
      </c>
      <c r="F219" s="247" t="s">
        <v>1115</v>
      </c>
      <c r="G219" s="244"/>
      <c r="H219" s="248">
        <v>366.23599999999999</v>
      </c>
      <c r="I219" s="249"/>
      <c r="J219" s="244"/>
      <c r="K219" s="244"/>
      <c r="L219" s="250"/>
      <c r="M219" s="251"/>
      <c r="N219" s="252"/>
      <c r="O219" s="252"/>
      <c r="P219" s="252"/>
      <c r="Q219" s="252"/>
      <c r="R219" s="252"/>
      <c r="S219" s="252"/>
      <c r="T219" s="25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4" t="s">
        <v>210</v>
      </c>
      <c r="AU219" s="254" t="s">
        <v>86</v>
      </c>
      <c r="AV219" s="13" t="s">
        <v>86</v>
      </c>
      <c r="AW219" s="13" t="s">
        <v>34</v>
      </c>
      <c r="AX219" s="13" t="s">
        <v>82</v>
      </c>
      <c r="AY219" s="254" t="s">
        <v>196</v>
      </c>
    </row>
    <row r="220" s="12" customFormat="1" ht="22.8" customHeight="1">
      <c r="A220" s="12"/>
      <c r="B220" s="214"/>
      <c r="C220" s="215"/>
      <c r="D220" s="216" t="s">
        <v>77</v>
      </c>
      <c r="E220" s="228" t="s">
        <v>237</v>
      </c>
      <c r="F220" s="228" t="s">
        <v>551</v>
      </c>
      <c r="G220" s="215"/>
      <c r="H220" s="215"/>
      <c r="I220" s="218"/>
      <c r="J220" s="229">
        <f>BK220</f>
        <v>0</v>
      </c>
      <c r="K220" s="215"/>
      <c r="L220" s="220"/>
      <c r="M220" s="221"/>
      <c r="N220" s="222"/>
      <c r="O220" s="222"/>
      <c r="P220" s="223">
        <f>SUM(P221:P228)</f>
        <v>0</v>
      </c>
      <c r="Q220" s="222"/>
      <c r="R220" s="223">
        <f>SUM(R221:R228)</f>
        <v>24.079760399999998</v>
      </c>
      <c r="S220" s="222"/>
      <c r="T220" s="224">
        <f>SUM(T221:T228)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25" t="s">
        <v>82</v>
      </c>
      <c r="AT220" s="226" t="s">
        <v>77</v>
      </c>
      <c r="AU220" s="226" t="s">
        <v>82</v>
      </c>
      <c r="AY220" s="225" t="s">
        <v>196</v>
      </c>
      <c r="BK220" s="227">
        <f>SUM(BK221:BK228)</f>
        <v>0</v>
      </c>
    </row>
    <row r="221" s="2" customFormat="1" ht="24.15" customHeight="1">
      <c r="A221" s="39"/>
      <c r="B221" s="40"/>
      <c r="C221" s="230" t="s">
        <v>365</v>
      </c>
      <c r="D221" s="230" t="s">
        <v>198</v>
      </c>
      <c r="E221" s="231" t="s">
        <v>1116</v>
      </c>
      <c r="F221" s="232" t="s">
        <v>1117</v>
      </c>
      <c r="G221" s="233" t="s">
        <v>247</v>
      </c>
      <c r="H221" s="234">
        <v>251.5</v>
      </c>
      <c r="I221" s="235"/>
      <c r="J221" s="236">
        <f>ROUND(I221*H221,2)</f>
        <v>0</v>
      </c>
      <c r="K221" s="232" t="s">
        <v>202</v>
      </c>
      <c r="L221" s="45"/>
      <c r="M221" s="237" t="s">
        <v>1</v>
      </c>
      <c r="N221" s="238" t="s">
        <v>43</v>
      </c>
      <c r="O221" s="92"/>
      <c r="P221" s="239">
        <f>O221*H221</f>
        <v>0</v>
      </c>
      <c r="Q221" s="239">
        <v>0.00029999999999999997</v>
      </c>
      <c r="R221" s="239">
        <f>Q221*H221</f>
        <v>0.075449999999999989</v>
      </c>
      <c r="S221" s="239">
        <v>0</v>
      </c>
      <c r="T221" s="24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1" t="s">
        <v>101</v>
      </c>
      <c r="AT221" s="241" t="s">
        <v>198</v>
      </c>
      <c r="AU221" s="241" t="s">
        <v>86</v>
      </c>
      <c r="AY221" s="18" t="s">
        <v>196</v>
      </c>
      <c r="BE221" s="242">
        <f>IF(N221="základní",J221,0)</f>
        <v>0</v>
      </c>
      <c r="BF221" s="242">
        <f>IF(N221="snížená",J221,0)</f>
        <v>0</v>
      </c>
      <c r="BG221" s="242">
        <f>IF(N221="zákl. přenesená",J221,0)</f>
        <v>0</v>
      </c>
      <c r="BH221" s="242">
        <f>IF(N221="sníž. přenesená",J221,0)</f>
        <v>0</v>
      </c>
      <c r="BI221" s="242">
        <f>IF(N221="nulová",J221,0)</f>
        <v>0</v>
      </c>
      <c r="BJ221" s="18" t="s">
        <v>82</v>
      </c>
      <c r="BK221" s="242">
        <f>ROUND(I221*H221,2)</f>
        <v>0</v>
      </c>
      <c r="BL221" s="18" t="s">
        <v>101</v>
      </c>
      <c r="BM221" s="241" t="s">
        <v>1118</v>
      </c>
    </row>
    <row r="222" s="13" customFormat="1">
      <c r="A222" s="13"/>
      <c r="B222" s="243"/>
      <c r="C222" s="244"/>
      <c r="D222" s="245" t="s">
        <v>210</v>
      </c>
      <c r="E222" s="246" t="s">
        <v>1</v>
      </c>
      <c r="F222" s="247" t="s">
        <v>1119</v>
      </c>
      <c r="G222" s="244"/>
      <c r="H222" s="248">
        <v>251.5</v>
      </c>
      <c r="I222" s="249"/>
      <c r="J222" s="244"/>
      <c r="K222" s="244"/>
      <c r="L222" s="250"/>
      <c r="M222" s="251"/>
      <c r="N222" s="252"/>
      <c r="O222" s="252"/>
      <c r="P222" s="252"/>
      <c r="Q222" s="252"/>
      <c r="R222" s="252"/>
      <c r="S222" s="252"/>
      <c r="T222" s="25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4" t="s">
        <v>210</v>
      </c>
      <c r="AU222" s="254" t="s">
        <v>86</v>
      </c>
      <c r="AV222" s="13" t="s">
        <v>86</v>
      </c>
      <c r="AW222" s="13" t="s">
        <v>34</v>
      </c>
      <c r="AX222" s="13" t="s">
        <v>82</v>
      </c>
      <c r="AY222" s="254" t="s">
        <v>196</v>
      </c>
    </row>
    <row r="223" s="2" customFormat="1" ht="24.15" customHeight="1">
      <c r="A223" s="39"/>
      <c r="B223" s="40"/>
      <c r="C223" s="230" t="s">
        <v>371</v>
      </c>
      <c r="D223" s="230" t="s">
        <v>198</v>
      </c>
      <c r="E223" s="231" t="s">
        <v>888</v>
      </c>
      <c r="F223" s="232" t="s">
        <v>889</v>
      </c>
      <c r="G223" s="233" t="s">
        <v>247</v>
      </c>
      <c r="H223" s="234">
        <v>403.19999999999999</v>
      </c>
      <c r="I223" s="235"/>
      <c r="J223" s="236">
        <f>ROUND(I223*H223,2)</f>
        <v>0</v>
      </c>
      <c r="K223" s="232" t="s">
        <v>202</v>
      </c>
      <c r="L223" s="45"/>
      <c r="M223" s="237" t="s">
        <v>1</v>
      </c>
      <c r="N223" s="238" t="s">
        <v>43</v>
      </c>
      <c r="O223" s="92"/>
      <c r="P223" s="239">
        <f>O223*H223</f>
        <v>0</v>
      </c>
      <c r="Q223" s="239">
        <v>0.00018000000000000001</v>
      </c>
      <c r="R223" s="239">
        <f>Q223*H223</f>
        <v>0.072576000000000002</v>
      </c>
      <c r="S223" s="239">
        <v>0</v>
      </c>
      <c r="T223" s="24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1" t="s">
        <v>101</v>
      </c>
      <c r="AT223" s="241" t="s">
        <v>198</v>
      </c>
      <c r="AU223" s="241" t="s">
        <v>86</v>
      </c>
      <c r="AY223" s="18" t="s">
        <v>196</v>
      </c>
      <c r="BE223" s="242">
        <f>IF(N223="základní",J223,0)</f>
        <v>0</v>
      </c>
      <c r="BF223" s="242">
        <f>IF(N223="snížená",J223,0)</f>
        <v>0</v>
      </c>
      <c r="BG223" s="242">
        <f>IF(N223="zákl. přenesená",J223,0)</f>
        <v>0</v>
      </c>
      <c r="BH223" s="242">
        <f>IF(N223="sníž. přenesená",J223,0)</f>
        <v>0</v>
      </c>
      <c r="BI223" s="242">
        <f>IF(N223="nulová",J223,0)</f>
        <v>0</v>
      </c>
      <c r="BJ223" s="18" t="s">
        <v>82</v>
      </c>
      <c r="BK223" s="242">
        <f>ROUND(I223*H223,2)</f>
        <v>0</v>
      </c>
      <c r="BL223" s="18" t="s">
        <v>101</v>
      </c>
      <c r="BM223" s="241" t="s">
        <v>1120</v>
      </c>
    </row>
    <row r="224" s="13" customFormat="1">
      <c r="A224" s="13"/>
      <c r="B224" s="243"/>
      <c r="C224" s="244"/>
      <c r="D224" s="245" t="s">
        <v>210</v>
      </c>
      <c r="E224" s="246" t="s">
        <v>1</v>
      </c>
      <c r="F224" s="247" t="s">
        <v>1121</v>
      </c>
      <c r="G224" s="244"/>
      <c r="H224" s="248">
        <v>403.19999999999999</v>
      </c>
      <c r="I224" s="249"/>
      <c r="J224" s="244"/>
      <c r="K224" s="244"/>
      <c r="L224" s="250"/>
      <c r="M224" s="251"/>
      <c r="N224" s="252"/>
      <c r="O224" s="252"/>
      <c r="P224" s="252"/>
      <c r="Q224" s="252"/>
      <c r="R224" s="252"/>
      <c r="S224" s="252"/>
      <c r="T224" s="25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4" t="s">
        <v>210</v>
      </c>
      <c r="AU224" s="254" t="s">
        <v>86</v>
      </c>
      <c r="AV224" s="13" t="s">
        <v>86</v>
      </c>
      <c r="AW224" s="13" t="s">
        <v>34</v>
      </c>
      <c r="AX224" s="13" t="s">
        <v>82</v>
      </c>
      <c r="AY224" s="254" t="s">
        <v>196</v>
      </c>
    </row>
    <row r="225" s="2" customFormat="1" ht="33" customHeight="1">
      <c r="A225" s="39"/>
      <c r="B225" s="40"/>
      <c r="C225" s="230" t="s">
        <v>377</v>
      </c>
      <c r="D225" s="230" t="s">
        <v>198</v>
      </c>
      <c r="E225" s="231" t="s">
        <v>893</v>
      </c>
      <c r="F225" s="232" t="s">
        <v>894</v>
      </c>
      <c r="G225" s="233" t="s">
        <v>201</v>
      </c>
      <c r="H225" s="234">
        <v>142.08000000000001</v>
      </c>
      <c r="I225" s="235"/>
      <c r="J225" s="236">
        <f>ROUND(I225*H225,2)</f>
        <v>0</v>
      </c>
      <c r="K225" s="232" t="s">
        <v>202</v>
      </c>
      <c r="L225" s="45"/>
      <c r="M225" s="237" t="s">
        <v>1</v>
      </c>
      <c r="N225" s="238" t="s">
        <v>43</v>
      </c>
      <c r="O225" s="92"/>
      <c r="P225" s="239">
        <f>O225*H225</f>
        <v>0</v>
      </c>
      <c r="Q225" s="239">
        <v>0.00063000000000000003</v>
      </c>
      <c r="R225" s="239">
        <f>Q225*H225</f>
        <v>0.089510400000000018</v>
      </c>
      <c r="S225" s="239">
        <v>0</v>
      </c>
      <c r="T225" s="24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1" t="s">
        <v>101</v>
      </c>
      <c r="AT225" s="241" t="s">
        <v>198</v>
      </c>
      <c r="AU225" s="241" t="s">
        <v>86</v>
      </c>
      <c r="AY225" s="18" t="s">
        <v>196</v>
      </c>
      <c r="BE225" s="242">
        <f>IF(N225="základní",J225,0)</f>
        <v>0</v>
      </c>
      <c r="BF225" s="242">
        <f>IF(N225="snížená",J225,0)</f>
        <v>0</v>
      </c>
      <c r="BG225" s="242">
        <f>IF(N225="zákl. přenesená",J225,0)</f>
        <v>0</v>
      </c>
      <c r="BH225" s="242">
        <f>IF(N225="sníž. přenesená",J225,0)</f>
        <v>0</v>
      </c>
      <c r="BI225" s="242">
        <f>IF(N225="nulová",J225,0)</f>
        <v>0</v>
      </c>
      <c r="BJ225" s="18" t="s">
        <v>82</v>
      </c>
      <c r="BK225" s="242">
        <f>ROUND(I225*H225,2)</f>
        <v>0</v>
      </c>
      <c r="BL225" s="18" t="s">
        <v>101</v>
      </c>
      <c r="BM225" s="241" t="s">
        <v>1122</v>
      </c>
    </row>
    <row r="226" s="13" customFormat="1">
      <c r="A226" s="13"/>
      <c r="B226" s="243"/>
      <c r="C226" s="244"/>
      <c r="D226" s="245" t="s">
        <v>210</v>
      </c>
      <c r="E226" s="246" t="s">
        <v>1</v>
      </c>
      <c r="F226" s="247" t="s">
        <v>1123</v>
      </c>
      <c r="G226" s="244"/>
      <c r="H226" s="248">
        <v>142.08000000000001</v>
      </c>
      <c r="I226" s="249"/>
      <c r="J226" s="244"/>
      <c r="K226" s="244"/>
      <c r="L226" s="250"/>
      <c r="M226" s="251"/>
      <c r="N226" s="252"/>
      <c r="O226" s="252"/>
      <c r="P226" s="252"/>
      <c r="Q226" s="252"/>
      <c r="R226" s="252"/>
      <c r="S226" s="252"/>
      <c r="T226" s="25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4" t="s">
        <v>210</v>
      </c>
      <c r="AU226" s="254" t="s">
        <v>86</v>
      </c>
      <c r="AV226" s="13" t="s">
        <v>86</v>
      </c>
      <c r="AW226" s="13" t="s">
        <v>34</v>
      </c>
      <c r="AX226" s="13" t="s">
        <v>82</v>
      </c>
      <c r="AY226" s="254" t="s">
        <v>196</v>
      </c>
    </row>
    <row r="227" s="2" customFormat="1" ht="16.5" customHeight="1">
      <c r="A227" s="39"/>
      <c r="B227" s="40"/>
      <c r="C227" s="230" t="s">
        <v>383</v>
      </c>
      <c r="D227" s="230" t="s">
        <v>198</v>
      </c>
      <c r="E227" s="231" t="s">
        <v>898</v>
      </c>
      <c r="F227" s="232" t="s">
        <v>899</v>
      </c>
      <c r="G227" s="233" t="s">
        <v>247</v>
      </c>
      <c r="H227" s="234">
        <v>403.19999999999999</v>
      </c>
      <c r="I227" s="235"/>
      <c r="J227" s="236">
        <f>ROUND(I227*H227,2)</f>
        <v>0</v>
      </c>
      <c r="K227" s="232" t="s">
        <v>202</v>
      </c>
      <c r="L227" s="45"/>
      <c r="M227" s="237" t="s">
        <v>1</v>
      </c>
      <c r="N227" s="238" t="s">
        <v>43</v>
      </c>
      <c r="O227" s="92"/>
      <c r="P227" s="239">
        <f>O227*H227</f>
        <v>0</v>
      </c>
      <c r="Q227" s="239">
        <v>0.00332</v>
      </c>
      <c r="R227" s="239">
        <f>Q227*H227</f>
        <v>1.338624</v>
      </c>
      <c r="S227" s="239">
        <v>0</v>
      </c>
      <c r="T227" s="24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1" t="s">
        <v>101</v>
      </c>
      <c r="AT227" s="241" t="s">
        <v>198</v>
      </c>
      <c r="AU227" s="241" t="s">
        <v>86</v>
      </c>
      <c r="AY227" s="18" t="s">
        <v>196</v>
      </c>
      <c r="BE227" s="242">
        <f>IF(N227="základní",J227,0)</f>
        <v>0</v>
      </c>
      <c r="BF227" s="242">
        <f>IF(N227="snížená",J227,0)</f>
        <v>0</v>
      </c>
      <c r="BG227" s="242">
        <f>IF(N227="zákl. přenesená",J227,0)</f>
        <v>0</v>
      </c>
      <c r="BH227" s="242">
        <f>IF(N227="sníž. přenesená",J227,0)</f>
        <v>0</v>
      </c>
      <c r="BI227" s="242">
        <f>IF(N227="nulová",J227,0)</f>
        <v>0</v>
      </c>
      <c r="BJ227" s="18" t="s">
        <v>82</v>
      </c>
      <c r="BK227" s="242">
        <f>ROUND(I227*H227,2)</f>
        <v>0</v>
      </c>
      <c r="BL227" s="18" t="s">
        <v>101</v>
      </c>
      <c r="BM227" s="241" t="s">
        <v>1124</v>
      </c>
    </row>
    <row r="228" s="2" customFormat="1" ht="16.5" customHeight="1">
      <c r="A228" s="39"/>
      <c r="B228" s="40"/>
      <c r="C228" s="230" t="s">
        <v>387</v>
      </c>
      <c r="D228" s="230" t="s">
        <v>198</v>
      </c>
      <c r="E228" s="231" t="s">
        <v>901</v>
      </c>
      <c r="F228" s="232" t="s">
        <v>902</v>
      </c>
      <c r="G228" s="233" t="s">
        <v>247</v>
      </c>
      <c r="H228" s="234">
        <v>282</v>
      </c>
      <c r="I228" s="235"/>
      <c r="J228" s="236">
        <f>ROUND(I228*H228,2)</f>
        <v>0</v>
      </c>
      <c r="K228" s="232" t="s">
        <v>202</v>
      </c>
      <c r="L228" s="45"/>
      <c r="M228" s="237" t="s">
        <v>1</v>
      </c>
      <c r="N228" s="238" t="s">
        <v>43</v>
      </c>
      <c r="O228" s="92"/>
      <c r="P228" s="239">
        <f>O228*H228</f>
        <v>0</v>
      </c>
      <c r="Q228" s="239">
        <v>0.079799999999999996</v>
      </c>
      <c r="R228" s="239">
        <f>Q228*H228</f>
        <v>22.503599999999999</v>
      </c>
      <c r="S228" s="239">
        <v>0</v>
      </c>
      <c r="T228" s="24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1" t="s">
        <v>101</v>
      </c>
      <c r="AT228" s="241" t="s">
        <v>198</v>
      </c>
      <c r="AU228" s="241" t="s">
        <v>86</v>
      </c>
      <c r="AY228" s="18" t="s">
        <v>196</v>
      </c>
      <c r="BE228" s="242">
        <f>IF(N228="základní",J228,0)</f>
        <v>0</v>
      </c>
      <c r="BF228" s="242">
        <f>IF(N228="snížená",J228,0)</f>
        <v>0</v>
      </c>
      <c r="BG228" s="242">
        <f>IF(N228="zákl. přenesená",J228,0)</f>
        <v>0</v>
      </c>
      <c r="BH228" s="242">
        <f>IF(N228="sníž. přenesená",J228,0)</f>
        <v>0</v>
      </c>
      <c r="BI228" s="242">
        <f>IF(N228="nulová",J228,0)</f>
        <v>0</v>
      </c>
      <c r="BJ228" s="18" t="s">
        <v>82</v>
      </c>
      <c r="BK228" s="242">
        <f>ROUND(I228*H228,2)</f>
        <v>0</v>
      </c>
      <c r="BL228" s="18" t="s">
        <v>101</v>
      </c>
      <c r="BM228" s="241" t="s">
        <v>1125</v>
      </c>
    </row>
    <row r="229" s="12" customFormat="1" ht="22.8" customHeight="1">
      <c r="A229" s="12"/>
      <c r="B229" s="214"/>
      <c r="C229" s="215"/>
      <c r="D229" s="216" t="s">
        <v>77</v>
      </c>
      <c r="E229" s="228" t="s">
        <v>711</v>
      </c>
      <c r="F229" s="228" t="s">
        <v>712</v>
      </c>
      <c r="G229" s="215"/>
      <c r="H229" s="215"/>
      <c r="I229" s="218"/>
      <c r="J229" s="229">
        <f>BK229</f>
        <v>0</v>
      </c>
      <c r="K229" s="215"/>
      <c r="L229" s="220"/>
      <c r="M229" s="221"/>
      <c r="N229" s="222"/>
      <c r="O229" s="222"/>
      <c r="P229" s="223">
        <f>P230</f>
        <v>0</v>
      </c>
      <c r="Q229" s="222"/>
      <c r="R229" s="223">
        <f>R230</f>
        <v>0</v>
      </c>
      <c r="S229" s="222"/>
      <c r="T229" s="224">
        <f>T230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25" t="s">
        <v>82</v>
      </c>
      <c r="AT229" s="226" t="s">
        <v>77</v>
      </c>
      <c r="AU229" s="226" t="s">
        <v>82</v>
      </c>
      <c r="AY229" s="225" t="s">
        <v>196</v>
      </c>
      <c r="BK229" s="227">
        <f>BK230</f>
        <v>0</v>
      </c>
    </row>
    <row r="230" s="2" customFormat="1" ht="33" customHeight="1">
      <c r="A230" s="39"/>
      <c r="B230" s="40"/>
      <c r="C230" s="230" t="s">
        <v>392</v>
      </c>
      <c r="D230" s="230" t="s">
        <v>198</v>
      </c>
      <c r="E230" s="231" t="s">
        <v>908</v>
      </c>
      <c r="F230" s="232" t="s">
        <v>909</v>
      </c>
      <c r="G230" s="233" t="s">
        <v>341</v>
      </c>
      <c r="H230" s="234">
        <v>1052.962</v>
      </c>
      <c r="I230" s="235"/>
      <c r="J230" s="236">
        <f>ROUND(I230*H230,2)</f>
        <v>0</v>
      </c>
      <c r="K230" s="232" t="s">
        <v>202</v>
      </c>
      <c r="L230" s="45"/>
      <c r="M230" s="237" t="s">
        <v>1</v>
      </c>
      <c r="N230" s="238" t="s">
        <v>43</v>
      </c>
      <c r="O230" s="92"/>
      <c r="P230" s="239">
        <f>O230*H230</f>
        <v>0</v>
      </c>
      <c r="Q230" s="239">
        <v>0</v>
      </c>
      <c r="R230" s="239">
        <f>Q230*H230</f>
        <v>0</v>
      </c>
      <c r="S230" s="239">
        <v>0</v>
      </c>
      <c r="T230" s="240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1" t="s">
        <v>101</v>
      </c>
      <c r="AT230" s="241" t="s">
        <v>198</v>
      </c>
      <c r="AU230" s="241" t="s">
        <v>86</v>
      </c>
      <c r="AY230" s="18" t="s">
        <v>196</v>
      </c>
      <c r="BE230" s="242">
        <f>IF(N230="základní",J230,0)</f>
        <v>0</v>
      </c>
      <c r="BF230" s="242">
        <f>IF(N230="snížená",J230,0)</f>
        <v>0</v>
      </c>
      <c r="BG230" s="242">
        <f>IF(N230="zákl. přenesená",J230,0)</f>
        <v>0</v>
      </c>
      <c r="BH230" s="242">
        <f>IF(N230="sníž. přenesená",J230,0)</f>
        <v>0</v>
      </c>
      <c r="BI230" s="242">
        <f>IF(N230="nulová",J230,0)</f>
        <v>0</v>
      </c>
      <c r="BJ230" s="18" t="s">
        <v>82</v>
      </c>
      <c r="BK230" s="242">
        <f>ROUND(I230*H230,2)</f>
        <v>0</v>
      </c>
      <c r="BL230" s="18" t="s">
        <v>101</v>
      </c>
      <c r="BM230" s="241" t="s">
        <v>1126</v>
      </c>
    </row>
    <row r="231" s="12" customFormat="1" ht="25.92" customHeight="1">
      <c r="A231" s="12"/>
      <c r="B231" s="214"/>
      <c r="C231" s="215"/>
      <c r="D231" s="216" t="s">
        <v>77</v>
      </c>
      <c r="E231" s="217" t="s">
        <v>911</v>
      </c>
      <c r="F231" s="217" t="s">
        <v>912</v>
      </c>
      <c r="G231" s="215"/>
      <c r="H231" s="215"/>
      <c r="I231" s="218"/>
      <c r="J231" s="219">
        <f>BK231</f>
        <v>0</v>
      </c>
      <c r="K231" s="215"/>
      <c r="L231" s="220"/>
      <c r="M231" s="221"/>
      <c r="N231" s="222"/>
      <c r="O231" s="222"/>
      <c r="P231" s="223">
        <f>P232</f>
        <v>0</v>
      </c>
      <c r="Q231" s="222"/>
      <c r="R231" s="223">
        <f>R232</f>
        <v>4.1460520000000001</v>
      </c>
      <c r="S231" s="222"/>
      <c r="T231" s="224">
        <f>T232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25" t="s">
        <v>86</v>
      </c>
      <c r="AT231" s="226" t="s">
        <v>77</v>
      </c>
      <c r="AU231" s="226" t="s">
        <v>78</v>
      </c>
      <c r="AY231" s="225" t="s">
        <v>196</v>
      </c>
      <c r="BK231" s="227">
        <f>BK232</f>
        <v>0</v>
      </c>
    </row>
    <row r="232" s="12" customFormat="1" ht="22.8" customHeight="1">
      <c r="A232" s="12"/>
      <c r="B232" s="214"/>
      <c r="C232" s="215"/>
      <c r="D232" s="216" t="s">
        <v>77</v>
      </c>
      <c r="E232" s="228" t="s">
        <v>913</v>
      </c>
      <c r="F232" s="228" t="s">
        <v>914</v>
      </c>
      <c r="G232" s="215"/>
      <c r="H232" s="215"/>
      <c r="I232" s="218"/>
      <c r="J232" s="229">
        <f>BK232</f>
        <v>0</v>
      </c>
      <c r="K232" s="215"/>
      <c r="L232" s="220"/>
      <c r="M232" s="221"/>
      <c r="N232" s="222"/>
      <c r="O232" s="222"/>
      <c r="P232" s="223">
        <f>SUM(P233:P253)</f>
        <v>0</v>
      </c>
      <c r="Q232" s="222"/>
      <c r="R232" s="223">
        <f>SUM(R233:R253)</f>
        <v>4.1460520000000001</v>
      </c>
      <c r="S232" s="222"/>
      <c r="T232" s="224">
        <f>SUM(T233:T253)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25" t="s">
        <v>86</v>
      </c>
      <c r="AT232" s="226" t="s">
        <v>77</v>
      </c>
      <c r="AU232" s="226" t="s">
        <v>82</v>
      </c>
      <c r="AY232" s="225" t="s">
        <v>196</v>
      </c>
      <c r="BK232" s="227">
        <f>SUM(BK233:BK253)</f>
        <v>0</v>
      </c>
    </row>
    <row r="233" s="2" customFormat="1" ht="24.15" customHeight="1">
      <c r="A233" s="39"/>
      <c r="B233" s="40"/>
      <c r="C233" s="230" t="s">
        <v>397</v>
      </c>
      <c r="D233" s="230" t="s">
        <v>198</v>
      </c>
      <c r="E233" s="231" t="s">
        <v>915</v>
      </c>
      <c r="F233" s="232" t="s">
        <v>916</v>
      </c>
      <c r="G233" s="233" t="s">
        <v>201</v>
      </c>
      <c r="H233" s="234">
        <v>691</v>
      </c>
      <c r="I233" s="235"/>
      <c r="J233" s="236">
        <f>ROUND(I233*H233,2)</f>
        <v>0</v>
      </c>
      <c r="K233" s="232" t="s">
        <v>202</v>
      </c>
      <c r="L233" s="45"/>
      <c r="M233" s="237" t="s">
        <v>1</v>
      </c>
      <c r="N233" s="238" t="s">
        <v>43</v>
      </c>
      <c r="O233" s="92"/>
      <c r="P233" s="239">
        <f>O233*H233</f>
        <v>0</v>
      </c>
      <c r="Q233" s="239">
        <v>0</v>
      </c>
      <c r="R233" s="239">
        <f>Q233*H233</f>
        <v>0</v>
      </c>
      <c r="S233" s="239">
        <v>0</v>
      </c>
      <c r="T233" s="240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1" t="s">
        <v>283</v>
      </c>
      <c r="AT233" s="241" t="s">
        <v>198</v>
      </c>
      <c r="AU233" s="241" t="s">
        <v>86</v>
      </c>
      <c r="AY233" s="18" t="s">
        <v>196</v>
      </c>
      <c r="BE233" s="242">
        <f>IF(N233="základní",J233,0)</f>
        <v>0</v>
      </c>
      <c r="BF233" s="242">
        <f>IF(N233="snížená",J233,0)</f>
        <v>0</v>
      </c>
      <c r="BG233" s="242">
        <f>IF(N233="zákl. přenesená",J233,0)</f>
        <v>0</v>
      </c>
      <c r="BH233" s="242">
        <f>IF(N233="sníž. přenesená",J233,0)</f>
        <v>0</v>
      </c>
      <c r="BI233" s="242">
        <f>IF(N233="nulová",J233,0)</f>
        <v>0</v>
      </c>
      <c r="BJ233" s="18" t="s">
        <v>82</v>
      </c>
      <c r="BK233" s="242">
        <f>ROUND(I233*H233,2)</f>
        <v>0</v>
      </c>
      <c r="BL233" s="18" t="s">
        <v>283</v>
      </c>
      <c r="BM233" s="241" t="s">
        <v>1127</v>
      </c>
    </row>
    <row r="234" s="13" customFormat="1">
      <c r="A234" s="13"/>
      <c r="B234" s="243"/>
      <c r="C234" s="244"/>
      <c r="D234" s="245" t="s">
        <v>210</v>
      </c>
      <c r="E234" s="246" t="s">
        <v>1</v>
      </c>
      <c r="F234" s="247" t="s">
        <v>1128</v>
      </c>
      <c r="G234" s="244"/>
      <c r="H234" s="248">
        <v>225.37600000000001</v>
      </c>
      <c r="I234" s="249"/>
      <c r="J234" s="244"/>
      <c r="K234" s="244"/>
      <c r="L234" s="250"/>
      <c r="M234" s="251"/>
      <c r="N234" s="252"/>
      <c r="O234" s="252"/>
      <c r="P234" s="252"/>
      <c r="Q234" s="252"/>
      <c r="R234" s="252"/>
      <c r="S234" s="252"/>
      <c r="T234" s="25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4" t="s">
        <v>210</v>
      </c>
      <c r="AU234" s="254" t="s">
        <v>86</v>
      </c>
      <c r="AV234" s="13" t="s">
        <v>86</v>
      </c>
      <c r="AW234" s="13" t="s">
        <v>34</v>
      </c>
      <c r="AX234" s="13" t="s">
        <v>78</v>
      </c>
      <c r="AY234" s="254" t="s">
        <v>196</v>
      </c>
    </row>
    <row r="235" s="13" customFormat="1">
      <c r="A235" s="13"/>
      <c r="B235" s="243"/>
      <c r="C235" s="244"/>
      <c r="D235" s="245" t="s">
        <v>210</v>
      </c>
      <c r="E235" s="246" t="s">
        <v>1</v>
      </c>
      <c r="F235" s="247" t="s">
        <v>1129</v>
      </c>
      <c r="G235" s="244"/>
      <c r="H235" s="248">
        <v>112.688</v>
      </c>
      <c r="I235" s="249"/>
      <c r="J235" s="244"/>
      <c r="K235" s="244"/>
      <c r="L235" s="250"/>
      <c r="M235" s="251"/>
      <c r="N235" s="252"/>
      <c r="O235" s="252"/>
      <c r="P235" s="252"/>
      <c r="Q235" s="252"/>
      <c r="R235" s="252"/>
      <c r="S235" s="252"/>
      <c r="T235" s="25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4" t="s">
        <v>210</v>
      </c>
      <c r="AU235" s="254" t="s">
        <v>86</v>
      </c>
      <c r="AV235" s="13" t="s">
        <v>86</v>
      </c>
      <c r="AW235" s="13" t="s">
        <v>34</v>
      </c>
      <c r="AX235" s="13" t="s">
        <v>78</v>
      </c>
      <c r="AY235" s="254" t="s">
        <v>196</v>
      </c>
    </row>
    <row r="236" s="13" customFormat="1">
      <c r="A236" s="13"/>
      <c r="B236" s="243"/>
      <c r="C236" s="244"/>
      <c r="D236" s="245" t="s">
        <v>210</v>
      </c>
      <c r="E236" s="246" t="s">
        <v>1</v>
      </c>
      <c r="F236" s="247" t="s">
        <v>1130</v>
      </c>
      <c r="G236" s="244"/>
      <c r="H236" s="248">
        <v>352.14999999999998</v>
      </c>
      <c r="I236" s="249"/>
      <c r="J236" s="244"/>
      <c r="K236" s="244"/>
      <c r="L236" s="250"/>
      <c r="M236" s="251"/>
      <c r="N236" s="252"/>
      <c r="O236" s="252"/>
      <c r="P236" s="252"/>
      <c r="Q236" s="252"/>
      <c r="R236" s="252"/>
      <c r="S236" s="252"/>
      <c r="T236" s="25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4" t="s">
        <v>210</v>
      </c>
      <c r="AU236" s="254" t="s">
        <v>86</v>
      </c>
      <c r="AV236" s="13" t="s">
        <v>86</v>
      </c>
      <c r="AW236" s="13" t="s">
        <v>34</v>
      </c>
      <c r="AX236" s="13" t="s">
        <v>78</v>
      </c>
      <c r="AY236" s="254" t="s">
        <v>196</v>
      </c>
    </row>
    <row r="237" s="15" customFormat="1">
      <c r="A237" s="15"/>
      <c r="B237" s="265"/>
      <c r="C237" s="266"/>
      <c r="D237" s="245" t="s">
        <v>210</v>
      </c>
      <c r="E237" s="267" t="s">
        <v>1</v>
      </c>
      <c r="F237" s="268" t="s">
        <v>243</v>
      </c>
      <c r="G237" s="266"/>
      <c r="H237" s="269">
        <v>690.21399999999994</v>
      </c>
      <c r="I237" s="270"/>
      <c r="J237" s="266"/>
      <c r="K237" s="266"/>
      <c r="L237" s="271"/>
      <c r="M237" s="272"/>
      <c r="N237" s="273"/>
      <c r="O237" s="273"/>
      <c r="P237" s="273"/>
      <c r="Q237" s="273"/>
      <c r="R237" s="273"/>
      <c r="S237" s="273"/>
      <c r="T237" s="274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75" t="s">
        <v>210</v>
      </c>
      <c r="AU237" s="275" t="s">
        <v>86</v>
      </c>
      <c r="AV237" s="15" t="s">
        <v>94</v>
      </c>
      <c r="AW237" s="15" t="s">
        <v>34</v>
      </c>
      <c r="AX237" s="15" t="s">
        <v>78</v>
      </c>
      <c r="AY237" s="275" t="s">
        <v>196</v>
      </c>
    </row>
    <row r="238" s="13" customFormat="1">
      <c r="A238" s="13"/>
      <c r="B238" s="243"/>
      <c r="C238" s="244"/>
      <c r="D238" s="245" t="s">
        <v>210</v>
      </c>
      <c r="E238" s="246" t="s">
        <v>1</v>
      </c>
      <c r="F238" s="247" t="s">
        <v>1131</v>
      </c>
      <c r="G238" s="244"/>
      <c r="H238" s="248">
        <v>691</v>
      </c>
      <c r="I238" s="249"/>
      <c r="J238" s="244"/>
      <c r="K238" s="244"/>
      <c r="L238" s="250"/>
      <c r="M238" s="251"/>
      <c r="N238" s="252"/>
      <c r="O238" s="252"/>
      <c r="P238" s="252"/>
      <c r="Q238" s="252"/>
      <c r="R238" s="252"/>
      <c r="S238" s="252"/>
      <c r="T238" s="25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4" t="s">
        <v>210</v>
      </c>
      <c r="AU238" s="254" t="s">
        <v>86</v>
      </c>
      <c r="AV238" s="13" t="s">
        <v>86</v>
      </c>
      <c r="AW238" s="13" t="s">
        <v>34</v>
      </c>
      <c r="AX238" s="13" t="s">
        <v>82</v>
      </c>
      <c r="AY238" s="254" t="s">
        <v>196</v>
      </c>
    </row>
    <row r="239" s="2" customFormat="1" ht="16.5" customHeight="1">
      <c r="A239" s="39"/>
      <c r="B239" s="40"/>
      <c r="C239" s="287" t="s">
        <v>402</v>
      </c>
      <c r="D239" s="287" t="s">
        <v>366</v>
      </c>
      <c r="E239" s="288" t="s">
        <v>922</v>
      </c>
      <c r="F239" s="289" t="s">
        <v>923</v>
      </c>
      <c r="G239" s="290" t="s">
        <v>341</v>
      </c>
      <c r="H239" s="291">
        <v>0.23499999999999999</v>
      </c>
      <c r="I239" s="292"/>
      <c r="J239" s="293">
        <f>ROUND(I239*H239,2)</f>
        <v>0</v>
      </c>
      <c r="K239" s="289" t="s">
        <v>202</v>
      </c>
      <c r="L239" s="294"/>
      <c r="M239" s="295" t="s">
        <v>1</v>
      </c>
      <c r="N239" s="296" t="s">
        <v>43</v>
      </c>
      <c r="O239" s="92"/>
      <c r="P239" s="239">
        <f>O239*H239</f>
        <v>0</v>
      </c>
      <c r="Q239" s="239">
        <v>1</v>
      </c>
      <c r="R239" s="239">
        <f>Q239*H239</f>
        <v>0.23499999999999999</v>
      </c>
      <c r="S239" s="239">
        <v>0</v>
      </c>
      <c r="T239" s="240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1" t="s">
        <v>360</v>
      </c>
      <c r="AT239" s="241" t="s">
        <v>366</v>
      </c>
      <c r="AU239" s="241" t="s">
        <v>86</v>
      </c>
      <c r="AY239" s="18" t="s">
        <v>196</v>
      </c>
      <c r="BE239" s="242">
        <f>IF(N239="základní",J239,0)</f>
        <v>0</v>
      </c>
      <c r="BF239" s="242">
        <f>IF(N239="snížená",J239,0)</f>
        <v>0</v>
      </c>
      <c r="BG239" s="242">
        <f>IF(N239="zákl. přenesená",J239,0)</f>
        <v>0</v>
      </c>
      <c r="BH239" s="242">
        <f>IF(N239="sníž. přenesená",J239,0)</f>
        <v>0</v>
      </c>
      <c r="BI239" s="242">
        <f>IF(N239="nulová",J239,0)</f>
        <v>0</v>
      </c>
      <c r="BJ239" s="18" t="s">
        <v>82</v>
      </c>
      <c r="BK239" s="242">
        <f>ROUND(I239*H239,2)</f>
        <v>0</v>
      </c>
      <c r="BL239" s="18" t="s">
        <v>283</v>
      </c>
      <c r="BM239" s="241" t="s">
        <v>1132</v>
      </c>
    </row>
    <row r="240" s="13" customFormat="1">
      <c r="A240" s="13"/>
      <c r="B240" s="243"/>
      <c r="C240" s="244"/>
      <c r="D240" s="245" t="s">
        <v>210</v>
      </c>
      <c r="E240" s="244"/>
      <c r="F240" s="247" t="s">
        <v>1133</v>
      </c>
      <c r="G240" s="244"/>
      <c r="H240" s="248">
        <v>0.23499999999999999</v>
      </c>
      <c r="I240" s="249"/>
      <c r="J240" s="244"/>
      <c r="K240" s="244"/>
      <c r="L240" s="250"/>
      <c r="M240" s="251"/>
      <c r="N240" s="252"/>
      <c r="O240" s="252"/>
      <c r="P240" s="252"/>
      <c r="Q240" s="252"/>
      <c r="R240" s="252"/>
      <c r="S240" s="252"/>
      <c r="T240" s="25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4" t="s">
        <v>210</v>
      </c>
      <c r="AU240" s="254" t="s">
        <v>86</v>
      </c>
      <c r="AV240" s="13" t="s">
        <v>86</v>
      </c>
      <c r="AW240" s="13" t="s">
        <v>4</v>
      </c>
      <c r="AX240" s="13" t="s">
        <v>82</v>
      </c>
      <c r="AY240" s="254" t="s">
        <v>196</v>
      </c>
    </row>
    <row r="241" s="2" customFormat="1" ht="24.15" customHeight="1">
      <c r="A241" s="39"/>
      <c r="B241" s="40"/>
      <c r="C241" s="230" t="s">
        <v>406</v>
      </c>
      <c r="D241" s="230" t="s">
        <v>198</v>
      </c>
      <c r="E241" s="231" t="s">
        <v>926</v>
      </c>
      <c r="F241" s="232" t="s">
        <v>927</v>
      </c>
      <c r="G241" s="233" t="s">
        <v>201</v>
      </c>
      <c r="H241" s="234">
        <v>1382</v>
      </c>
      <c r="I241" s="235"/>
      <c r="J241" s="236">
        <f>ROUND(I241*H241,2)</f>
        <v>0</v>
      </c>
      <c r="K241" s="232" t="s">
        <v>202</v>
      </c>
      <c r="L241" s="45"/>
      <c r="M241" s="237" t="s">
        <v>1</v>
      </c>
      <c r="N241" s="238" t="s">
        <v>43</v>
      </c>
      <c r="O241" s="92"/>
      <c r="P241" s="239">
        <f>O241*H241</f>
        <v>0</v>
      </c>
      <c r="Q241" s="239">
        <v>3.0000000000000001E-05</v>
      </c>
      <c r="R241" s="239">
        <f>Q241*H241</f>
        <v>0.041460000000000004</v>
      </c>
      <c r="S241" s="239">
        <v>0</v>
      </c>
      <c r="T241" s="240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1" t="s">
        <v>283</v>
      </c>
      <c r="AT241" s="241" t="s">
        <v>198</v>
      </c>
      <c r="AU241" s="241" t="s">
        <v>86</v>
      </c>
      <c r="AY241" s="18" t="s">
        <v>196</v>
      </c>
      <c r="BE241" s="242">
        <f>IF(N241="základní",J241,0)</f>
        <v>0</v>
      </c>
      <c r="BF241" s="242">
        <f>IF(N241="snížená",J241,0)</f>
        <v>0</v>
      </c>
      <c r="BG241" s="242">
        <f>IF(N241="zákl. přenesená",J241,0)</f>
        <v>0</v>
      </c>
      <c r="BH241" s="242">
        <f>IF(N241="sníž. přenesená",J241,0)</f>
        <v>0</v>
      </c>
      <c r="BI241" s="242">
        <f>IF(N241="nulová",J241,0)</f>
        <v>0</v>
      </c>
      <c r="BJ241" s="18" t="s">
        <v>82</v>
      </c>
      <c r="BK241" s="242">
        <f>ROUND(I241*H241,2)</f>
        <v>0</v>
      </c>
      <c r="BL241" s="18" t="s">
        <v>283</v>
      </c>
      <c r="BM241" s="241" t="s">
        <v>1134</v>
      </c>
    </row>
    <row r="242" s="13" customFormat="1">
      <c r="A242" s="13"/>
      <c r="B242" s="243"/>
      <c r="C242" s="244"/>
      <c r="D242" s="245" t="s">
        <v>210</v>
      </c>
      <c r="E242" s="246" t="s">
        <v>1</v>
      </c>
      <c r="F242" s="247" t="s">
        <v>1135</v>
      </c>
      <c r="G242" s="244"/>
      <c r="H242" s="248">
        <v>1382</v>
      </c>
      <c r="I242" s="249"/>
      <c r="J242" s="244"/>
      <c r="K242" s="244"/>
      <c r="L242" s="250"/>
      <c r="M242" s="251"/>
      <c r="N242" s="252"/>
      <c r="O242" s="252"/>
      <c r="P242" s="252"/>
      <c r="Q242" s="252"/>
      <c r="R242" s="252"/>
      <c r="S242" s="252"/>
      <c r="T242" s="25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4" t="s">
        <v>210</v>
      </c>
      <c r="AU242" s="254" t="s">
        <v>86</v>
      </c>
      <c r="AV242" s="13" t="s">
        <v>86</v>
      </c>
      <c r="AW242" s="13" t="s">
        <v>34</v>
      </c>
      <c r="AX242" s="13" t="s">
        <v>82</v>
      </c>
      <c r="AY242" s="254" t="s">
        <v>196</v>
      </c>
    </row>
    <row r="243" s="2" customFormat="1" ht="16.5" customHeight="1">
      <c r="A243" s="39"/>
      <c r="B243" s="40"/>
      <c r="C243" s="287" t="s">
        <v>411</v>
      </c>
      <c r="D243" s="287" t="s">
        <v>366</v>
      </c>
      <c r="E243" s="288" t="s">
        <v>930</v>
      </c>
      <c r="F243" s="289" t="s">
        <v>931</v>
      </c>
      <c r="G243" s="290" t="s">
        <v>341</v>
      </c>
      <c r="H243" s="291">
        <v>2.5840000000000001</v>
      </c>
      <c r="I243" s="292"/>
      <c r="J243" s="293">
        <f>ROUND(I243*H243,2)</f>
        <v>0</v>
      </c>
      <c r="K243" s="289" t="s">
        <v>202</v>
      </c>
      <c r="L243" s="294"/>
      <c r="M243" s="295" t="s">
        <v>1</v>
      </c>
      <c r="N243" s="296" t="s">
        <v>43</v>
      </c>
      <c r="O243" s="92"/>
      <c r="P243" s="239">
        <f>O243*H243</f>
        <v>0</v>
      </c>
      <c r="Q243" s="239">
        <v>1</v>
      </c>
      <c r="R243" s="239">
        <f>Q243*H243</f>
        <v>2.5840000000000001</v>
      </c>
      <c r="S243" s="239">
        <v>0</v>
      </c>
      <c r="T243" s="240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1" t="s">
        <v>360</v>
      </c>
      <c r="AT243" s="241" t="s">
        <v>366</v>
      </c>
      <c r="AU243" s="241" t="s">
        <v>86</v>
      </c>
      <c r="AY243" s="18" t="s">
        <v>196</v>
      </c>
      <c r="BE243" s="242">
        <f>IF(N243="základní",J243,0)</f>
        <v>0</v>
      </c>
      <c r="BF243" s="242">
        <f>IF(N243="snížená",J243,0)</f>
        <v>0</v>
      </c>
      <c r="BG243" s="242">
        <f>IF(N243="zákl. přenesená",J243,0)</f>
        <v>0</v>
      </c>
      <c r="BH243" s="242">
        <f>IF(N243="sníž. přenesená",J243,0)</f>
        <v>0</v>
      </c>
      <c r="BI243" s="242">
        <f>IF(N243="nulová",J243,0)</f>
        <v>0</v>
      </c>
      <c r="BJ243" s="18" t="s">
        <v>82</v>
      </c>
      <c r="BK243" s="242">
        <f>ROUND(I243*H243,2)</f>
        <v>0</v>
      </c>
      <c r="BL243" s="18" t="s">
        <v>283</v>
      </c>
      <c r="BM243" s="241" t="s">
        <v>1136</v>
      </c>
    </row>
    <row r="244" s="13" customFormat="1">
      <c r="A244" s="13"/>
      <c r="B244" s="243"/>
      <c r="C244" s="244"/>
      <c r="D244" s="245" t="s">
        <v>210</v>
      </c>
      <c r="E244" s="244"/>
      <c r="F244" s="247" t="s">
        <v>1137</v>
      </c>
      <c r="G244" s="244"/>
      <c r="H244" s="248">
        <v>2.5840000000000001</v>
      </c>
      <c r="I244" s="249"/>
      <c r="J244" s="244"/>
      <c r="K244" s="244"/>
      <c r="L244" s="250"/>
      <c r="M244" s="251"/>
      <c r="N244" s="252"/>
      <c r="O244" s="252"/>
      <c r="P244" s="252"/>
      <c r="Q244" s="252"/>
      <c r="R244" s="252"/>
      <c r="S244" s="252"/>
      <c r="T244" s="25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4" t="s">
        <v>210</v>
      </c>
      <c r="AU244" s="254" t="s">
        <v>86</v>
      </c>
      <c r="AV244" s="13" t="s">
        <v>86</v>
      </c>
      <c r="AW244" s="13" t="s">
        <v>4</v>
      </c>
      <c r="AX244" s="13" t="s">
        <v>82</v>
      </c>
      <c r="AY244" s="254" t="s">
        <v>196</v>
      </c>
    </row>
    <row r="245" s="2" customFormat="1" ht="24.15" customHeight="1">
      <c r="A245" s="39"/>
      <c r="B245" s="40"/>
      <c r="C245" s="230" t="s">
        <v>415</v>
      </c>
      <c r="D245" s="230" t="s">
        <v>198</v>
      </c>
      <c r="E245" s="231" t="s">
        <v>934</v>
      </c>
      <c r="F245" s="232" t="s">
        <v>935</v>
      </c>
      <c r="G245" s="233" t="s">
        <v>201</v>
      </c>
      <c r="H245" s="234">
        <v>112.688</v>
      </c>
      <c r="I245" s="235"/>
      <c r="J245" s="236">
        <f>ROUND(I245*H245,2)</f>
        <v>0</v>
      </c>
      <c r="K245" s="232" t="s">
        <v>202</v>
      </c>
      <c r="L245" s="45"/>
      <c r="M245" s="237" t="s">
        <v>1</v>
      </c>
      <c r="N245" s="238" t="s">
        <v>43</v>
      </c>
      <c r="O245" s="92"/>
      <c r="P245" s="239">
        <f>O245*H245</f>
        <v>0</v>
      </c>
      <c r="Q245" s="239">
        <v>0.00040000000000000002</v>
      </c>
      <c r="R245" s="239">
        <f>Q245*H245</f>
        <v>0.045075200000000003</v>
      </c>
      <c r="S245" s="239">
        <v>0</v>
      </c>
      <c r="T245" s="24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1" t="s">
        <v>283</v>
      </c>
      <c r="AT245" s="241" t="s">
        <v>198</v>
      </c>
      <c r="AU245" s="241" t="s">
        <v>86</v>
      </c>
      <c r="AY245" s="18" t="s">
        <v>196</v>
      </c>
      <c r="BE245" s="242">
        <f>IF(N245="základní",J245,0)</f>
        <v>0</v>
      </c>
      <c r="BF245" s="242">
        <f>IF(N245="snížená",J245,0)</f>
        <v>0</v>
      </c>
      <c r="BG245" s="242">
        <f>IF(N245="zákl. přenesená",J245,0)</f>
        <v>0</v>
      </c>
      <c r="BH245" s="242">
        <f>IF(N245="sníž. přenesená",J245,0)</f>
        <v>0</v>
      </c>
      <c r="BI245" s="242">
        <f>IF(N245="nulová",J245,0)</f>
        <v>0</v>
      </c>
      <c r="BJ245" s="18" t="s">
        <v>82</v>
      </c>
      <c r="BK245" s="242">
        <f>ROUND(I245*H245,2)</f>
        <v>0</v>
      </c>
      <c r="BL245" s="18" t="s">
        <v>283</v>
      </c>
      <c r="BM245" s="241" t="s">
        <v>1138</v>
      </c>
    </row>
    <row r="246" s="14" customFormat="1">
      <c r="A246" s="14"/>
      <c r="B246" s="255"/>
      <c r="C246" s="256"/>
      <c r="D246" s="245" t="s">
        <v>210</v>
      </c>
      <c r="E246" s="257" t="s">
        <v>1</v>
      </c>
      <c r="F246" s="258" t="s">
        <v>1041</v>
      </c>
      <c r="G246" s="256"/>
      <c r="H246" s="257" t="s">
        <v>1</v>
      </c>
      <c r="I246" s="259"/>
      <c r="J246" s="256"/>
      <c r="K246" s="256"/>
      <c r="L246" s="260"/>
      <c r="M246" s="261"/>
      <c r="N246" s="262"/>
      <c r="O246" s="262"/>
      <c r="P246" s="262"/>
      <c r="Q246" s="262"/>
      <c r="R246" s="262"/>
      <c r="S246" s="262"/>
      <c r="T246" s="26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4" t="s">
        <v>210</v>
      </c>
      <c r="AU246" s="264" t="s">
        <v>86</v>
      </c>
      <c r="AV246" s="14" t="s">
        <v>82</v>
      </c>
      <c r="AW246" s="14" t="s">
        <v>34</v>
      </c>
      <c r="AX246" s="14" t="s">
        <v>78</v>
      </c>
      <c r="AY246" s="264" t="s">
        <v>196</v>
      </c>
    </row>
    <row r="247" s="13" customFormat="1">
      <c r="A247" s="13"/>
      <c r="B247" s="243"/>
      <c r="C247" s="244"/>
      <c r="D247" s="245" t="s">
        <v>210</v>
      </c>
      <c r="E247" s="246" t="s">
        <v>1</v>
      </c>
      <c r="F247" s="247" t="s">
        <v>1139</v>
      </c>
      <c r="G247" s="244"/>
      <c r="H247" s="248">
        <v>112.688</v>
      </c>
      <c r="I247" s="249"/>
      <c r="J247" s="244"/>
      <c r="K247" s="244"/>
      <c r="L247" s="250"/>
      <c r="M247" s="251"/>
      <c r="N247" s="252"/>
      <c r="O247" s="252"/>
      <c r="P247" s="252"/>
      <c r="Q247" s="252"/>
      <c r="R247" s="252"/>
      <c r="S247" s="252"/>
      <c r="T247" s="25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4" t="s">
        <v>210</v>
      </c>
      <c r="AU247" s="254" t="s">
        <v>86</v>
      </c>
      <c r="AV247" s="13" t="s">
        <v>86</v>
      </c>
      <c r="AW247" s="13" t="s">
        <v>34</v>
      </c>
      <c r="AX247" s="13" t="s">
        <v>82</v>
      </c>
      <c r="AY247" s="254" t="s">
        <v>196</v>
      </c>
    </row>
    <row r="248" s="2" customFormat="1" ht="44.25" customHeight="1">
      <c r="A248" s="39"/>
      <c r="B248" s="40"/>
      <c r="C248" s="287" t="s">
        <v>422</v>
      </c>
      <c r="D248" s="287" t="s">
        <v>366</v>
      </c>
      <c r="E248" s="288" t="s">
        <v>939</v>
      </c>
      <c r="F248" s="289" t="s">
        <v>940</v>
      </c>
      <c r="G248" s="290" t="s">
        <v>201</v>
      </c>
      <c r="H248" s="291">
        <v>137.59200000000001</v>
      </c>
      <c r="I248" s="292"/>
      <c r="J248" s="293">
        <f>ROUND(I248*H248,2)</f>
        <v>0</v>
      </c>
      <c r="K248" s="289" t="s">
        <v>202</v>
      </c>
      <c r="L248" s="294"/>
      <c r="M248" s="295" t="s">
        <v>1</v>
      </c>
      <c r="N248" s="296" t="s">
        <v>43</v>
      </c>
      <c r="O248" s="92"/>
      <c r="P248" s="239">
        <f>O248*H248</f>
        <v>0</v>
      </c>
      <c r="Q248" s="239">
        <v>0.0054000000000000003</v>
      </c>
      <c r="R248" s="239">
        <f>Q248*H248</f>
        <v>0.74299680000000012</v>
      </c>
      <c r="S248" s="239">
        <v>0</v>
      </c>
      <c r="T248" s="24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1" t="s">
        <v>360</v>
      </c>
      <c r="AT248" s="241" t="s">
        <v>366</v>
      </c>
      <c r="AU248" s="241" t="s">
        <v>86</v>
      </c>
      <c r="AY248" s="18" t="s">
        <v>196</v>
      </c>
      <c r="BE248" s="242">
        <f>IF(N248="základní",J248,0)</f>
        <v>0</v>
      </c>
      <c r="BF248" s="242">
        <f>IF(N248="snížená",J248,0)</f>
        <v>0</v>
      </c>
      <c r="BG248" s="242">
        <f>IF(N248="zákl. přenesená",J248,0)</f>
        <v>0</v>
      </c>
      <c r="BH248" s="242">
        <f>IF(N248="sníž. přenesená",J248,0)</f>
        <v>0</v>
      </c>
      <c r="BI248" s="242">
        <f>IF(N248="nulová",J248,0)</f>
        <v>0</v>
      </c>
      <c r="BJ248" s="18" t="s">
        <v>82</v>
      </c>
      <c r="BK248" s="242">
        <f>ROUND(I248*H248,2)</f>
        <v>0</v>
      </c>
      <c r="BL248" s="18" t="s">
        <v>283</v>
      </c>
      <c r="BM248" s="241" t="s">
        <v>1140</v>
      </c>
    </row>
    <row r="249" s="13" customFormat="1">
      <c r="A249" s="13"/>
      <c r="B249" s="243"/>
      <c r="C249" s="244"/>
      <c r="D249" s="245" t="s">
        <v>210</v>
      </c>
      <c r="E249" s="244"/>
      <c r="F249" s="247" t="s">
        <v>1141</v>
      </c>
      <c r="G249" s="244"/>
      <c r="H249" s="248">
        <v>137.59200000000001</v>
      </c>
      <c r="I249" s="249"/>
      <c r="J249" s="244"/>
      <c r="K249" s="244"/>
      <c r="L249" s="250"/>
      <c r="M249" s="251"/>
      <c r="N249" s="252"/>
      <c r="O249" s="252"/>
      <c r="P249" s="252"/>
      <c r="Q249" s="252"/>
      <c r="R249" s="252"/>
      <c r="S249" s="252"/>
      <c r="T249" s="25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4" t="s">
        <v>210</v>
      </c>
      <c r="AU249" s="254" t="s">
        <v>86</v>
      </c>
      <c r="AV249" s="13" t="s">
        <v>86</v>
      </c>
      <c r="AW249" s="13" t="s">
        <v>4</v>
      </c>
      <c r="AX249" s="13" t="s">
        <v>82</v>
      </c>
      <c r="AY249" s="254" t="s">
        <v>196</v>
      </c>
    </row>
    <row r="250" s="2" customFormat="1" ht="24.15" customHeight="1">
      <c r="A250" s="39"/>
      <c r="B250" s="40"/>
      <c r="C250" s="230" t="s">
        <v>427</v>
      </c>
      <c r="D250" s="230" t="s">
        <v>198</v>
      </c>
      <c r="E250" s="231" t="s">
        <v>943</v>
      </c>
      <c r="F250" s="232" t="s">
        <v>944</v>
      </c>
      <c r="G250" s="233" t="s">
        <v>201</v>
      </c>
      <c r="H250" s="234">
        <v>691</v>
      </c>
      <c r="I250" s="235"/>
      <c r="J250" s="236">
        <f>ROUND(I250*H250,2)</f>
        <v>0</v>
      </c>
      <c r="K250" s="232" t="s">
        <v>202</v>
      </c>
      <c r="L250" s="45"/>
      <c r="M250" s="237" t="s">
        <v>1</v>
      </c>
      <c r="N250" s="238" t="s">
        <v>43</v>
      </c>
      <c r="O250" s="92"/>
      <c r="P250" s="239">
        <f>O250*H250</f>
        <v>0</v>
      </c>
      <c r="Q250" s="239">
        <v>0</v>
      </c>
      <c r="R250" s="239">
        <f>Q250*H250</f>
        <v>0</v>
      </c>
      <c r="S250" s="239">
        <v>0</v>
      </c>
      <c r="T250" s="240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1" t="s">
        <v>283</v>
      </c>
      <c r="AT250" s="241" t="s">
        <v>198</v>
      </c>
      <c r="AU250" s="241" t="s">
        <v>86</v>
      </c>
      <c r="AY250" s="18" t="s">
        <v>196</v>
      </c>
      <c r="BE250" s="242">
        <f>IF(N250="základní",J250,0)</f>
        <v>0</v>
      </c>
      <c r="BF250" s="242">
        <f>IF(N250="snížená",J250,0)</f>
        <v>0</v>
      </c>
      <c r="BG250" s="242">
        <f>IF(N250="zákl. přenesená",J250,0)</f>
        <v>0</v>
      </c>
      <c r="BH250" s="242">
        <f>IF(N250="sníž. přenesená",J250,0)</f>
        <v>0</v>
      </c>
      <c r="BI250" s="242">
        <f>IF(N250="nulová",J250,0)</f>
        <v>0</v>
      </c>
      <c r="BJ250" s="18" t="s">
        <v>82</v>
      </c>
      <c r="BK250" s="242">
        <f>ROUND(I250*H250,2)</f>
        <v>0</v>
      </c>
      <c r="BL250" s="18" t="s">
        <v>283</v>
      </c>
      <c r="BM250" s="241" t="s">
        <v>1142</v>
      </c>
    </row>
    <row r="251" s="2" customFormat="1" ht="24.15" customHeight="1">
      <c r="A251" s="39"/>
      <c r="B251" s="40"/>
      <c r="C251" s="287" t="s">
        <v>433</v>
      </c>
      <c r="D251" s="287" t="s">
        <v>366</v>
      </c>
      <c r="E251" s="288" t="s">
        <v>946</v>
      </c>
      <c r="F251" s="289" t="s">
        <v>947</v>
      </c>
      <c r="G251" s="290" t="s">
        <v>201</v>
      </c>
      <c r="H251" s="291">
        <v>829.20000000000005</v>
      </c>
      <c r="I251" s="292"/>
      <c r="J251" s="293">
        <f>ROUND(I251*H251,2)</f>
        <v>0</v>
      </c>
      <c r="K251" s="289" t="s">
        <v>202</v>
      </c>
      <c r="L251" s="294"/>
      <c r="M251" s="295" t="s">
        <v>1</v>
      </c>
      <c r="N251" s="296" t="s">
        <v>43</v>
      </c>
      <c r="O251" s="92"/>
      <c r="P251" s="239">
        <f>O251*H251</f>
        <v>0</v>
      </c>
      <c r="Q251" s="239">
        <v>0.00059999999999999995</v>
      </c>
      <c r="R251" s="239">
        <f>Q251*H251</f>
        <v>0.49751999999999996</v>
      </c>
      <c r="S251" s="239">
        <v>0</v>
      </c>
      <c r="T251" s="240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1" t="s">
        <v>360</v>
      </c>
      <c r="AT251" s="241" t="s">
        <v>366</v>
      </c>
      <c r="AU251" s="241" t="s">
        <v>86</v>
      </c>
      <c r="AY251" s="18" t="s">
        <v>196</v>
      </c>
      <c r="BE251" s="242">
        <f>IF(N251="základní",J251,0)</f>
        <v>0</v>
      </c>
      <c r="BF251" s="242">
        <f>IF(N251="snížená",J251,0)</f>
        <v>0</v>
      </c>
      <c r="BG251" s="242">
        <f>IF(N251="zákl. přenesená",J251,0)</f>
        <v>0</v>
      </c>
      <c r="BH251" s="242">
        <f>IF(N251="sníž. přenesená",J251,0)</f>
        <v>0</v>
      </c>
      <c r="BI251" s="242">
        <f>IF(N251="nulová",J251,0)</f>
        <v>0</v>
      </c>
      <c r="BJ251" s="18" t="s">
        <v>82</v>
      </c>
      <c r="BK251" s="242">
        <f>ROUND(I251*H251,2)</f>
        <v>0</v>
      </c>
      <c r="BL251" s="18" t="s">
        <v>283</v>
      </c>
      <c r="BM251" s="241" t="s">
        <v>1143</v>
      </c>
    </row>
    <row r="252" s="13" customFormat="1">
      <c r="A252" s="13"/>
      <c r="B252" s="243"/>
      <c r="C252" s="244"/>
      <c r="D252" s="245" t="s">
        <v>210</v>
      </c>
      <c r="E252" s="244"/>
      <c r="F252" s="247" t="s">
        <v>1144</v>
      </c>
      <c r="G252" s="244"/>
      <c r="H252" s="248">
        <v>829.20000000000005</v>
      </c>
      <c r="I252" s="249"/>
      <c r="J252" s="244"/>
      <c r="K252" s="244"/>
      <c r="L252" s="250"/>
      <c r="M252" s="251"/>
      <c r="N252" s="252"/>
      <c r="O252" s="252"/>
      <c r="P252" s="252"/>
      <c r="Q252" s="252"/>
      <c r="R252" s="252"/>
      <c r="S252" s="252"/>
      <c r="T252" s="25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4" t="s">
        <v>210</v>
      </c>
      <c r="AU252" s="254" t="s">
        <v>86</v>
      </c>
      <c r="AV252" s="13" t="s">
        <v>86</v>
      </c>
      <c r="AW252" s="13" t="s">
        <v>4</v>
      </c>
      <c r="AX252" s="13" t="s">
        <v>82</v>
      </c>
      <c r="AY252" s="254" t="s">
        <v>196</v>
      </c>
    </row>
    <row r="253" s="2" customFormat="1" ht="24.15" customHeight="1">
      <c r="A253" s="39"/>
      <c r="B253" s="40"/>
      <c r="C253" s="230" t="s">
        <v>437</v>
      </c>
      <c r="D253" s="230" t="s">
        <v>198</v>
      </c>
      <c r="E253" s="231" t="s">
        <v>950</v>
      </c>
      <c r="F253" s="232" t="s">
        <v>951</v>
      </c>
      <c r="G253" s="233" t="s">
        <v>952</v>
      </c>
      <c r="H253" s="302"/>
      <c r="I253" s="235"/>
      <c r="J253" s="236">
        <f>ROUND(I253*H253,2)</f>
        <v>0</v>
      </c>
      <c r="K253" s="232" t="s">
        <v>202</v>
      </c>
      <c r="L253" s="45"/>
      <c r="M253" s="237" t="s">
        <v>1</v>
      </c>
      <c r="N253" s="238" t="s">
        <v>43</v>
      </c>
      <c r="O253" s="92"/>
      <c r="P253" s="239">
        <f>O253*H253</f>
        <v>0</v>
      </c>
      <c r="Q253" s="239">
        <v>0</v>
      </c>
      <c r="R253" s="239">
        <f>Q253*H253</f>
        <v>0</v>
      </c>
      <c r="S253" s="239">
        <v>0</v>
      </c>
      <c r="T253" s="240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1" t="s">
        <v>283</v>
      </c>
      <c r="AT253" s="241" t="s">
        <v>198</v>
      </c>
      <c r="AU253" s="241" t="s">
        <v>86</v>
      </c>
      <c r="AY253" s="18" t="s">
        <v>196</v>
      </c>
      <c r="BE253" s="242">
        <f>IF(N253="základní",J253,0)</f>
        <v>0</v>
      </c>
      <c r="BF253" s="242">
        <f>IF(N253="snížená",J253,0)</f>
        <v>0</v>
      </c>
      <c r="BG253" s="242">
        <f>IF(N253="zákl. přenesená",J253,0)</f>
        <v>0</v>
      </c>
      <c r="BH253" s="242">
        <f>IF(N253="sníž. přenesená",J253,0)</f>
        <v>0</v>
      </c>
      <c r="BI253" s="242">
        <f>IF(N253="nulová",J253,0)</f>
        <v>0</v>
      </c>
      <c r="BJ253" s="18" t="s">
        <v>82</v>
      </c>
      <c r="BK253" s="242">
        <f>ROUND(I253*H253,2)</f>
        <v>0</v>
      </c>
      <c r="BL253" s="18" t="s">
        <v>283</v>
      </c>
      <c r="BM253" s="241" t="s">
        <v>1145</v>
      </c>
    </row>
    <row r="254" s="12" customFormat="1" ht="25.92" customHeight="1">
      <c r="A254" s="12"/>
      <c r="B254" s="214"/>
      <c r="C254" s="215"/>
      <c r="D254" s="216" t="s">
        <v>77</v>
      </c>
      <c r="E254" s="217" t="s">
        <v>366</v>
      </c>
      <c r="F254" s="217" t="s">
        <v>1146</v>
      </c>
      <c r="G254" s="215"/>
      <c r="H254" s="215"/>
      <c r="I254" s="218"/>
      <c r="J254" s="219">
        <f>BK254</f>
        <v>0</v>
      </c>
      <c r="K254" s="215"/>
      <c r="L254" s="220"/>
      <c r="M254" s="221"/>
      <c r="N254" s="222"/>
      <c r="O254" s="222"/>
      <c r="P254" s="223">
        <f>P255</f>
        <v>0</v>
      </c>
      <c r="Q254" s="222"/>
      <c r="R254" s="223">
        <f>R255</f>
        <v>0.0038587499999999998</v>
      </c>
      <c r="S254" s="222"/>
      <c r="T254" s="224">
        <f>T255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25" t="s">
        <v>94</v>
      </c>
      <c r="AT254" s="226" t="s">
        <v>77</v>
      </c>
      <c r="AU254" s="226" t="s">
        <v>78</v>
      </c>
      <c r="AY254" s="225" t="s">
        <v>196</v>
      </c>
      <c r="BK254" s="227">
        <f>BK255</f>
        <v>0</v>
      </c>
    </row>
    <row r="255" s="12" customFormat="1" ht="22.8" customHeight="1">
      <c r="A255" s="12"/>
      <c r="B255" s="214"/>
      <c r="C255" s="215"/>
      <c r="D255" s="216" t="s">
        <v>77</v>
      </c>
      <c r="E255" s="228" t="s">
        <v>1147</v>
      </c>
      <c r="F255" s="228" t="s">
        <v>1148</v>
      </c>
      <c r="G255" s="215"/>
      <c r="H255" s="215"/>
      <c r="I255" s="218"/>
      <c r="J255" s="229">
        <f>BK255</f>
        <v>0</v>
      </c>
      <c r="K255" s="215"/>
      <c r="L255" s="220"/>
      <c r="M255" s="221"/>
      <c r="N255" s="222"/>
      <c r="O255" s="222"/>
      <c r="P255" s="223">
        <f>SUM(P256:P262)</f>
        <v>0</v>
      </c>
      <c r="Q255" s="222"/>
      <c r="R255" s="223">
        <f>SUM(R256:R262)</f>
        <v>0.0038587499999999998</v>
      </c>
      <c r="S255" s="222"/>
      <c r="T255" s="224">
        <f>SUM(T256:T262)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25" t="s">
        <v>94</v>
      </c>
      <c r="AT255" s="226" t="s">
        <v>77</v>
      </c>
      <c r="AU255" s="226" t="s">
        <v>82</v>
      </c>
      <c r="AY255" s="225" t="s">
        <v>196</v>
      </c>
      <c r="BK255" s="227">
        <f>SUM(BK256:BK262)</f>
        <v>0</v>
      </c>
    </row>
    <row r="256" s="2" customFormat="1" ht="24.15" customHeight="1">
      <c r="A256" s="39"/>
      <c r="B256" s="40"/>
      <c r="C256" s="230" t="s">
        <v>439</v>
      </c>
      <c r="D256" s="230" t="s">
        <v>198</v>
      </c>
      <c r="E256" s="231" t="s">
        <v>1149</v>
      </c>
      <c r="F256" s="232" t="s">
        <v>1150</v>
      </c>
      <c r="G256" s="233" t="s">
        <v>247</v>
      </c>
      <c r="H256" s="234">
        <v>2.5</v>
      </c>
      <c r="I256" s="235"/>
      <c r="J256" s="236">
        <f>ROUND(I256*H256,2)</f>
        <v>0</v>
      </c>
      <c r="K256" s="232" t="s">
        <v>202</v>
      </c>
      <c r="L256" s="45"/>
      <c r="M256" s="237" t="s">
        <v>1</v>
      </c>
      <c r="N256" s="238" t="s">
        <v>43</v>
      </c>
      <c r="O256" s="92"/>
      <c r="P256" s="239">
        <f>O256*H256</f>
        <v>0</v>
      </c>
      <c r="Q256" s="239">
        <v>0</v>
      </c>
      <c r="R256" s="239">
        <f>Q256*H256</f>
        <v>0</v>
      </c>
      <c r="S256" s="239">
        <v>0</v>
      </c>
      <c r="T256" s="24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1" t="s">
        <v>530</v>
      </c>
      <c r="AT256" s="241" t="s">
        <v>198</v>
      </c>
      <c r="AU256" s="241" t="s">
        <v>86</v>
      </c>
      <c r="AY256" s="18" t="s">
        <v>196</v>
      </c>
      <c r="BE256" s="242">
        <f>IF(N256="základní",J256,0)</f>
        <v>0</v>
      </c>
      <c r="BF256" s="242">
        <f>IF(N256="snížená",J256,0)</f>
        <v>0</v>
      </c>
      <c r="BG256" s="242">
        <f>IF(N256="zákl. přenesená",J256,0)</f>
        <v>0</v>
      </c>
      <c r="BH256" s="242">
        <f>IF(N256="sníž. přenesená",J256,0)</f>
        <v>0</v>
      </c>
      <c r="BI256" s="242">
        <f>IF(N256="nulová",J256,0)</f>
        <v>0</v>
      </c>
      <c r="BJ256" s="18" t="s">
        <v>82</v>
      </c>
      <c r="BK256" s="242">
        <f>ROUND(I256*H256,2)</f>
        <v>0</v>
      </c>
      <c r="BL256" s="18" t="s">
        <v>530</v>
      </c>
      <c r="BM256" s="241" t="s">
        <v>1151</v>
      </c>
    </row>
    <row r="257" s="2" customFormat="1" ht="24.15" customHeight="1">
      <c r="A257" s="39"/>
      <c r="B257" s="40"/>
      <c r="C257" s="287" t="s">
        <v>446</v>
      </c>
      <c r="D257" s="287" t="s">
        <v>366</v>
      </c>
      <c r="E257" s="288" t="s">
        <v>1152</v>
      </c>
      <c r="F257" s="289" t="s">
        <v>1153</v>
      </c>
      <c r="G257" s="290" t="s">
        <v>247</v>
      </c>
      <c r="H257" s="291">
        <v>2.625</v>
      </c>
      <c r="I257" s="292"/>
      <c r="J257" s="293">
        <f>ROUND(I257*H257,2)</f>
        <v>0</v>
      </c>
      <c r="K257" s="289" t="s">
        <v>202</v>
      </c>
      <c r="L257" s="294"/>
      <c r="M257" s="295" t="s">
        <v>1</v>
      </c>
      <c r="N257" s="296" t="s">
        <v>43</v>
      </c>
      <c r="O257" s="92"/>
      <c r="P257" s="239">
        <f>O257*H257</f>
        <v>0</v>
      </c>
      <c r="Q257" s="239">
        <v>0.00077999999999999999</v>
      </c>
      <c r="R257" s="239">
        <f>Q257*H257</f>
        <v>0.0020474999999999998</v>
      </c>
      <c r="S257" s="239">
        <v>0</v>
      </c>
      <c r="T257" s="240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1" t="s">
        <v>1154</v>
      </c>
      <c r="AT257" s="241" t="s">
        <v>366</v>
      </c>
      <c r="AU257" s="241" t="s">
        <v>86</v>
      </c>
      <c r="AY257" s="18" t="s">
        <v>196</v>
      </c>
      <c r="BE257" s="242">
        <f>IF(N257="základní",J257,0)</f>
        <v>0</v>
      </c>
      <c r="BF257" s="242">
        <f>IF(N257="snížená",J257,0)</f>
        <v>0</v>
      </c>
      <c r="BG257" s="242">
        <f>IF(N257="zákl. přenesená",J257,0)</f>
        <v>0</v>
      </c>
      <c r="BH257" s="242">
        <f>IF(N257="sníž. přenesená",J257,0)</f>
        <v>0</v>
      </c>
      <c r="BI257" s="242">
        <f>IF(N257="nulová",J257,0)</f>
        <v>0</v>
      </c>
      <c r="BJ257" s="18" t="s">
        <v>82</v>
      </c>
      <c r="BK257" s="242">
        <f>ROUND(I257*H257,2)</f>
        <v>0</v>
      </c>
      <c r="BL257" s="18" t="s">
        <v>1154</v>
      </c>
      <c r="BM257" s="241" t="s">
        <v>1155</v>
      </c>
    </row>
    <row r="258" s="13" customFormat="1">
      <c r="A258" s="13"/>
      <c r="B258" s="243"/>
      <c r="C258" s="244"/>
      <c r="D258" s="245" t="s">
        <v>210</v>
      </c>
      <c r="E258" s="244"/>
      <c r="F258" s="247" t="s">
        <v>1156</v>
      </c>
      <c r="G258" s="244"/>
      <c r="H258" s="248">
        <v>2.625</v>
      </c>
      <c r="I258" s="249"/>
      <c r="J258" s="244"/>
      <c r="K258" s="244"/>
      <c r="L258" s="250"/>
      <c r="M258" s="251"/>
      <c r="N258" s="252"/>
      <c r="O258" s="252"/>
      <c r="P258" s="252"/>
      <c r="Q258" s="252"/>
      <c r="R258" s="252"/>
      <c r="S258" s="252"/>
      <c r="T258" s="25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4" t="s">
        <v>210</v>
      </c>
      <c r="AU258" s="254" t="s">
        <v>86</v>
      </c>
      <c r="AV258" s="13" t="s">
        <v>86</v>
      </c>
      <c r="AW258" s="13" t="s">
        <v>4</v>
      </c>
      <c r="AX258" s="13" t="s">
        <v>82</v>
      </c>
      <c r="AY258" s="254" t="s">
        <v>196</v>
      </c>
    </row>
    <row r="259" s="2" customFormat="1" ht="24.15" customHeight="1">
      <c r="A259" s="39"/>
      <c r="B259" s="40"/>
      <c r="C259" s="230" t="s">
        <v>450</v>
      </c>
      <c r="D259" s="230" t="s">
        <v>198</v>
      </c>
      <c r="E259" s="231" t="s">
        <v>1157</v>
      </c>
      <c r="F259" s="232" t="s">
        <v>1158</v>
      </c>
      <c r="G259" s="233" t="s">
        <v>247</v>
      </c>
      <c r="H259" s="234">
        <v>2.5</v>
      </c>
      <c r="I259" s="235"/>
      <c r="J259" s="236">
        <f>ROUND(I259*H259,2)</f>
        <v>0</v>
      </c>
      <c r="K259" s="232" t="s">
        <v>202</v>
      </c>
      <c r="L259" s="45"/>
      <c r="M259" s="237" t="s">
        <v>1</v>
      </c>
      <c r="N259" s="238" t="s">
        <v>43</v>
      </c>
      <c r="O259" s="92"/>
      <c r="P259" s="239">
        <f>O259*H259</f>
        <v>0</v>
      </c>
      <c r="Q259" s="239">
        <v>0</v>
      </c>
      <c r="R259" s="239">
        <f>Q259*H259</f>
        <v>0</v>
      </c>
      <c r="S259" s="239">
        <v>0</v>
      </c>
      <c r="T259" s="240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1" t="s">
        <v>530</v>
      </c>
      <c r="AT259" s="241" t="s">
        <v>198</v>
      </c>
      <c r="AU259" s="241" t="s">
        <v>86</v>
      </c>
      <c r="AY259" s="18" t="s">
        <v>196</v>
      </c>
      <c r="BE259" s="242">
        <f>IF(N259="základní",J259,0)</f>
        <v>0</v>
      </c>
      <c r="BF259" s="242">
        <f>IF(N259="snížená",J259,0)</f>
        <v>0</v>
      </c>
      <c r="BG259" s="242">
        <f>IF(N259="zákl. přenesená",J259,0)</f>
        <v>0</v>
      </c>
      <c r="BH259" s="242">
        <f>IF(N259="sníž. přenesená",J259,0)</f>
        <v>0</v>
      </c>
      <c r="BI259" s="242">
        <f>IF(N259="nulová",J259,0)</f>
        <v>0</v>
      </c>
      <c r="BJ259" s="18" t="s">
        <v>82</v>
      </c>
      <c r="BK259" s="242">
        <f>ROUND(I259*H259,2)</f>
        <v>0</v>
      </c>
      <c r="BL259" s="18" t="s">
        <v>530</v>
      </c>
      <c r="BM259" s="241" t="s">
        <v>1159</v>
      </c>
    </row>
    <row r="260" s="2" customFormat="1" ht="33" customHeight="1">
      <c r="A260" s="39"/>
      <c r="B260" s="40"/>
      <c r="C260" s="287" t="s">
        <v>454</v>
      </c>
      <c r="D260" s="287" t="s">
        <v>366</v>
      </c>
      <c r="E260" s="288" t="s">
        <v>1160</v>
      </c>
      <c r="F260" s="289" t="s">
        <v>1161</v>
      </c>
      <c r="G260" s="290" t="s">
        <v>247</v>
      </c>
      <c r="H260" s="291">
        <v>2.625</v>
      </c>
      <c r="I260" s="292"/>
      <c r="J260" s="293">
        <f>ROUND(I260*H260,2)</f>
        <v>0</v>
      </c>
      <c r="K260" s="289" t="s">
        <v>202</v>
      </c>
      <c r="L260" s="294"/>
      <c r="M260" s="295" t="s">
        <v>1</v>
      </c>
      <c r="N260" s="296" t="s">
        <v>43</v>
      </c>
      <c r="O260" s="92"/>
      <c r="P260" s="239">
        <f>O260*H260</f>
        <v>0</v>
      </c>
      <c r="Q260" s="239">
        <v>0.00068999999999999997</v>
      </c>
      <c r="R260" s="239">
        <f>Q260*H260</f>
        <v>0.0018112499999999999</v>
      </c>
      <c r="S260" s="239">
        <v>0</v>
      </c>
      <c r="T260" s="240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41" t="s">
        <v>1154</v>
      </c>
      <c r="AT260" s="241" t="s">
        <v>366</v>
      </c>
      <c r="AU260" s="241" t="s">
        <v>86</v>
      </c>
      <c r="AY260" s="18" t="s">
        <v>196</v>
      </c>
      <c r="BE260" s="242">
        <f>IF(N260="základní",J260,0)</f>
        <v>0</v>
      </c>
      <c r="BF260" s="242">
        <f>IF(N260="snížená",J260,0)</f>
        <v>0</v>
      </c>
      <c r="BG260" s="242">
        <f>IF(N260="zákl. přenesená",J260,0)</f>
        <v>0</v>
      </c>
      <c r="BH260" s="242">
        <f>IF(N260="sníž. přenesená",J260,0)</f>
        <v>0</v>
      </c>
      <c r="BI260" s="242">
        <f>IF(N260="nulová",J260,0)</f>
        <v>0</v>
      </c>
      <c r="BJ260" s="18" t="s">
        <v>82</v>
      </c>
      <c r="BK260" s="242">
        <f>ROUND(I260*H260,2)</f>
        <v>0</v>
      </c>
      <c r="BL260" s="18" t="s">
        <v>1154</v>
      </c>
      <c r="BM260" s="241" t="s">
        <v>1162</v>
      </c>
    </row>
    <row r="261" s="13" customFormat="1">
      <c r="A261" s="13"/>
      <c r="B261" s="243"/>
      <c r="C261" s="244"/>
      <c r="D261" s="245" t="s">
        <v>210</v>
      </c>
      <c r="E261" s="244"/>
      <c r="F261" s="247" t="s">
        <v>1156</v>
      </c>
      <c r="G261" s="244"/>
      <c r="H261" s="248">
        <v>2.625</v>
      </c>
      <c r="I261" s="249"/>
      <c r="J261" s="244"/>
      <c r="K261" s="244"/>
      <c r="L261" s="250"/>
      <c r="M261" s="251"/>
      <c r="N261" s="252"/>
      <c r="O261" s="252"/>
      <c r="P261" s="252"/>
      <c r="Q261" s="252"/>
      <c r="R261" s="252"/>
      <c r="S261" s="252"/>
      <c r="T261" s="25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4" t="s">
        <v>210</v>
      </c>
      <c r="AU261" s="254" t="s">
        <v>86</v>
      </c>
      <c r="AV261" s="13" t="s">
        <v>86</v>
      </c>
      <c r="AW261" s="13" t="s">
        <v>4</v>
      </c>
      <c r="AX261" s="13" t="s">
        <v>82</v>
      </c>
      <c r="AY261" s="254" t="s">
        <v>196</v>
      </c>
    </row>
    <row r="262" s="2" customFormat="1" ht="24.15" customHeight="1">
      <c r="A262" s="39"/>
      <c r="B262" s="40"/>
      <c r="C262" s="230" t="s">
        <v>459</v>
      </c>
      <c r="D262" s="230" t="s">
        <v>198</v>
      </c>
      <c r="E262" s="231" t="s">
        <v>1163</v>
      </c>
      <c r="F262" s="232" t="s">
        <v>1164</v>
      </c>
      <c r="G262" s="233" t="s">
        <v>341</v>
      </c>
      <c r="H262" s="234">
        <v>0.0040000000000000001</v>
      </c>
      <c r="I262" s="235"/>
      <c r="J262" s="236">
        <f>ROUND(I262*H262,2)</f>
        <v>0</v>
      </c>
      <c r="K262" s="232" t="s">
        <v>202</v>
      </c>
      <c r="L262" s="45"/>
      <c r="M262" s="237" t="s">
        <v>1</v>
      </c>
      <c r="N262" s="238" t="s">
        <v>43</v>
      </c>
      <c r="O262" s="92"/>
      <c r="P262" s="239">
        <f>O262*H262</f>
        <v>0</v>
      </c>
      <c r="Q262" s="239">
        <v>0</v>
      </c>
      <c r="R262" s="239">
        <f>Q262*H262</f>
        <v>0</v>
      </c>
      <c r="S262" s="239">
        <v>0</v>
      </c>
      <c r="T262" s="240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1" t="s">
        <v>530</v>
      </c>
      <c r="AT262" s="241" t="s">
        <v>198</v>
      </c>
      <c r="AU262" s="241" t="s">
        <v>86</v>
      </c>
      <c r="AY262" s="18" t="s">
        <v>196</v>
      </c>
      <c r="BE262" s="242">
        <f>IF(N262="základní",J262,0)</f>
        <v>0</v>
      </c>
      <c r="BF262" s="242">
        <f>IF(N262="snížená",J262,0)</f>
        <v>0</v>
      </c>
      <c r="BG262" s="242">
        <f>IF(N262="zákl. přenesená",J262,0)</f>
        <v>0</v>
      </c>
      <c r="BH262" s="242">
        <f>IF(N262="sníž. přenesená",J262,0)</f>
        <v>0</v>
      </c>
      <c r="BI262" s="242">
        <f>IF(N262="nulová",J262,0)</f>
        <v>0</v>
      </c>
      <c r="BJ262" s="18" t="s">
        <v>82</v>
      </c>
      <c r="BK262" s="242">
        <f>ROUND(I262*H262,2)</f>
        <v>0</v>
      </c>
      <c r="BL262" s="18" t="s">
        <v>530</v>
      </c>
      <c r="BM262" s="241" t="s">
        <v>1165</v>
      </c>
    </row>
    <row r="263" s="12" customFormat="1" ht="25.92" customHeight="1">
      <c r="A263" s="12"/>
      <c r="B263" s="214"/>
      <c r="C263" s="215"/>
      <c r="D263" s="216" t="s">
        <v>77</v>
      </c>
      <c r="E263" s="217" t="s">
        <v>717</v>
      </c>
      <c r="F263" s="217" t="s">
        <v>110</v>
      </c>
      <c r="G263" s="215"/>
      <c r="H263" s="215"/>
      <c r="I263" s="218"/>
      <c r="J263" s="219">
        <f>BK263</f>
        <v>0</v>
      </c>
      <c r="K263" s="215"/>
      <c r="L263" s="220"/>
      <c r="M263" s="221"/>
      <c r="N263" s="222"/>
      <c r="O263" s="222"/>
      <c r="P263" s="223">
        <f>P264</f>
        <v>0</v>
      </c>
      <c r="Q263" s="222"/>
      <c r="R263" s="223">
        <f>R264</f>
        <v>0</v>
      </c>
      <c r="S263" s="222"/>
      <c r="T263" s="224">
        <f>T264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25" t="s">
        <v>215</v>
      </c>
      <c r="AT263" s="226" t="s">
        <v>77</v>
      </c>
      <c r="AU263" s="226" t="s">
        <v>78</v>
      </c>
      <c r="AY263" s="225" t="s">
        <v>196</v>
      </c>
      <c r="BK263" s="227">
        <f>BK264</f>
        <v>0</v>
      </c>
    </row>
    <row r="264" s="12" customFormat="1" ht="22.8" customHeight="1">
      <c r="A264" s="12"/>
      <c r="B264" s="214"/>
      <c r="C264" s="215"/>
      <c r="D264" s="216" t="s">
        <v>77</v>
      </c>
      <c r="E264" s="228" t="s">
        <v>718</v>
      </c>
      <c r="F264" s="228" t="s">
        <v>719</v>
      </c>
      <c r="G264" s="215"/>
      <c r="H264" s="215"/>
      <c r="I264" s="218"/>
      <c r="J264" s="229">
        <f>BK264</f>
        <v>0</v>
      </c>
      <c r="K264" s="215"/>
      <c r="L264" s="220"/>
      <c r="M264" s="221"/>
      <c r="N264" s="222"/>
      <c r="O264" s="222"/>
      <c r="P264" s="223">
        <f>SUM(P265:P268)</f>
        <v>0</v>
      </c>
      <c r="Q264" s="222"/>
      <c r="R264" s="223">
        <f>SUM(R265:R268)</f>
        <v>0</v>
      </c>
      <c r="S264" s="222"/>
      <c r="T264" s="224">
        <f>SUM(T265:T268)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25" t="s">
        <v>215</v>
      </c>
      <c r="AT264" s="226" t="s">
        <v>77</v>
      </c>
      <c r="AU264" s="226" t="s">
        <v>82</v>
      </c>
      <c r="AY264" s="225" t="s">
        <v>196</v>
      </c>
      <c r="BK264" s="227">
        <f>SUM(BK265:BK268)</f>
        <v>0</v>
      </c>
    </row>
    <row r="265" s="2" customFormat="1" ht="16.5" customHeight="1">
      <c r="A265" s="39"/>
      <c r="B265" s="40"/>
      <c r="C265" s="230" t="s">
        <v>462</v>
      </c>
      <c r="D265" s="230" t="s">
        <v>198</v>
      </c>
      <c r="E265" s="231" t="s">
        <v>721</v>
      </c>
      <c r="F265" s="232" t="s">
        <v>722</v>
      </c>
      <c r="G265" s="233" t="s">
        <v>723</v>
      </c>
      <c r="H265" s="234">
        <v>1</v>
      </c>
      <c r="I265" s="235"/>
      <c r="J265" s="236">
        <f>ROUND(I265*H265,2)</f>
        <v>0</v>
      </c>
      <c r="K265" s="232" t="s">
        <v>202</v>
      </c>
      <c r="L265" s="45"/>
      <c r="M265" s="237" t="s">
        <v>1</v>
      </c>
      <c r="N265" s="238" t="s">
        <v>43</v>
      </c>
      <c r="O265" s="92"/>
      <c r="P265" s="239">
        <f>O265*H265</f>
        <v>0</v>
      </c>
      <c r="Q265" s="239">
        <v>0</v>
      </c>
      <c r="R265" s="239">
        <f>Q265*H265</f>
        <v>0</v>
      </c>
      <c r="S265" s="239">
        <v>0</v>
      </c>
      <c r="T265" s="240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1" t="s">
        <v>724</v>
      </c>
      <c r="AT265" s="241" t="s">
        <v>198</v>
      </c>
      <c r="AU265" s="241" t="s">
        <v>86</v>
      </c>
      <c r="AY265" s="18" t="s">
        <v>196</v>
      </c>
      <c r="BE265" s="242">
        <f>IF(N265="základní",J265,0)</f>
        <v>0</v>
      </c>
      <c r="BF265" s="242">
        <f>IF(N265="snížená",J265,0)</f>
        <v>0</v>
      </c>
      <c r="BG265" s="242">
        <f>IF(N265="zákl. přenesená",J265,0)</f>
        <v>0</v>
      </c>
      <c r="BH265" s="242">
        <f>IF(N265="sníž. přenesená",J265,0)</f>
        <v>0</v>
      </c>
      <c r="BI265" s="242">
        <f>IF(N265="nulová",J265,0)</f>
        <v>0</v>
      </c>
      <c r="BJ265" s="18" t="s">
        <v>82</v>
      </c>
      <c r="BK265" s="242">
        <f>ROUND(I265*H265,2)</f>
        <v>0</v>
      </c>
      <c r="BL265" s="18" t="s">
        <v>724</v>
      </c>
      <c r="BM265" s="241" t="s">
        <v>1166</v>
      </c>
    </row>
    <row r="266" s="2" customFormat="1" ht="16.5" customHeight="1">
      <c r="A266" s="39"/>
      <c r="B266" s="40"/>
      <c r="C266" s="230" t="s">
        <v>466</v>
      </c>
      <c r="D266" s="230" t="s">
        <v>198</v>
      </c>
      <c r="E266" s="231" t="s">
        <v>727</v>
      </c>
      <c r="F266" s="232" t="s">
        <v>728</v>
      </c>
      <c r="G266" s="233" t="s">
        <v>723</v>
      </c>
      <c r="H266" s="234">
        <v>1</v>
      </c>
      <c r="I266" s="235"/>
      <c r="J266" s="236">
        <f>ROUND(I266*H266,2)</f>
        <v>0</v>
      </c>
      <c r="K266" s="232" t="s">
        <v>202</v>
      </c>
      <c r="L266" s="45"/>
      <c r="M266" s="237" t="s">
        <v>1</v>
      </c>
      <c r="N266" s="238" t="s">
        <v>43</v>
      </c>
      <c r="O266" s="92"/>
      <c r="P266" s="239">
        <f>O266*H266</f>
        <v>0</v>
      </c>
      <c r="Q266" s="239">
        <v>0</v>
      </c>
      <c r="R266" s="239">
        <f>Q266*H266</f>
        <v>0</v>
      </c>
      <c r="S266" s="239">
        <v>0</v>
      </c>
      <c r="T266" s="24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1" t="s">
        <v>724</v>
      </c>
      <c r="AT266" s="241" t="s">
        <v>198</v>
      </c>
      <c r="AU266" s="241" t="s">
        <v>86</v>
      </c>
      <c r="AY266" s="18" t="s">
        <v>196</v>
      </c>
      <c r="BE266" s="242">
        <f>IF(N266="základní",J266,0)</f>
        <v>0</v>
      </c>
      <c r="BF266" s="242">
        <f>IF(N266="snížená",J266,0)</f>
        <v>0</v>
      </c>
      <c r="BG266" s="242">
        <f>IF(N266="zákl. přenesená",J266,0)</f>
        <v>0</v>
      </c>
      <c r="BH266" s="242">
        <f>IF(N266="sníž. přenesená",J266,0)</f>
        <v>0</v>
      </c>
      <c r="BI266" s="242">
        <f>IF(N266="nulová",J266,0)</f>
        <v>0</v>
      </c>
      <c r="BJ266" s="18" t="s">
        <v>82</v>
      </c>
      <c r="BK266" s="242">
        <f>ROUND(I266*H266,2)</f>
        <v>0</v>
      </c>
      <c r="BL266" s="18" t="s">
        <v>724</v>
      </c>
      <c r="BM266" s="241" t="s">
        <v>1167</v>
      </c>
    </row>
    <row r="267" s="2" customFormat="1" ht="16.5" customHeight="1">
      <c r="A267" s="39"/>
      <c r="B267" s="40"/>
      <c r="C267" s="230" t="s">
        <v>474</v>
      </c>
      <c r="D267" s="230" t="s">
        <v>198</v>
      </c>
      <c r="E267" s="231" t="s">
        <v>731</v>
      </c>
      <c r="F267" s="232" t="s">
        <v>732</v>
      </c>
      <c r="G267" s="233" t="s">
        <v>723</v>
      </c>
      <c r="H267" s="234">
        <v>1</v>
      </c>
      <c r="I267" s="235"/>
      <c r="J267" s="236">
        <f>ROUND(I267*H267,2)</f>
        <v>0</v>
      </c>
      <c r="K267" s="232" t="s">
        <v>202</v>
      </c>
      <c r="L267" s="45"/>
      <c r="M267" s="237" t="s">
        <v>1</v>
      </c>
      <c r="N267" s="238" t="s">
        <v>43</v>
      </c>
      <c r="O267" s="92"/>
      <c r="P267" s="239">
        <f>O267*H267</f>
        <v>0</v>
      </c>
      <c r="Q267" s="239">
        <v>0</v>
      </c>
      <c r="R267" s="239">
        <f>Q267*H267</f>
        <v>0</v>
      </c>
      <c r="S267" s="239">
        <v>0</v>
      </c>
      <c r="T267" s="240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1" t="s">
        <v>724</v>
      </c>
      <c r="AT267" s="241" t="s">
        <v>198</v>
      </c>
      <c r="AU267" s="241" t="s">
        <v>86</v>
      </c>
      <c r="AY267" s="18" t="s">
        <v>196</v>
      </c>
      <c r="BE267" s="242">
        <f>IF(N267="základní",J267,0)</f>
        <v>0</v>
      </c>
      <c r="BF267" s="242">
        <f>IF(N267="snížená",J267,0)</f>
        <v>0</v>
      </c>
      <c r="BG267" s="242">
        <f>IF(N267="zákl. přenesená",J267,0)</f>
        <v>0</v>
      </c>
      <c r="BH267" s="242">
        <f>IF(N267="sníž. přenesená",J267,0)</f>
        <v>0</v>
      </c>
      <c r="BI267" s="242">
        <f>IF(N267="nulová",J267,0)</f>
        <v>0</v>
      </c>
      <c r="BJ267" s="18" t="s">
        <v>82</v>
      </c>
      <c r="BK267" s="242">
        <f>ROUND(I267*H267,2)</f>
        <v>0</v>
      </c>
      <c r="BL267" s="18" t="s">
        <v>724</v>
      </c>
      <c r="BM267" s="241" t="s">
        <v>1168</v>
      </c>
    </row>
    <row r="268" s="2" customFormat="1" ht="16.5" customHeight="1">
      <c r="A268" s="39"/>
      <c r="B268" s="40"/>
      <c r="C268" s="230" t="s">
        <v>480</v>
      </c>
      <c r="D268" s="230" t="s">
        <v>198</v>
      </c>
      <c r="E268" s="231" t="s">
        <v>734</v>
      </c>
      <c r="F268" s="232" t="s">
        <v>735</v>
      </c>
      <c r="G268" s="233" t="s">
        <v>723</v>
      </c>
      <c r="H268" s="234">
        <v>1</v>
      </c>
      <c r="I268" s="235"/>
      <c r="J268" s="236">
        <f>ROUND(I268*H268,2)</f>
        <v>0</v>
      </c>
      <c r="K268" s="232" t="s">
        <v>202</v>
      </c>
      <c r="L268" s="45"/>
      <c r="M268" s="297" t="s">
        <v>1</v>
      </c>
      <c r="N268" s="298" t="s">
        <v>43</v>
      </c>
      <c r="O268" s="299"/>
      <c r="P268" s="300">
        <f>O268*H268</f>
        <v>0</v>
      </c>
      <c r="Q268" s="300">
        <v>0</v>
      </c>
      <c r="R268" s="300">
        <f>Q268*H268</f>
        <v>0</v>
      </c>
      <c r="S268" s="300">
        <v>0</v>
      </c>
      <c r="T268" s="30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41" t="s">
        <v>724</v>
      </c>
      <c r="AT268" s="241" t="s">
        <v>198</v>
      </c>
      <c r="AU268" s="241" t="s">
        <v>86</v>
      </c>
      <c r="AY268" s="18" t="s">
        <v>196</v>
      </c>
      <c r="BE268" s="242">
        <f>IF(N268="základní",J268,0)</f>
        <v>0</v>
      </c>
      <c r="BF268" s="242">
        <f>IF(N268="snížená",J268,0)</f>
        <v>0</v>
      </c>
      <c r="BG268" s="242">
        <f>IF(N268="zákl. přenesená",J268,0)</f>
        <v>0</v>
      </c>
      <c r="BH268" s="242">
        <f>IF(N268="sníž. přenesená",J268,0)</f>
        <v>0</v>
      </c>
      <c r="BI268" s="242">
        <f>IF(N268="nulová",J268,0)</f>
        <v>0</v>
      </c>
      <c r="BJ268" s="18" t="s">
        <v>82</v>
      </c>
      <c r="BK268" s="242">
        <f>ROUND(I268*H268,2)</f>
        <v>0</v>
      </c>
      <c r="BL268" s="18" t="s">
        <v>724</v>
      </c>
      <c r="BM268" s="241" t="s">
        <v>1169</v>
      </c>
    </row>
    <row r="269" s="2" customFormat="1" ht="6.96" customHeight="1">
      <c r="A269" s="39"/>
      <c r="B269" s="67"/>
      <c r="C269" s="68"/>
      <c r="D269" s="68"/>
      <c r="E269" s="68"/>
      <c r="F269" s="68"/>
      <c r="G269" s="68"/>
      <c r="H269" s="68"/>
      <c r="I269" s="68"/>
      <c r="J269" s="68"/>
      <c r="K269" s="68"/>
      <c r="L269" s="45"/>
      <c r="M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</row>
  </sheetData>
  <sheetProtection sheet="1" autoFilter="0" formatColumns="0" formatRows="0" objects="1" scenarios="1" spinCount="100000" saltValue="wwLNGBI75C7Ssr2k2uNRjbst6oqxsEwaw6pkq5/sKalDHsssQf9wc4ZzEmmPdHBzlBMvG6+kO+Qyex8m7T/UuA==" hashValue="ToKtCA8ZmKWHZSzPT9LFuO4arVzAwpy1btlZna3Sqk+8Ss/O7Zd//7VUtNnOGgI9iYDefn9oapNUEasXg74JFw==" algorithmName="SHA-512" password="CC35"/>
  <autoFilter ref="C136:K268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3:H123"/>
    <mergeCell ref="E127:H127"/>
    <mergeCell ref="E125:H125"/>
    <mergeCell ref="E129:H12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111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86</v>
      </c>
    </row>
    <row r="4" s="1" customFormat="1" ht="24.96" customHeight="1">
      <c r="B4" s="21"/>
      <c r="D4" s="151" t="s">
        <v>136</v>
      </c>
      <c r="L4" s="21"/>
      <c r="M4" s="15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3" t="s">
        <v>16</v>
      </c>
      <c r="L6" s="21"/>
    </row>
    <row r="7" s="1" customFormat="1" ht="26.25" customHeight="1">
      <c r="B7" s="21"/>
      <c r="E7" s="154" t="str">
        <f>'Rekapitulace stavby'!K6</f>
        <v>Chodníkové těleso, Žilina u Nového Jičína,úsek Pstruží Potok-Životice u NJ</v>
      </c>
      <c r="F7" s="153"/>
      <c r="G7" s="153"/>
      <c r="H7" s="153"/>
      <c r="L7" s="21"/>
    </row>
    <row r="8">
      <c r="B8" s="21"/>
      <c r="D8" s="153" t="s">
        <v>145</v>
      </c>
      <c r="L8" s="21"/>
    </row>
    <row r="9" s="1" customFormat="1" ht="16.5" customHeight="1">
      <c r="B9" s="21"/>
      <c r="E9" s="154" t="s">
        <v>148</v>
      </c>
      <c r="F9" s="1"/>
      <c r="G9" s="1"/>
      <c r="H9" s="1"/>
      <c r="L9" s="21"/>
    </row>
    <row r="10" s="1" customFormat="1" ht="12" customHeight="1">
      <c r="B10" s="21"/>
      <c r="D10" s="153" t="s">
        <v>151</v>
      </c>
      <c r="L10" s="21"/>
    </row>
    <row r="11" s="2" customFormat="1" ht="16.5" customHeight="1">
      <c r="A11" s="39"/>
      <c r="B11" s="45"/>
      <c r="C11" s="39"/>
      <c r="D11" s="39"/>
      <c r="E11" s="155" t="s">
        <v>154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3" t="s">
        <v>157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6" t="s">
        <v>1170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3" t="s">
        <v>18</v>
      </c>
      <c r="E15" s="39"/>
      <c r="F15" s="142" t="s">
        <v>1</v>
      </c>
      <c r="G15" s="39"/>
      <c r="H15" s="39"/>
      <c r="I15" s="153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3" t="s">
        <v>20</v>
      </c>
      <c r="E16" s="39"/>
      <c r="F16" s="142" t="s">
        <v>21</v>
      </c>
      <c r="G16" s="39"/>
      <c r="H16" s="39"/>
      <c r="I16" s="153" t="s">
        <v>22</v>
      </c>
      <c r="J16" s="157" t="str">
        <f>'Rekapitulace stavby'!AN8</f>
        <v>13. 3. 2025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3" t="s">
        <v>24</v>
      </c>
      <c r="E18" s="39"/>
      <c r="F18" s="39"/>
      <c r="G18" s="39"/>
      <c r="H18" s="39"/>
      <c r="I18" s="153" t="s">
        <v>25</v>
      </c>
      <c r="J18" s="142" t="s">
        <v>26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27</v>
      </c>
      <c r="F19" s="39"/>
      <c r="G19" s="39"/>
      <c r="H19" s="39"/>
      <c r="I19" s="153" t="s">
        <v>28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3" t="s">
        <v>29</v>
      </c>
      <c r="E21" s="39"/>
      <c r="F21" s="39"/>
      <c r="G21" s="39"/>
      <c r="H21" s="39"/>
      <c r="I21" s="153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3" t="s">
        <v>28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3" t="s">
        <v>31</v>
      </c>
      <c r="E24" s="39"/>
      <c r="F24" s="39"/>
      <c r="G24" s="39"/>
      <c r="H24" s="39"/>
      <c r="I24" s="153" t="s">
        <v>25</v>
      </c>
      <c r="J24" s="142" t="s">
        <v>32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33</v>
      </c>
      <c r="F25" s="39"/>
      <c r="G25" s="39"/>
      <c r="H25" s="39"/>
      <c r="I25" s="153" t="s">
        <v>28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3" t="s">
        <v>35</v>
      </c>
      <c r="E27" s="39"/>
      <c r="F27" s="39"/>
      <c r="G27" s="39"/>
      <c r="H27" s="39"/>
      <c r="I27" s="153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36</v>
      </c>
      <c r="F28" s="39"/>
      <c r="G28" s="39"/>
      <c r="H28" s="39"/>
      <c r="I28" s="153" t="s">
        <v>28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3" t="s">
        <v>37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5" customHeight="1">
      <c r="A31" s="158"/>
      <c r="B31" s="159"/>
      <c r="C31" s="158"/>
      <c r="D31" s="158"/>
      <c r="E31" s="160" t="s">
        <v>1</v>
      </c>
      <c r="F31" s="160"/>
      <c r="G31" s="160"/>
      <c r="H31" s="160"/>
      <c r="I31" s="158"/>
      <c r="J31" s="158"/>
      <c r="K31" s="158"/>
      <c r="L31" s="161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2"/>
      <c r="E33" s="162"/>
      <c r="F33" s="162"/>
      <c r="G33" s="162"/>
      <c r="H33" s="162"/>
      <c r="I33" s="162"/>
      <c r="J33" s="162"/>
      <c r="K33" s="162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3" t="s">
        <v>38</v>
      </c>
      <c r="E34" s="39"/>
      <c r="F34" s="39"/>
      <c r="G34" s="39"/>
      <c r="H34" s="39"/>
      <c r="I34" s="39"/>
      <c r="J34" s="164">
        <f>ROUND(J126,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2"/>
      <c r="E35" s="162"/>
      <c r="F35" s="162"/>
      <c r="G35" s="162"/>
      <c r="H35" s="162"/>
      <c r="I35" s="162"/>
      <c r="J35" s="162"/>
      <c r="K35" s="162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5" t="s">
        <v>40</v>
      </c>
      <c r="G36" s="39"/>
      <c r="H36" s="39"/>
      <c r="I36" s="165" t="s">
        <v>39</v>
      </c>
      <c r="J36" s="165" t="s">
        <v>41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55" t="s">
        <v>42</v>
      </c>
      <c r="E37" s="153" t="s">
        <v>43</v>
      </c>
      <c r="F37" s="166">
        <f>ROUND((SUM(BE126:BE132)),  2)</f>
        <v>0</v>
      </c>
      <c r="G37" s="39"/>
      <c r="H37" s="39"/>
      <c r="I37" s="167">
        <v>0.20999999999999999</v>
      </c>
      <c r="J37" s="166">
        <f>ROUND(((SUM(BE126:BE132))*I37),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3" t="s">
        <v>44</v>
      </c>
      <c r="F38" s="166">
        <f>ROUND((SUM(BF126:BF132)),  2)</f>
        <v>0</v>
      </c>
      <c r="G38" s="39"/>
      <c r="H38" s="39"/>
      <c r="I38" s="167">
        <v>0.12</v>
      </c>
      <c r="J38" s="166">
        <f>ROUND(((SUM(BF126:BF132))*I38),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3" t="s">
        <v>45</v>
      </c>
      <c r="F39" s="166">
        <f>ROUND((SUM(BG126:BG132)),  2)</f>
        <v>0</v>
      </c>
      <c r="G39" s="39"/>
      <c r="H39" s="39"/>
      <c r="I39" s="167">
        <v>0.20999999999999999</v>
      </c>
      <c r="J39" s="166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3" t="s">
        <v>46</v>
      </c>
      <c r="F40" s="166">
        <f>ROUND((SUM(BH126:BH132)),  2)</f>
        <v>0</v>
      </c>
      <c r="G40" s="39"/>
      <c r="H40" s="39"/>
      <c r="I40" s="167">
        <v>0.12</v>
      </c>
      <c r="J40" s="166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3" t="s">
        <v>47</v>
      </c>
      <c r="F41" s="166">
        <f>ROUND((SUM(BI126:BI132)),  2)</f>
        <v>0</v>
      </c>
      <c r="G41" s="39"/>
      <c r="H41" s="39"/>
      <c r="I41" s="167">
        <v>0</v>
      </c>
      <c r="J41" s="166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8"/>
      <c r="D43" s="169" t="s">
        <v>48</v>
      </c>
      <c r="E43" s="170"/>
      <c r="F43" s="170"/>
      <c r="G43" s="171" t="s">
        <v>49</v>
      </c>
      <c r="H43" s="172" t="s">
        <v>50</v>
      </c>
      <c r="I43" s="170"/>
      <c r="J43" s="173">
        <f>SUM(J34:J41)</f>
        <v>0</v>
      </c>
      <c r="K43" s="174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5" t="s">
        <v>51</v>
      </c>
      <c r="E50" s="176"/>
      <c r="F50" s="176"/>
      <c r="G50" s="175" t="s">
        <v>52</v>
      </c>
      <c r="H50" s="176"/>
      <c r="I50" s="176"/>
      <c r="J50" s="176"/>
      <c r="K50" s="17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7" t="s">
        <v>53</v>
      </c>
      <c r="E61" s="178"/>
      <c r="F61" s="179" t="s">
        <v>54</v>
      </c>
      <c r="G61" s="177" t="s">
        <v>53</v>
      </c>
      <c r="H61" s="178"/>
      <c r="I61" s="178"/>
      <c r="J61" s="180" t="s">
        <v>54</v>
      </c>
      <c r="K61" s="17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5" t="s">
        <v>55</v>
      </c>
      <c r="E65" s="181"/>
      <c r="F65" s="181"/>
      <c r="G65" s="175" t="s">
        <v>56</v>
      </c>
      <c r="H65" s="181"/>
      <c r="I65" s="181"/>
      <c r="J65" s="181"/>
      <c r="K65" s="18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7" t="s">
        <v>53</v>
      </c>
      <c r="E76" s="178"/>
      <c r="F76" s="179" t="s">
        <v>54</v>
      </c>
      <c r="G76" s="177" t="s">
        <v>53</v>
      </c>
      <c r="H76" s="178"/>
      <c r="I76" s="178"/>
      <c r="J76" s="180" t="s">
        <v>54</v>
      </c>
      <c r="K76" s="17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6" t="str">
        <f>E7</f>
        <v>Chodníkové těleso, Žilina u Nového Jičína,úsek Pstruží Potok-Životice u NJ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145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6" t="s">
        <v>148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151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187" t="s">
        <v>154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157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103 - Vedlejší rozpočtové náklady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Žilina u Nového Jičína</v>
      </c>
      <c r="G93" s="41"/>
      <c r="H93" s="41"/>
      <c r="I93" s="33" t="s">
        <v>22</v>
      </c>
      <c r="J93" s="80" t="str">
        <f>IF(J16="","",J16)</f>
        <v>13. 3. 2025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40.05" customHeight="1">
      <c r="A95" s="39"/>
      <c r="B95" s="40"/>
      <c r="C95" s="33" t="s">
        <v>24</v>
      </c>
      <c r="D95" s="41"/>
      <c r="E95" s="41"/>
      <c r="F95" s="28" t="str">
        <f>E19</f>
        <v>Městský úřad Nový Jičín</v>
      </c>
      <c r="G95" s="41"/>
      <c r="H95" s="41"/>
      <c r="I95" s="33" t="s">
        <v>31</v>
      </c>
      <c r="J95" s="37" t="str">
        <f>E25</f>
        <v>Projekční a inženýrská činnost Groman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29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>Fajfrová Irena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8" t="s">
        <v>167</v>
      </c>
      <c r="D98" s="189"/>
      <c r="E98" s="189"/>
      <c r="F98" s="189"/>
      <c r="G98" s="189"/>
      <c r="H98" s="189"/>
      <c r="I98" s="189"/>
      <c r="J98" s="190" t="s">
        <v>168</v>
      </c>
      <c r="K98" s="189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1" t="s">
        <v>169</v>
      </c>
      <c r="D100" s="41"/>
      <c r="E100" s="41"/>
      <c r="F100" s="41"/>
      <c r="G100" s="41"/>
      <c r="H100" s="41"/>
      <c r="I100" s="41"/>
      <c r="J100" s="111">
        <f>J126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170</v>
      </c>
    </row>
    <row r="101" s="9" customFormat="1" ht="24.96" customHeight="1">
      <c r="A101" s="9"/>
      <c r="B101" s="192"/>
      <c r="C101" s="193"/>
      <c r="D101" s="194" t="s">
        <v>179</v>
      </c>
      <c r="E101" s="195"/>
      <c r="F101" s="195"/>
      <c r="G101" s="195"/>
      <c r="H101" s="195"/>
      <c r="I101" s="195"/>
      <c r="J101" s="196">
        <f>J127</f>
        <v>0</v>
      </c>
      <c r="K101" s="193"/>
      <c r="L101" s="19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8"/>
      <c r="C102" s="133"/>
      <c r="D102" s="199" t="s">
        <v>180</v>
      </c>
      <c r="E102" s="200"/>
      <c r="F102" s="200"/>
      <c r="G102" s="200"/>
      <c r="H102" s="200"/>
      <c r="I102" s="200"/>
      <c r="J102" s="201">
        <f>J128</f>
        <v>0</v>
      </c>
      <c r="K102" s="133"/>
      <c r="L102" s="20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181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6.25" customHeight="1">
      <c r="A112" s="39"/>
      <c r="B112" s="40"/>
      <c r="C112" s="41"/>
      <c r="D112" s="41"/>
      <c r="E112" s="186" t="str">
        <f>E7</f>
        <v>Chodníkové těleso, Žilina u Nového Jičína,úsek Pstruží Potok-Životice u NJ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145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1" customFormat="1" ht="16.5" customHeight="1">
      <c r="B114" s="22"/>
      <c r="C114" s="23"/>
      <c r="D114" s="23"/>
      <c r="E114" s="186" t="s">
        <v>148</v>
      </c>
      <c r="F114" s="23"/>
      <c r="G114" s="23"/>
      <c r="H114" s="23"/>
      <c r="I114" s="23"/>
      <c r="J114" s="23"/>
      <c r="K114" s="23"/>
      <c r="L114" s="21"/>
    </row>
    <row r="115" s="1" customFormat="1" ht="12" customHeight="1">
      <c r="B115" s="22"/>
      <c r="C115" s="33" t="s">
        <v>151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="2" customFormat="1" ht="16.5" customHeight="1">
      <c r="A116" s="39"/>
      <c r="B116" s="40"/>
      <c r="C116" s="41"/>
      <c r="D116" s="41"/>
      <c r="E116" s="187" t="s">
        <v>154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157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E13</f>
        <v>103 - Vedlejší rozpočtové náklady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F16</f>
        <v>Žilina u Nového Jičína</v>
      </c>
      <c r="G120" s="41"/>
      <c r="H120" s="41"/>
      <c r="I120" s="33" t="s">
        <v>22</v>
      </c>
      <c r="J120" s="80" t="str">
        <f>IF(J16="","",J16)</f>
        <v>13. 3. 2025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40.05" customHeight="1">
      <c r="A122" s="39"/>
      <c r="B122" s="40"/>
      <c r="C122" s="33" t="s">
        <v>24</v>
      </c>
      <c r="D122" s="41"/>
      <c r="E122" s="41"/>
      <c r="F122" s="28" t="str">
        <f>E19</f>
        <v>Městský úřad Nový Jičín</v>
      </c>
      <c r="G122" s="41"/>
      <c r="H122" s="41"/>
      <c r="I122" s="33" t="s">
        <v>31</v>
      </c>
      <c r="J122" s="37" t="str">
        <f>E25</f>
        <v>Projekční a inženýrská činnost Groman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29</v>
      </c>
      <c r="D123" s="41"/>
      <c r="E123" s="41"/>
      <c r="F123" s="28" t="str">
        <f>IF(E22="","",E22)</f>
        <v>Vyplň údaj</v>
      </c>
      <c r="G123" s="41"/>
      <c r="H123" s="41"/>
      <c r="I123" s="33" t="s">
        <v>35</v>
      </c>
      <c r="J123" s="37" t="str">
        <f>E28</f>
        <v>Fajfrová Irena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03"/>
      <c r="B125" s="204"/>
      <c r="C125" s="205" t="s">
        <v>182</v>
      </c>
      <c r="D125" s="206" t="s">
        <v>63</v>
      </c>
      <c r="E125" s="206" t="s">
        <v>59</v>
      </c>
      <c r="F125" s="206" t="s">
        <v>60</v>
      </c>
      <c r="G125" s="206" t="s">
        <v>183</v>
      </c>
      <c r="H125" s="206" t="s">
        <v>184</v>
      </c>
      <c r="I125" s="206" t="s">
        <v>185</v>
      </c>
      <c r="J125" s="206" t="s">
        <v>168</v>
      </c>
      <c r="K125" s="207" t="s">
        <v>186</v>
      </c>
      <c r="L125" s="208"/>
      <c r="M125" s="101" t="s">
        <v>1</v>
      </c>
      <c r="N125" s="102" t="s">
        <v>42</v>
      </c>
      <c r="O125" s="102" t="s">
        <v>187</v>
      </c>
      <c r="P125" s="102" t="s">
        <v>188</v>
      </c>
      <c r="Q125" s="102" t="s">
        <v>189</v>
      </c>
      <c r="R125" s="102" t="s">
        <v>190</v>
      </c>
      <c r="S125" s="102" t="s">
        <v>191</v>
      </c>
      <c r="T125" s="103" t="s">
        <v>192</v>
      </c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</row>
    <row r="126" s="2" customFormat="1" ht="22.8" customHeight="1">
      <c r="A126" s="39"/>
      <c r="B126" s="40"/>
      <c r="C126" s="108" t="s">
        <v>193</v>
      </c>
      <c r="D126" s="41"/>
      <c r="E126" s="41"/>
      <c r="F126" s="41"/>
      <c r="G126" s="41"/>
      <c r="H126" s="41"/>
      <c r="I126" s="41"/>
      <c r="J126" s="209">
        <f>BK126</f>
        <v>0</v>
      </c>
      <c r="K126" s="41"/>
      <c r="L126" s="45"/>
      <c r="M126" s="104"/>
      <c r="N126" s="210"/>
      <c r="O126" s="105"/>
      <c r="P126" s="211">
        <f>P127</f>
        <v>0</v>
      </c>
      <c r="Q126" s="105"/>
      <c r="R126" s="211">
        <f>R127</f>
        <v>0</v>
      </c>
      <c r="S126" s="105"/>
      <c r="T126" s="212">
        <f>T127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77</v>
      </c>
      <c r="AU126" s="18" t="s">
        <v>170</v>
      </c>
      <c r="BK126" s="213">
        <f>BK127</f>
        <v>0</v>
      </c>
    </row>
    <row r="127" s="12" customFormat="1" ht="25.92" customHeight="1">
      <c r="A127" s="12"/>
      <c r="B127" s="214"/>
      <c r="C127" s="215"/>
      <c r="D127" s="216" t="s">
        <v>77</v>
      </c>
      <c r="E127" s="217" t="s">
        <v>717</v>
      </c>
      <c r="F127" s="217" t="s">
        <v>110</v>
      </c>
      <c r="G127" s="215"/>
      <c r="H127" s="215"/>
      <c r="I127" s="218"/>
      <c r="J127" s="219">
        <f>BK127</f>
        <v>0</v>
      </c>
      <c r="K127" s="215"/>
      <c r="L127" s="220"/>
      <c r="M127" s="221"/>
      <c r="N127" s="222"/>
      <c r="O127" s="222"/>
      <c r="P127" s="223">
        <f>P128</f>
        <v>0</v>
      </c>
      <c r="Q127" s="222"/>
      <c r="R127" s="223">
        <f>R128</f>
        <v>0</v>
      </c>
      <c r="S127" s="222"/>
      <c r="T127" s="224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5" t="s">
        <v>215</v>
      </c>
      <c r="AT127" s="226" t="s">
        <v>77</v>
      </c>
      <c r="AU127" s="226" t="s">
        <v>78</v>
      </c>
      <c r="AY127" s="225" t="s">
        <v>196</v>
      </c>
      <c r="BK127" s="227">
        <f>BK128</f>
        <v>0</v>
      </c>
    </row>
    <row r="128" s="12" customFormat="1" ht="22.8" customHeight="1">
      <c r="A128" s="12"/>
      <c r="B128" s="214"/>
      <c r="C128" s="215"/>
      <c r="D128" s="216" t="s">
        <v>77</v>
      </c>
      <c r="E128" s="228" t="s">
        <v>718</v>
      </c>
      <c r="F128" s="228" t="s">
        <v>719</v>
      </c>
      <c r="G128" s="215"/>
      <c r="H128" s="215"/>
      <c r="I128" s="218"/>
      <c r="J128" s="229">
        <f>BK128</f>
        <v>0</v>
      </c>
      <c r="K128" s="215"/>
      <c r="L128" s="220"/>
      <c r="M128" s="221"/>
      <c r="N128" s="222"/>
      <c r="O128" s="222"/>
      <c r="P128" s="223">
        <f>SUM(P129:P132)</f>
        <v>0</v>
      </c>
      <c r="Q128" s="222"/>
      <c r="R128" s="223">
        <f>SUM(R129:R132)</f>
        <v>0</v>
      </c>
      <c r="S128" s="222"/>
      <c r="T128" s="224">
        <f>SUM(T129:T132)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5" t="s">
        <v>215</v>
      </c>
      <c r="AT128" s="226" t="s">
        <v>77</v>
      </c>
      <c r="AU128" s="226" t="s">
        <v>82</v>
      </c>
      <c r="AY128" s="225" t="s">
        <v>196</v>
      </c>
      <c r="BK128" s="227">
        <f>SUM(BK129:BK132)</f>
        <v>0</v>
      </c>
    </row>
    <row r="129" s="2" customFormat="1" ht="16.5" customHeight="1">
      <c r="A129" s="39"/>
      <c r="B129" s="40"/>
      <c r="C129" s="230" t="s">
        <v>82</v>
      </c>
      <c r="D129" s="230" t="s">
        <v>198</v>
      </c>
      <c r="E129" s="231" t="s">
        <v>721</v>
      </c>
      <c r="F129" s="232" t="s">
        <v>722</v>
      </c>
      <c r="G129" s="233" t="s">
        <v>723</v>
      </c>
      <c r="H129" s="234">
        <v>1</v>
      </c>
      <c r="I129" s="235"/>
      <c r="J129" s="236">
        <f>ROUND(I129*H129,2)</f>
        <v>0</v>
      </c>
      <c r="K129" s="232" t="s">
        <v>202</v>
      </c>
      <c r="L129" s="45"/>
      <c r="M129" s="237" t="s">
        <v>1</v>
      </c>
      <c r="N129" s="238" t="s">
        <v>43</v>
      </c>
      <c r="O129" s="92"/>
      <c r="P129" s="239">
        <f>O129*H129</f>
        <v>0</v>
      </c>
      <c r="Q129" s="239">
        <v>0</v>
      </c>
      <c r="R129" s="239">
        <f>Q129*H129</f>
        <v>0</v>
      </c>
      <c r="S129" s="239">
        <v>0</v>
      </c>
      <c r="T129" s="24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1" t="s">
        <v>724</v>
      </c>
      <c r="AT129" s="241" t="s">
        <v>198</v>
      </c>
      <c r="AU129" s="241" t="s">
        <v>86</v>
      </c>
      <c r="AY129" s="18" t="s">
        <v>196</v>
      </c>
      <c r="BE129" s="242">
        <f>IF(N129="základní",J129,0)</f>
        <v>0</v>
      </c>
      <c r="BF129" s="242">
        <f>IF(N129="snížená",J129,0)</f>
        <v>0</v>
      </c>
      <c r="BG129" s="242">
        <f>IF(N129="zákl. přenesená",J129,0)</f>
        <v>0</v>
      </c>
      <c r="BH129" s="242">
        <f>IF(N129="sníž. přenesená",J129,0)</f>
        <v>0</v>
      </c>
      <c r="BI129" s="242">
        <f>IF(N129="nulová",J129,0)</f>
        <v>0</v>
      </c>
      <c r="BJ129" s="18" t="s">
        <v>82</v>
      </c>
      <c r="BK129" s="242">
        <f>ROUND(I129*H129,2)</f>
        <v>0</v>
      </c>
      <c r="BL129" s="18" t="s">
        <v>724</v>
      </c>
      <c r="BM129" s="241" t="s">
        <v>1171</v>
      </c>
    </row>
    <row r="130" s="2" customFormat="1" ht="16.5" customHeight="1">
      <c r="A130" s="39"/>
      <c r="B130" s="40"/>
      <c r="C130" s="230" t="s">
        <v>86</v>
      </c>
      <c r="D130" s="230" t="s">
        <v>198</v>
      </c>
      <c r="E130" s="231" t="s">
        <v>727</v>
      </c>
      <c r="F130" s="232" t="s">
        <v>728</v>
      </c>
      <c r="G130" s="233" t="s">
        <v>723</v>
      </c>
      <c r="H130" s="234">
        <v>1</v>
      </c>
      <c r="I130" s="235"/>
      <c r="J130" s="236">
        <f>ROUND(I130*H130,2)</f>
        <v>0</v>
      </c>
      <c r="K130" s="232" t="s">
        <v>202</v>
      </c>
      <c r="L130" s="45"/>
      <c r="M130" s="237" t="s">
        <v>1</v>
      </c>
      <c r="N130" s="238" t="s">
        <v>43</v>
      </c>
      <c r="O130" s="92"/>
      <c r="P130" s="239">
        <f>O130*H130</f>
        <v>0</v>
      </c>
      <c r="Q130" s="239">
        <v>0</v>
      </c>
      <c r="R130" s="239">
        <f>Q130*H130</f>
        <v>0</v>
      </c>
      <c r="S130" s="239">
        <v>0</v>
      </c>
      <c r="T130" s="24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1" t="s">
        <v>724</v>
      </c>
      <c r="AT130" s="241" t="s">
        <v>198</v>
      </c>
      <c r="AU130" s="241" t="s">
        <v>86</v>
      </c>
      <c r="AY130" s="18" t="s">
        <v>196</v>
      </c>
      <c r="BE130" s="242">
        <f>IF(N130="základní",J130,0)</f>
        <v>0</v>
      </c>
      <c r="BF130" s="242">
        <f>IF(N130="snížená",J130,0)</f>
        <v>0</v>
      </c>
      <c r="BG130" s="242">
        <f>IF(N130="zákl. přenesená",J130,0)</f>
        <v>0</v>
      </c>
      <c r="BH130" s="242">
        <f>IF(N130="sníž. přenesená",J130,0)</f>
        <v>0</v>
      </c>
      <c r="BI130" s="242">
        <f>IF(N130="nulová",J130,0)</f>
        <v>0</v>
      </c>
      <c r="BJ130" s="18" t="s">
        <v>82</v>
      </c>
      <c r="BK130" s="242">
        <f>ROUND(I130*H130,2)</f>
        <v>0</v>
      </c>
      <c r="BL130" s="18" t="s">
        <v>724</v>
      </c>
      <c r="BM130" s="241" t="s">
        <v>1172</v>
      </c>
    </row>
    <row r="131" s="2" customFormat="1" ht="16.5" customHeight="1">
      <c r="A131" s="39"/>
      <c r="B131" s="40"/>
      <c r="C131" s="230" t="s">
        <v>94</v>
      </c>
      <c r="D131" s="230" t="s">
        <v>198</v>
      </c>
      <c r="E131" s="231" t="s">
        <v>731</v>
      </c>
      <c r="F131" s="232" t="s">
        <v>732</v>
      </c>
      <c r="G131" s="233" t="s">
        <v>723</v>
      </c>
      <c r="H131" s="234">
        <v>1</v>
      </c>
      <c r="I131" s="235"/>
      <c r="J131" s="236">
        <f>ROUND(I131*H131,2)</f>
        <v>0</v>
      </c>
      <c r="K131" s="232" t="s">
        <v>202</v>
      </c>
      <c r="L131" s="45"/>
      <c r="M131" s="237" t="s">
        <v>1</v>
      </c>
      <c r="N131" s="238" t="s">
        <v>43</v>
      </c>
      <c r="O131" s="92"/>
      <c r="P131" s="239">
        <f>O131*H131</f>
        <v>0</v>
      </c>
      <c r="Q131" s="239">
        <v>0</v>
      </c>
      <c r="R131" s="239">
        <f>Q131*H131</f>
        <v>0</v>
      </c>
      <c r="S131" s="239">
        <v>0</v>
      </c>
      <c r="T131" s="24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1" t="s">
        <v>724</v>
      </c>
      <c r="AT131" s="241" t="s">
        <v>198</v>
      </c>
      <c r="AU131" s="241" t="s">
        <v>86</v>
      </c>
      <c r="AY131" s="18" t="s">
        <v>196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8" t="s">
        <v>82</v>
      </c>
      <c r="BK131" s="242">
        <f>ROUND(I131*H131,2)</f>
        <v>0</v>
      </c>
      <c r="BL131" s="18" t="s">
        <v>724</v>
      </c>
      <c r="BM131" s="241" t="s">
        <v>1173</v>
      </c>
    </row>
    <row r="132" s="2" customFormat="1" ht="16.5" customHeight="1">
      <c r="A132" s="39"/>
      <c r="B132" s="40"/>
      <c r="C132" s="230" t="s">
        <v>101</v>
      </c>
      <c r="D132" s="230" t="s">
        <v>198</v>
      </c>
      <c r="E132" s="231" t="s">
        <v>734</v>
      </c>
      <c r="F132" s="232" t="s">
        <v>735</v>
      </c>
      <c r="G132" s="233" t="s">
        <v>723</v>
      </c>
      <c r="H132" s="234">
        <v>1</v>
      </c>
      <c r="I132" s="235"/>
      <c r="J132" s="236">
        <f>ROUND(I132*H132,2)</f>
        <v>0</v>
      </c>
      <c r="K132" s="232" t="s">
        <v>202</v>
      </c>
      <c r="L132" s="45"/>
      <c r="M132" s="297" t="s">
        <v>1</v>
      </c>
      <c r="N132" s="298" t="s">
        <v>43</v>
      </c>
      <c r="O132" s="299"/>
      <c r="P132" s="300">
        <f>O132*H132</f>
        <v>0</v>
      </c>
      <c r="Q132" s="300">
        <v>0</v>
      </c>
      <c r="R132" s="300">
        <f>Q132*H132</f>
        <v>0</v>
      </c>
      <c r="S132" s="300">
        <v>0</v>
      </c>
      <c r="T132" s="30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1" t="s">
        <v>724</v>
      </c>
      <c r="AT132" s="241" t="s">
        <v>198</v>
      </c>
      <c r="AU132" s="241" t="s">
        <v>86</v>
      </c>
      <c r="AY132" s="18" t="s">
        <v>196</v>
      </c>
      <c r="BE132" s="242">
        <f>IF(N132="základní",J132,0)</f>
        <v>0</v>
      </c>
      <c r="BF132" s="242">
        <f>IF(N132="snížená",J132,0)</f>
        <v>0</v>
      </c>
      <c r="BG132" s="242">
        <f>IF(N132="zákl. přenesená",J132,0)</f>
        <v>0</v>
      </c>
      <c r="BH132" s="242">
        <f>IF(N132="sníž. přenesená",J132,0)</f>
        <v>0</v>
      </c>
      <c r="BI132" s="242">
        <f>IF(N132="nulová",J132,0)</f>
        <v>0</v>
      </c>
      <c r="BJ132" s="18" t="s">
        <v>82</v>
      </c>
      <c r="BK132" s="242">
        <f>ROUND(I132*H132,2)</f>
        <v>0</v>
      </c>
      <c r="BL132" s="18" t="s">
        <v>724</v>
      </c>
      <c r="BM132" s="241" t="s">
        <v>1174</v>
      </c>
    </row>
    <row r="133" s="2" customFormat="1" ht="6.96" customHeight="1">
      <c r="A133" s="39"/>
      <c r="B133" s="67"/>
      <c r="C133" s="68"/>
      <c r="D133" s="68"/>
      <c r="E133" s="68"/>
      <c r="F133" s="68"/>
      <c r="G133" s="68"/>
      <c r="H133" s="68"/>
      <c r="I133" s="68"/>
      <c r="J133" s="68"/>
      <c r="K133" s="68"/>
      <c r="L133" s="45"/>
      <c r="M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</sheetData>
  <sheetProtection sheet="1" autoFilter="0" formatColumns="0" formatRows="0" objects="1" scenarios="1" spinCount="100000" saltValue="6tqiYR4waP7jC50zWbunjSIK7W5Nnb4w2URv296/+3wHuLXKGWfd2aHbnjDPIyOVw/mlJKudNos6iy2LsCLQOw==" hashValue="wreIIInCiHI/z17CR3XjCwKlL8W7/TLpPXpCVzLRDPF5uq/94wYU+WqDeyWsksUNCZkOc6o2aWegTXQ7QBXxhg==" algorithmName="SHA-512" password="CC35"/>
  <autoFilter ref="C125:K132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2:H112"/>
    <mergeCell ref="E116:H116"/>
    <mergeCell ref="E114:H114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120</v>
      </c>
      <c r="AZ2" s="148" t="s">
        <v>137</v>
      </c>
      <c r="BA2" s="148" t="s">
        <v>1</v>
      </c>
      <c r="BB2" s="148" t="s">
        <v>1</v>
      </c>
      <c r="BC2" s="148" t="s">
        <v>1175</v>
      </c>
      <c r="BD2" s="148" t="s">
        <v>86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86</v>
      </c>
      <c r="AZ3" s="148" t="s">
        <v>143</v>
      </c>
      <c r="BA3" s="148" t="s">
        <v>1</v>
      </c>
      <c r="BB3" s="148" t="s">
        <v>1</v>
      </c>
      <c r="BC3" s="148" t="s">
        <v>1176</v>
      </c>
      <c r="BD3" s="148" t="s">
        <v>86</v>
      </c>
    </row>
    <row r="4" s="1" customFormat="1" ht="24.96" customHeight="1">
      <c r="B4" s="21"/>
      <c r="D4" s="151" t="s">
        <v>136</v>
      </c>
      <c r="L4" s="21"/>
      <c r="M4" s="152" t="s">
        <v>10</v>
      </c>
      <c r="AT4" s="18" t="s">
        <v>4</v>
      </c>
      <c r="AZ4" s="148" t="s">
        <v>1177</v>
      </c>
      <c r="BA4" s="148" t="s">
        <v>1</v>
      </c>
      <c r="BB4" s="148" t="s">
        <v>1</v>
      </c>
      <c r="BC4" s="148" t="s">
        <v>1178</v>
      </c>
      <c r="BD4" s="148" t="s">
        <v>86</v>
      </c>
    </row>
    <row r="5" s="1" customFormat="1" ht="6.96" customHeight="1">
      <c r="B5" s="21"/>
      <c r="L5" s="21"/>
      <c r="AZ5" s="148" t="s">
        <v>1179</v>
      </c>
      <c r="BA5" s="148" t="s">
        <v>1</v>
      </c>
      <c r="BB5" s="148" t="s">
        <v>1</v>
      </c>
      <c r="BC5" s="148" t="s">
        <v>1180</v>
      </c>
      <c r="BD5" s="148" t="s">
        <v>86</v>
      </c>
    </row>
    <row r="6" s="1" customFormat="1" ht="12" customHeight="1">
      <c r="B6" s="21"/>
      <c r="D6" s="153" t="s">
        <v>16</v>
      </c>
      <c r="L6" s="21"/>
      <c r="AZ6" s="148" t="s">
        <v>152</v>
      </c>
      <c r="BA6" s="148" t="s">
        <v>1</v>
      </c>
      <c r="BB6" s="148" t="s">
        <v>1</v>
      </c>
      <c r="BC6" s="148" t="s">
        <v>1181</v>
      </c>
      <c r="BD6" s="148" t="s">
        <v>86</v>
      </c>
    </row>
    <row r="7" s="1" customFormat="1" ht="26.25" customHeight="1">
      <c r="B7" s="21"/>
      <c r="E7" s="154" t="str">
        <f>'Rekapitulace stavby'!K6</f>
        <v>Chodníkové těleso, Žilina u Nového Jičína,úsek Pstruží Potok-Životice u NJ</v>
      </c>
      <c r="F7" s="153"/>
      <c r="G7" s="153"/>
      <c r="H7" s="153"/>
      <c r="L7" s="21"/>
      <c r="AZ7" s="148" t="s">
        <v>155</v>
      </c>
      <c r="BA7" s="148" t="s">
        <v>1</v>
      </c>
      <c r="BB7" s="148" t="s">
        <v>1</v>
      </c>
      <c r="BC7" s="148" t="s">
        <v>402</v>
      </c>
      <c r="BD7" s="148" t="s">
        <v>86</v>
      </c>
    </row>
    <row r="8">
      <c r="B8" s="21"/>
      <c r="D8" s="153" t="s">
        <v>145</v>
      </c>
      <c r="L8" s="21"/>
      <c r="AZ8" s="148" t="s">
        <v>743</v>
      </c>
      <c r="BA8" s="148" t="s">
        <v>1</v>
      </c>
      <c r="BB8" s="148" t="s">
        <v>1</v>
      </c>
      <c r="BC8" s="148" t="s">
        <v>1182</v>
      </c>
      <c r="BD8" s="148" t="s">
        <v>86</v>
      </c>
    </row>
    <row r="9" s="1" customFormat="1" ht="16.5" customHeight="1">
      <c r="B9" s="21"/>
      <c r="E9" s="154" t="s">
        <v>148</v>
      </c>
      <c r="F9" s="1"/>
      <c r="G9" s="1"/>
      <c r="H9" s="1"/>
      <c r="L9" s="21"/>
      <c r="AZ9" s="148" t="s">
        <v>1183</v>
      </c>
      <c r="BA9" s="148" t="s">
        <v>1</v>
      </c>
      <c r="BB9" s="148" t="s">
        <v>1</v>
      </c>
      <c r="BC9" s="148" t="s">
        <v>1184</v>
      </c>
      <c r="BD9" s="148" t="s">
        <v>86</v>
      </c>
    </row>
    <row r="10" s="1" customFormat="1" ht="12" customHeight="1">
      <c r="B10" s="21"/>
      <c r="D10" s="153" t="s">
        <v>151</v>
      </c>
      <c r="L10" s="21"/>
      <c r="AZ10" s="148" t="s">
        <v>1185</v>
      </c>
      <c r="BA10" s="148" t="s">
        <v>1</v>
      </c>
      <c r="BB10" s="148" t="s">
        <v>1</v>
      </c>
      <c r="BC10" s="148" t="s">
        <v>1186</v>
      </c>
      <c r="BD10" s="148" t="s">
        <v>86</v>
      </c>
    </row>
    <row r="11" s="2" customFormat="1" ht="16.5" customHeight="1">
      <c r="A11" s="39"/>
      <c r="B11" s="45"/>
      <c r="C11" s="39"/>
      <c r="D11" s="39"/>
      <c r="E11" s="155" t="s">
        <v>1187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148" t="s">
        <v>1188</v>
      </c>
      <c r="BA11" s="148" t="s">
        <v>1</v>
      </c>
      <c r="BB11" s="148" t="s">
        <v>1</v>
      </c>
      <c r="BC11" s="148" t="s">
        <v>1189</v>
      </c>
      <c r="BD11" s="148" t="s">
        <v>86</v>
      </c>
    </row>
    <row r="12" s="2" customFormat="1" ht="12" customHeight="1">
      <c r="A12" s="39"/>
      <c r="B12" s="45"/>
      <c r="C12" s="39"/>
      <c r="D12" s="153" t="s">
        <v>746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148" t="s">
        <v>1190</v>
      </c>
      <c r="BA12" s="148" t="s">
        <v>1</v>
      </c>
      <c r="BB12" s="148" t="s">
        <v>1</v>
      </c>
      <c r="BC12" s="148" t="s">
        <v>1191</v>
      </c>
      <c r="BD12" s="148" t="s">
        <v>86</v>
      </c>
    </row>
    <row r="13" s="2" customFormat="1" ht="30" customHeight="1">
      <c r="A13" s="39"/>
      <c r="B13" s="45"/>
      <c r="C13" s="39"/>
      <c r="D13" s="39"/>
      <c r="E13" s="156" t="s">
        <v>1192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3" t="s">
        <v>18</v>
      </c>
      <c r="E15" s="39"/>
      <c r="F15" s="142" t="s">
        <v>1</v>
      </c>
      <c r="G15" s="39"/>
      <c r="H15" s="39"/>
      <c r="I15" s="153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3" t="s">
        <v>20</v>
      </c>
      <c r="E16" s="39"/>
      <c r="F16" s="142" t="s">
        <v>21</v>
      </c>
      <c r="G16" s="39"/>
      <c r="H16" s="39"/>
      <c r="I16" s="153" t="s">
        <v>22</v>
      </c>
      <c r="J16" s="157" t="str">
        <f>'Rekapitulace stavby'!AN8</f>
        <v>13. 3. 2025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3" t="s">
        <v>24</v>
      </c>
      <c r="E18" s="39"/>
      <c r="F18" s="39"/>
      <c r="G18" s="39"/>
      <c r="H18" s="39"/>
      <c r="I18" s="153" t="s">
        <v>25</v>
      </c>
      <c r="J18" s="142" t="s">
        <v>26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27</v>
      </c>
      <c r="F19" s="39"/>
      <c r="G19" s="39"/>
      <c r="H19" s="39"/>
      <c r="I19" s="153" t="s">
        <v>28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3" t="s">
        <v>29</v>
      </c>
      <c r="E21" s="39"/>
      <c r="F21" s="39"/>
      <c r="G21" s="39"/>
      <c r="H21" s="39"/>
      <c r="I21" s="153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3" t="s">
        <v>28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3" t="s">
        <v>31</v>
      </c>
      <c r="E24" s="39"/>
      <c r="F24" s="39"/>
      <c r="G24" s="39"/>
      <c r="H24" s="39"/>
      <c r="I24" s="153" t="s">
        <v>25</v>
      </c>
      <c r="J24" s="142" t="s">
        <v>32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33</v>
      </c>
      <c r="F25" s="39"/>
      <c r="G25" s="39"/>
      <c r="H25" s="39"/>
      <c r="I25" s="153" t="s">
        <v>28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3" t="s">
        <v>35</v>
      </c>
      <c r="E27" s="39"/>
      <c r="F27" s="39"/>
      <c r="G27" s="39"/>
      <c r="H27" s="39"/>
      <c r="I27" s="153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36</v>
      </c>
      <c r="F28" s="39"/>
      <c r="G28" s="39"/>
      <c r="H28" s="39"/>
      <c r="I28" s="153" t="s">
        <v>28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3" t="s">
        <v>37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5" customHeight="1">
      <c r="A31" s="158"/>
      <c r="B31" s="159"/>
      <c r="C31" s="158"/>
      <c r="D31" s="158"/>
      <c r="E31" s="160" t="s">
        <v>1</v>
      </c>
      <c r="F31" s="160"/>
      <c r="G31" s="160"/>
      <c r="H31" s="160"/>
      <c r="I31" s="158"/>
      <c r="J31" s="158"/>
      <c r="K31" s="158"/>
      <c r="L31" s="161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2"/>
      <c r="E33" s="162"/>
      <c r="F33" s="162"/>
      <c r="G33" s="162"/>
      <c r="H33" s="162"/>
      <c r="I33" s="162"/>
      <c r="J33" s="162"/>
      <c r="K33" s="162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3" t="s">
        <v>38</v>
      </c>
      <c r="E34" s="39"/>
      <c r="F34" s="39"/>
      <c r="G34" s="39"/>
      <c r="H34" s="39"/>
      <c r="I34" s="39"/>
      <c r="J34" s="164">
        <f>ROUND(J138,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2"/>
      <c r="E35" s="162"/>
      <c r="F35" s="162"/>
      <c r="G35" s="162"/>
      <c r="H35" s="162"/>
      <c r="I35" s="162"/>
      <c r="J35" s="162"/>
      <c r="K35" s="162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5" t="s">
        <v>40</v>
      </c>
      <c r="G36" s="39"/>
      <c r="H36" s="39"/>
      <c r="I36" s="165" t="s">
        <v>39</v>
      </c>
      <c r="J36" s="165" t="s">
        <v>41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55" t="s">
        <v>42</v>
      </c>
      <c r="E37" s="153" t="s">
        <v>43</v>
      </c>
      <c r="F37" s="166">
        <f>ROUND((SUM(BE138:BE340)),  2)</f>
        <v>0</v>
      </c>
      <c r="G37" s="39"/>
      <c r="H37" s="39"/>
      <c r="I37" s="167">
        <v>0.20999999999999999</v>
      </c>
      <c r="J37" s="166">
        <f>ROUND(((SUM(BE138:BE340))*I37),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3" t="s">
        <v>44</v>
      </c>
      <c r="F38" s="166">
        <f>ROUND((SUM(BF138:BF340)),  2)</f>
        <v>0</v>
      </c>
      <c r="G38" s="39"/>
      <c r="H38" s="39"/>
      <c r="I38" s="167">
        <v>0.12</v>
      </c>
      <c r="J38" s="166">
        <f>ROUND(((SUM(BF138:BF340))*I38),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3" t="s">
        <v>45</v>
      </c>
      <c r="F39" s="166">
        <f>ROUND((SUM(BG138:BG340)),  2)</f>
        <v>0</v>
      </c>
      <c r="G39" s="39"/>
      <c r="H39" s="39"/>
      <c r="I39" s="167">
        <v>0.20999999999999999</v>
      </c>
      <c r="J39" s="166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3" t="s">
        <v>46</v>
      </c>
      <c r="F40" s="166">
        <f>ROUND((SUM(BH138:BH340)),  2)</f>
        <v>0</v>
      </c>
      <c r="G40" s="39"/>
      <c r="H40" s="39"/>
      <c r="I40" s="167">
        <v>0.12</v>
      </c>
      <c r="J40" s="166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3" t="s">
        <v>47</v>
      </c>
      <c r="F41" s="166">
        <f>ROUND((SUM(BI138:BI340)),  2)</f>
        <v>0</v>
      </c>
      <c r="G41" s="39"/>
      <c r="H41" s="39"/>
      <c r="I41" s="167">
        <v>0</v>
      </c>
      <c r="J41" s="166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8"/>
      <c r="D43" s="169" t="s">
        <v>48</v>
      </c>
      <c r="E43" s="170"/>
      <c r="F43" s="170"/>
      <c r="G43" s="171" t="s">
        <v>49</v>
      </c>
      <c r="H43" s="172" t="s">
        <v>50</v>
      </c>
      <c r="I43" s="170"/>
      <c r="J43" s="173">
        <f>SUM(J34:J41)</f>
        <v>0</v>
      </c>
      <c r="K43" s="174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5" t="s">
        <v>51</v>
      </c>
      <c r="E50" s="176"/>
      <c r="F50" s="176"/>
      <c r="G50" s="175" t="s">
        <v>52</v>
      </c>
      <c r="H50" s="176"/>
      <c r="I50" s="176"/>
      <c r="J50" s="176"/>
      <c r="K50" s="17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7" t="s">
        <v>53</v>
      </c>
      <c r="E61" s="178"/>
      <c r="F61" s="179" t="s">
        <v>54</v>
      </c>
      <c r="G61" s="177" t="s">
        <v>53</v>
      </c>
      <c r="H61" s="178"/>
      <c r="I61" s="178"/>
      <c r="J61" s="180" t="s">
        <v>54</v>
      </c>
      <c r="K61" s="17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5" t="s">
        <v>55</v>
      </c>
      <c r="E65" s="181"/>
      <c r="F65" s="181"/>
      <c r="G65" s="175" t="s">
        <v>56</v>
      </c>
      <c r="H65" s="181"/>
      <c r="I65" s="181"/>
      <c r="J65" s="181"/>
      <c r="K65" s="18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7" t="s">
        <v>53</v>
      </c>
      <c r="E76" s="178"/>
      <c r="F76" s="179" t="s">
        <v>54</v>
      </c>
      <c r="G76" s="177" t="s">
        <v>53</v>
      </c>
      <c r="H76" s="178"/>
      <c r="I76" s="178"/>
      <c r="J76" s="180" t="s">
        <v>54</v>
      </c>
      <c r="K76" s="17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6" t="str">
        <f>E7</f>
        <v>Chodníkové těleso, Žilina u Nového Jičína,úsek Pstruží Potok-Životice u NJ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145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6" t="s">
        <v>148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151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187" t="s">
        <v>1187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746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30" customHeight="1">
      <c r="A91" s="39"/>
      <c r="B91" s="40"/>
      <c r="C91" s="41"/>
      <c r="D91" s="41"/>
      <c r="E91" s="77" t="str">
        <f>E13</f>
        <v>321 - Úsek 1 DN400 - vyústní objekt – Šk6 délka 195.65m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Žilina u Nového Jičína</v>
      </c>
      <c r="G93" s="41"/>
      <c r="H93" s="41"/>
      <c r="I93" s="33" t="s">
        <v>22</v>
      </c>
      <c r="J93" s="80" t="str">
        <f>IF(J16="","",J16)</f>
        <v>13. 3. 2025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40.05" customHeight="1">
      <c r="A95" s="39"/>
      <c r="B95" s="40"/>
      <c r="C95" s="33" t="s">
        <v>24</v>
      </c>
      <c r="D95" s="41"/>
      <c r="E95" s="41"/>
      <c r="F95" s="28" t="str">
        <f>E19</f>
        <v>Městský úřad Nový Jičín</v>
      </c>
      <c r="G95" s="41"/>
      <c r="H95" s="41"/>
      <c r="I95" s="33" t="s">
        <v>31</v>
      </c>
      <c r="J95" s="37" t="str">
        <f>E25</f>
        <v>Projekční a inženýrská činnost Groman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29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>Fajfrová Irena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8" t="s">
        <v>167</v>
      </c>
      <c r="D98" s="189"/>
      <c r="E98" s="189"/>
      <c r="F98" s="189"/>
      <c r="G98" s="189"/>
      <c r="H98" s="189"/>
      <c r="I98" s="189"/>
      <c r="J98" s="190" t="s">
        <v>168</v>
      </c>
      <c r="K98" s="189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1" t="s">
        <v>169</v>
      </c>
      <c r="D100" s="41"/>
      <c r="E100" s="41"/>
      <c r="F100" s="41"/>
      <c r="G100" s="41"/>
      <c r="H100" s="41"/>
      <c r="I100" s="41"/>
      <c r="J100" s="111">
        <f>J138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170</v>
      </c>
    </row>
    <row r="101" s="9" customFormat="1" ht="24.96" customHeight="1">
      <c r="A101" s="9"/>
      <c r="B101" s="192"/>
      <c r="C101" s="193"/>
      <c r="D101" s="194" t="s">
        <v>171</v>
      </c>
      <c r="E101" s="195"/>
      <c r="F101" s="195"/>
      <c r="G101" s="195"/>
      <c r="H101" s="195"/>
      <c r="I101" s="195"/>
      <c r="J101" s="196">
        <f>J139</f>
        <v>0</v>
      </c>
      <c r="K101" s="193"/>
      <c r="L101" s="19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8"/>
      <c r="C102" s="133"/>
      <c r="D102" s="199" t="s">
        <v>172</v>
      </c>
      <c r="E102" s="200"/>
      <c r="F102" s="200"/>
      <c r="G102" s="200"/>
      <c r="H102" s="200"/>
      <c r="I102" s="200"/>
      <c r="J102" s="201">
        <f>J140</f>
        <v>0</v>
      </c>
      <c r="K102" s="133"/>
      <c r="L102" s="20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8"/>
      <c r="C103" s="133"/>
      <c r="D103" s="199" t="s">
        <v>748</v>
      </c>
      <c r="E103" s="200"/>
      <c r="F103" s="200"/>
      <c r="G103" s="200"/>
      <c r="H103" s="200"/>
      <c r="I103" s="200"/>
      <c r="J103" s="201">
        <f>J221</f>
        <v>0</v>
      </c>
      <c r="K103" s="133"/>
      <c r="L103" s="20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8"/>
      <c r="C104" s="133"/>
      <c r="D104" s="199" t="s">
        <v>173</v>
      </c>
      <c r="E104" s="200"/>
      <c r="F104" s="200"/>
      <c r="G104" s="200"/>
      <c r="H104" s="200"/>
      <c r="I104" s="200"/>
      <c r="J104" s="201">
        <f>J226</f>
        <v>0</v>
      </c>
      <c r="K104" s="133"/>
      <c r="L104" s="20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8"/>
      <c r="C105" s="133"/>
      <c r="D105" s="199" t="s">
        <v>174</v>
      </c>
      <c r="E105" s="200"/>
      <c r="F105" s="200"/>
      <c r="G105" s="200"/>
      <c r="H105" s="200"/>
      <c r="I105" s="200"/>
      <c r="J105" s="201">
        <f>J229</f>
        <v>0</v>
      </c>
      <c r="K105" s="133"/>
      <c r="L105" s="20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8"/>
      <c r="C106" s="133"/>
      <c r="D106" s="199" t="s">
        <v>175</v>
      </c>
      <c r="E106" s="200"/>
      <c r="F106" s="200"/>
      <c r="G106" s="200"/>
      <c r="H106" s="200"/>
      <c r="I106" s="200"/>
      <c r="J106" s="201">
        <f>J248</f>
        <v>0</v>
      </c>
      <c r="K106" s="133"/>
      <c r="L106" s="20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8"/>
      <c r="C107" s="133"/>
      <c r="D107" s="199" t="s">
        <v>1193</v>
      </c>
      <c r="E107" s="200"/>
      <c r="F107" s="200"/>
      <c r="G107" s="200"/>
      <c r="H107" s="200"/>
      <c r="I107" s="200"/>
      <c r="J107" s="201">
        <f>J256</f>
        <v>0</v>
      </c>
      <c r="K107" s="133"/>
      <c r="L107" s="20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8"/>
      <c r="C108" s="133"/>
      <c r="D108" s="199" t="s">
        <v>176</v>
      </c>
      <c r="E108" s="200"/>
      <c r="F108" s="200"/>
      <c r="G108" s="200"/>
      <c r="H108" s="200"/>
      <c r="I108" s="200"/>
      <c r="J108" s="201">
        <f>J298</f>
        <v>0</v>
      </c>
      <c r="K108" s="133"/>
      <c r="L108" s="20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8"/>
      <c r="C109" s="133"/>
      <c r="D109" s="199" t="s">
        <v>177</v>
      </c>
      <c r="E109" s="200"/>
      <c r="F109" s="200"/>
      <c r="G109" s="200"/>
      <c r="H109" s="200"/>
      <c r="I109" s="200"/>
      <c r="J109" s="201">
        <f>J318</f>
        <v>0</v>
      </c>
      <c r="K109" s="133"/>
      <c r="L109" s="20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8"/>
      <c r="C110" s="133"/>
      <c r="D110" s="199" t="s">
        <v>178</v>
      </c>
      <c r="E110" s="200"/>
      <c r="F110" s="200"/>
      <c r="G110" s="200"/>
      <c r="H110" s="200"/>
      <c r="I110" s="200"/>
      <c r="J110" s="201">
        <f>J332</f>
        <v>0</v>
      </c>
      <c r="K110" s="133"/>
      <c r="L110" s="20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92"/>
      <c r="C111" s="193"/>
      <c r="D111" s="194" t="s">
        <v>179</v>
      </c>
      <c r="E111" s="195"/>
      <c r="F111" s="195"/>
      <c r="G111" s="195"/>
      <c r="H111" s="195"/>
      <c r="I111" s="195"/>
      <c r="J111" s="196">
        <f>J334</f>
        <v>0</v>
      </c>
      <c r="K111" s="193"/>
      <c r="L111" s="197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98"/>
      <c r="C112" s="133"/>
      <c r="D112" s="199" t="s">
        <v>1194</v>
      </c>
      <c r="E112" s="200"/>
      <c r="F112" s="200"/>
      <c r="G112" s="200"/>
      <c r="H112" s="200"/>
      <c r="I112" s="200"/>
      <c r="J112" s="201">
        <f>J335</f>
        <v>0</v>
      </c>
      <c r="K112" s="133"/>
      <c r="L112" s="20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8"/>
      <c r="C113" s="133"/>
      <c r="D113" s="199" t="s">
        <v>1195</v>
      </c>
      <c r="E113" s="200"/>
      <c r="F113" s="200"/>
      <c r="G113" s="200"/>
      <c r="H113" s="200"/>
      <c r="I113" s="200"/>
      <c r="J113" s="201">
        <f>J337</f>
        <v>0</v>
      </c>
      <c r="K113" s="133"/>
      <c r="L113" s="202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8"/>
      <c r="C114" s="133"/>
      <c r="D114" s="199" t="s">
        <v>1196</v>
      </c>
      <c r="E114" s="200"/>
      <c r="F114" s="200"/>
      <c r="G114" s="200"/>
      <c r="H114" s="200"/>
      <c r="I114" s="200"/>
      <c r="J114" s="201">
        <f>J339</f>
        <v>0</v>
      </c>
      <c r="K114" s="133"/>
      <c r="L114" s="202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67"/>
      <c r="C116" s="68"/>
      <c r="D116" s="68"/>
      <c r="E116" s="68"/>
      <c r="F116" s="68"/>
      <c r="G116" s="68"/>
      <c r="H116" s="68"/>
      <c r="I116" s="68"/>
      <c r="J116" s="68"/>
      <c r="K116" s="68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20" s="2" customFormat="1" ht="6.96" customHeight="1">
      <c r="A120" s="39"/>
      <c r="B120" s="69"/>
      <c r="C120" s="70"/>
      <c r="D120" s="70"/>
      <c r="E120" s="70"/>
      <c r="F120" s="70"/>
      <c r="G120" s="70"/>
      <c r="H120" s="70"/>
      <c r="I120" s="70"/>
      <c r="J120" s="70"/>
      <c r="K120" s="70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24.96" customHeight="1">
      <c r="A121" s="39"/>
      <c r="B121" s="40"/>
      <c r="C121" s="24" t="s">
        <v>181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16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26.25" customHeight="1">
      <c r="A124" s="39"/>
      <c r="B124" s="40"/>
      <c r="C124" s="41"/>
      <c r="D124" s="41"/>
      <c r="E124" s="186" t="str">
        <f>E7</f>
        <v>Chodníkové těleso, Žilina u Nového Jičína,úsek Pstruží Potok-Životice u NJ</v>
      </c>
      <c r="F124" s="33"/>
      <c r="G124" s="33"/>
      <c r="H124" s="33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" customFormat="1" ht="12" customHeight="1">
      <c r="B125" s="22"/>
      <c r="C125" s="33" t="s">
        <v>145</v>
      </c>
      <c r="D125" s="23"/>
      <c r="E125" s="23"/>
      <c r="F125" s="23"/>
      <c r="G125" s="23"/>
      <c r="H125" s="23"/>
      <c r="I125" s="23"/>
      <c r="J125" s="23"/>
      <c r="K125" s="23"/>
      <c r="L125" s="21"/>
    </row>
    <row r="126" s="1" customFormat="1" ht="16.5" customHeight="1">
      <c r="B126" s="22"/>
      <c r="C126" s="23"/>
      <c r="D126" s="23"/>
      <c r="E126" s="186" t="s">
        <v>148</v>
      </c>
      <c r="F126" s="23"/>
      <c r="G126" s="23"/>
      <c r="H126" s="23"/>
      <c r="I126" s="23"/>
      <c r="J126" s="23"/>
      <c r="K126" s="23"/>
      <c r="L126" s="21"/>
    </row>
    <row r="127" s="1" customFormat="1" ht="12" customHeight="1">
      <c r="B127" s="22"/>
      <c r="C127" s="33" t="s">
        <v>151</v>
      </c>
      <c r="D127" s="23"/>
      <c r="E127" s="23"/>
      <c r="F127" s="23"/>
      <c r="G127" s="23"/>
      <c r="H127" s="23"/>
      <c r="I127" s="23"/>
      <c r="J127" s="23"/>
      <c r="K127" s="23"/>
      <c r="L127" s="21"/>
    </row>
    <row r="128" s="2" customFormat="1" ht="16.5" customHeight="1">
      <c r="A128" s="39"/>
      <c r="B128" s="40"/>
      <c r="C128" s="41"/>
      <c r="D128" s="41"/>
      <c r="E128" s="187" t="s">
        <v>1187</v>
      </c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746</v>
      </c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30" customHeight="1">
      <c r="A130" s="39"/>
      <c r="B130" s="40"/>
      <c r="C130" s="41"/>
      <c r="D130" s="41"/>
      <c r="E130" s="77" t="str">
        <f>E13</f>
        <v>321 - Úsek 1 DN400 - vyústní objekt – Šk6 délka 195.65m</v>
      </c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6.96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2" customHeight="1">
      <c r="A132" s="39"/>
      <c r="B132" s="40"/>
      <c r="C132" s="33" t="s">
        <v>20</v>
      </c>
      <c r="D132" s="41"/>
      <c r="E132" s="41"/>
      <c r="F132" s="28" t="str">
        <f>F16</f>
        <v>Žilina u Nového Jičína</v>
      </c>
      <c r="G132" s="41"/>
      <c r="H132" s="41"/>
      <c r="I132" s="33" t="s">
        <v>22</v>
      </c>
      <c r="J132" s="80" t="str">
        <f>IF(J16="","",J16)</f>
        <v>13. 3. 2025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6.96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40.05" customHeight="1">
      <c r="A134" s="39"/>
      <c r="B134" s="40"/>
      <c r="C134" s="33" t="s">
        <v>24</v>
      </c>
      <c r="D134" s="41"/>
      <c r="E134" s="41"/>
      <c r="F134" s="28" t="str">
        <f>E19</f>
        <v>Městský úřad Nový Jičín</v>
      </c>
      <c r="G134" s="41"/>
      <c r="H134" s="41"/>
      <c r="I134" s="33" t="s">
        <v>31</v>
      </c>
      <c r="J134" s="37" t="str">
        <f>E25</f>
        <v>Projekční a inženýrská činnost Groman</v>
      </c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5.15" customHeight="1">
      <c r="A135" s="39"/>
      <c r="B135" s="40"/>
      <c r="C135" s="33" t="s">
        <v>29</v>
      </c>
      <c r="D135" s="41"/>
      <c r="E135" s="41"/>
      <c r="F135" s="28" t="str">
        <f>IF(E22="","",E22)</f>
        <v>Vyplň údaj</v>
      </c>
      <c r="G135" s="41"/>
      <c r="H135" s="41"/>
      <c r="I135" s="33" t="s">
        <v>35</v>
      </c>
      <c r="J135" s="37" t="str">
        <f>E28</f>
        <v>Fajfrová Irena</v>
      </c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0.32" customHeight="1">
      <c r="A136" s="39"/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11" customFormat="1" ht="29.28" customHeight="1">
      <c r="A137" s="203"/>
      <c r="B137" s="204"/>
      <c r="C137" s="205" t="s">
        <v>182</v>
      </c>
      <c r="D137" s="206" t="s">
        <v>63</v>
      </c>
      <c r="E137" s="206" t="s">
        <v>59</v>
      </c>
      <c r="F137" s="206" t="s">
        <v>60</v>
      </c>
      <c r="G137" s="206" t="s">
        <v>183</v>
      </c>
      <c r="H137" s="206" t="s">
        <v>184</v>
      </c>
      <c r="I137" s="206" t="s">
        <v>185</v>
      </c>
      <c r="J137" s="206" t="s">
        <v>168</v>
      </c>
      <c r="K137" s="207" t="s">
        <v>186</v>
      </c>
      <c r="L137" s="208"/>
      <c r="M137" s="101" t="s">
        <v>1</v>
      </c>
      <c r="N137" s="102" t="s">
        <v>42</v>
      </c>
      <c r="O137" s="102" t="s">
        <v>187</v>
      </c>
      <c r="P137" s="102" t="s">
        <v>188</v>
      </c>
      <c r="Q137" s="102" t="s">
        <v>189</v>
      </c>
      <c r="R137" s="102" t="s">
        <v>190</v>
      </c>
      <c r="S137" s="102" t="s">
        <v>191</v>
      </c>
      <c r="T137" s="103" t="s">
        <v>192</v>
      </c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</row>
    <row r="138" s="2" customFormat="1" ht="22.8" customHeight="1">
      <c r="A138" s="39"/>
      <c r="B138" s="40"/>
      <c r="C138" s="108" t="s">
        <v>193</v>
      </c>
      <c r="D138" s="41"/>
      <c r="E138" s="41"/>
      <c r="F138" s="41"/>
      <c r="G138" s="41"/>
      <c r="H138" s="41"/>
      <c r="I138" s="41"/>
      <c r="J138" s="209">
        <f>BK138</f>
        <v>0</v>
      </c>
      <c r="K138" s="41"/>
      <c r="L138" s="45"/>
      <c r="M138" s="104"/>
      <c r="N138" s="210"/>
      <c r="O138" s="105"/>
      <c r="P138" s="211">
        <f>P139+P334</f>
        <v>0</v>
      </c>
      <c r="Q138" s="105"/>
      <c r="R138" s="211">
        <f>R139+R334</f>
        <v>648.49070806999998</v>
      </c>
      <c r="S138" s="105"/>
      <c r="T138" s="212">
        <f>T139+T334</f>
        <v>8.0731999999999999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77</v>
      </c>
      <c r="AU138" s="18" t="s">
        <v>170</v>
      </c>
      <c r="BK138" s="213">
        <f>BK139+BK334</f>
        <v>0</v>
      </c>
    </row>
    <row r="139" s="12" customFormat="1" ht="25.92" customHeight="1">
      <c r="A139" s="12"/>
      <c r="B139" s="214"/>
      <c r="C139" s="215"/>
      <c r="D139" s="216" t="s">
        <v>77</v>
      </c>
      <c r="E139" s="217" t="s">
        <v>194</v>
      </c>
      <c r="F139" s="217" t="s">
        <v>195</v>
      </c>
      <c r="G139" s="215"/>
      <c r="H139" s="215"/>
      <c r="I139" s="218"/>
      <c r="J139" s="219">
        <f>BK139</f>
        <v>0</v>
      </c>
      <c r="K139" s="215"/>
      <c r="L139" s="220"/>
      <c r="M139" s="221"/>
      <c r="N139" s="222"/>
      <c r="O139" s="222"/>
      <c r="P139" s="223">
        <f>P140+P221+P226+P229+P248+P256+P298+P318+P332</f>
        <v>0</v>
      </c>
      <c r="Q139" s="222"/>
      <c r="R139" s="223">
        <f>R140+R221+R226+R229+R248+R256+R298+R318+R332</f>
        <v>648.49070806999998</v>
      </c>
      <c r="S139" s="222"/>
      <c r="T139" s="224">
        <f>T140+T221+T226+T229+T248+T256+T298+T318+T332</f>
        <v>8.0731999999999999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5" t="s">
        <v>82</v>
      </c>
      <c r="AT139" s="226" t="s">
        <v>77</v>
      </c>
      <c r="AU139" s="226" t="s">
        <v>78</v>
      </c>
      <c r="AY139" s="225" t="s">
        <v>196</v>
      </c>
      <c r="BK139" s="227">
        <f>BK140+BK221+BK226+BK229+BK248+BK256+BK298+BK318+BK332</f>
        <v>0</v>
      </c>
    </row>
    <row r="140" s="12" customFormat="1" ht="22.8" customHeight="1">
      <c r="A140" s="12"/>
      <c r="B140" s="214"/>
      <c r="C140" s="215"/>
      <c r="D140" s="216" t="s">
        <v>77</v>
      </c>
      <c r="E140" s="228" t="s">
        <v>82</v>
      </c>
      <c r="F140" s="228" t="s">
        <v>197</v>
      </c>
      <c r="G140" s="215"/>
      <c r="H140" s="215"/>
      <c r="I140" s="218"/>
      <c r="J140" s="229">
        <f>BK140</f>
        <v>0</v>
      </c>
      <c r="K140" s="215"/>
      <c r="L140" s="220"/>
      <c r="M140" s="221"/>
      <c r="N140" s="222"/>
      <c r="O140" s="222"/>
      <c r="P140" s="223">
        <f>SUM(P141:P220)</f>
        <v>0</v>
      </c>
      <c r="Q140" s="222"/>
      <c r="R140" s="223">
        <f>SUM(R141:R220)</f>
        <v>525.50515199999995</v>
      </c>
      <c r="S140" s="222"/>
      <c r="T140" s="224">
        <f>SUM(T141:T220)</f>
        <v>4.3632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5" t="s">
        <v>82</v>
      </c>
      <c r="AT140" s="226" t="s">
        <v>77</v>
      </c>
      <c r="AU140" s="226" t="s">
        <v>82</v>
      </c>
      <c r="AY140" s="225" t="s">
        <v>196</v>
      </c>
      <c r="BK140" s="227">
        <f>SUM(BK141:BK220)</f>
        <v>0</v>
      </c>
    </row>
    <row r="141" s="2" customFormat="1" ht="24.15" customHeight="1">
      <c r="A141" s="39"/>
      <c r="B141" s="40"/>
      <c r="C141" s="230" t="s">
        <v>82</v>
      </c>
      <c r="D141" s="230" t="s">
        <v>198</v>
      </c>
      <c r="E141" s="231" t="s">
        <v>1197</v>
      </c>
      <c r="F141" s="232" t="s">
        <v>1198</v>
      </c>
      <c r="G141" s="233" t="s">
        <v>201</v>
      </c>
      <c r="H141" s="234">
        <v>7.2000000000000002</v>
      </c>
      <c r="I141" s="235"/>
      <c r="J141" s="236">
        <f>ROUND(I141*H141,2)</f>
        <v>0</v>
      </c>
      <c r="K141" s="232" t="s">
        <v>202</v>
      </c>
      <c r="L141" s="45"/>
      <c r="M141" s="237" t="s">
        <v>1</v>
      </c>
      <c r="N141" s="238" t="s">
        <v>43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0.28999999999999998</v>
      </c>
      <c r="T141" s="240">
        <f>S141*H141</f>
        <v>2.0880000000000001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101</v>
      </c>
      <c r="AT141" s="241" t="s">
        <v>198</v>
      </c>
      <c r="AU141" s="241" t="s">
        <v>86</v>
      </c>
      <c r="AY141" s="18" t="s">
        <v>196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82</v>
      </c>
      <c r="BK141" s="242">
        <f>ROUND(I141*H141,2)</f>
        <v>0</v>
      </c>
      <c r="BL141" s="18" t="s">
        <v>101</v>
      </c>
      <c r="BM141" s="241" t="s">
        <v>1199</v>
      </c>
    </row>
    <row r="142" s="13" customFormat="1">
      <c r="A142" s="13"/>
      <c r="B142" s="243"/>
      <c r="C142" s="244"/>
      <c r="D142" s="245" t="s">
        <v>210</v>
      </c>
      <c r="E142" s="246" t="s">
        <v>1</v>
      </c>
      <c r="F142" s="247" t="s">
        <v>137</v>
      </c>
      <c r="G142" s="244"/>
      <c r="H142" s="248">
        <v>7.2000000000000002</v>
      </c>
      <c r="I142" s="249"/>
      <c r="J142" s="244"/>
      <c r="K142" s="244"/>
      <c r="L142" s="250"/>
      <c r="M142" s="251"/>
      <c r="N142" s="252"/>
      <c r="O142" s="252"/>
      <c r="P142" s="252"/>
      <c r="Q142" s="252"/>
      <c r="R142" s="252"/>
      <c r="S142" s="252"/>
      <c r="T142" s="25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4" t="s">
        <v>210</v>
      </c>
      <c r="AU142" s="254" t="s">
        <v>86</v>
      </c>
      <c r="AV142" s="13" t="s">
        <v>86</v>
      </c>
      <c r="AW142" s="13" t="s">
        <v>34</v>
      </c>
      <c r="AX142" s="13" t="s">
        <v>82</v>
      </c>
      <c r="AY142" s="254" t="s">
        <v>196</v>
      </c>
    </row>
    <row r="143" s="2" customFormat="1" ht="24.15" customHeight="1">
      <c r="A143" s="39"/>
      <c r="B143" s="40"/>
      <c r="C143" s="230" t="s">
        <v>86</v>
      </c>
      <c r="D143" s="230" t="s">
        <v>198</v>
      </c>
      <c r="E143" s="231" t="s">
        <v>1200</v>
      </c>
      <c r="F143" s="232" t="s">
        <v>1201</v>
      </c>
      <c r="G143" s="233" t="s">
        <v>201</v>
      </c>
      <c r="H143" s="234">
        <v>7.2000000000000002</v>
      </c>
      <c r="I143" s="235"/>
      <c r="J143" s="236">
        <f>ROUND(I143*H143,2)</f>
        <v>0</v>
      </c>
      <c r="K143" s="232" t="s">
        <v>202</v>
      </c>
      <c r="L143" s="45"/>
      <c r="M143" s="237" t="s">
        <v>1</v>
      </c>
      <c r="N143" s="238" t="s">
        <v>43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0.316</v>
      </c>
      <c r="T143" s="240">
        <f>S143*H143</f>
        <v>2.2751999999999999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101</v>
      </c>
      <c r="AT143" s="241" t="s">
        <v>198</v>
      </c>
      <c r="AU143" s="241" t="s">
        <v>86</v>
      </c>
      <c r="AY143" s="18" t="s">
        <v>196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82</v>
      </c>
      <c r="BK143" s="242">
        <f>ROUND(I143*H143,2)</f>
        <v>0</v>
      </c>
      <c r="BL143" s="18" t="s">
        <v>101</v>
      </c>
      <c r="BM143" s="241" t="s">
        <v>1202</v>
      </c>
    </row>
    <row r="144" s="14" customFormat="1">
      <c r="A144" s="14"/>
      <c r="B144" s="255"/>
      <c r="C144" s="256"/>
      <c r="D144" s="245" t="s">
        <v>210</v>
      </c>
      <c r="E144" s="257" t="s">
        <v>1</v>
      </c>
      <c r="F144" s="258" t="s">
        <v>1203</v>
      </c>
      <c r="G144" s="256"/>
      <c r="H144" s="257" t="s">
        <v>1</v>
      </c>
      <c r="I144" s="259"/>
      <c r="J144" s="256"/>
      <c r="K144" s="256"/>
      <c r="L144" s="260"/>
      <c r="M144" s="261"/>
      <c r="N144" s="262"/>
      <c r="O144" s="262"/>
      <c r="P144" s="262"/>
      <c r="Q144" s="262"/>
      <c r="R144" s="262"/>
      <c r="S144" s="262"/>
      <c r="T144" s="26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4" t="s">
        <v>210</v>
      </c>
      <c r="AU144" s="264" t="s">
        <v>86</v>
      </c>
      <c r="AV144" s="14" t="s">
        <v>82</v>
      </c>
      <c r="AW144" s="14" t="s">
        <v>34</v>
      </c>
      <c r="AX144" s="14" t="s">
        <v>78</v>
      </c>
      <c r="AY144" s="264" t="s">
        <v>196</v>
      </c>
    </row>
    <row r="145" s="13" customFormat="1">
      <c r="A145" s="13"/>
      <c r="B145" s="243"/>
      <c r="C145" s="244"/>
      <c r="D145" s="245" t="s">
        <v>210</v>
      </c>
      <c r="E145" s="246" t="s">
        <v>1</v>
      </c>
      <c r="F145" s="247" t="s">
        <v>1204</v>
      </c>
      <c r="G145" s="244"/>
      <c r="H145" s="248">
        <v>7.2000000000000002</v>
      </c>
      <c r="I145" s="249"/>
      <c r="J145" s="244"/>
      <c r="K145" s="244"/>
      <c r="L145" s="250"/>
      <c r="M145" s="251"/>
      <c r="N145" s="252"/>
      <c r="O145" s="252"/>
      <c r="P145" s="252"/>
      <c r="Q145" s="252"/>
      <c r="R145" s="252"/>
      <c r="S145" s="252"/>
      <c r="T145" s="25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4" t="s">
        <v>210</v>
      </c>
      <c r="AU145" s="254" t="s">
        <v>86</v>
      </c>
      <c r="AV145" s="13" t="s">
        <v>86</v>
      </c>
      <c r="AW145" s="13" t="s">
        <v>34</v>
      </c>
      <c r="AX145" s="13" t="s">
        <v>78</v>
      </c>
      <c r="AY145" s="254" t="s">
        <v>196</v>
      </c>
    </row>
    <row r="146" s="16" customFormat="1">
      <c r="A146" s="16"/>
      <c r="B146" s="276"/>
      <c r="C146" s="277"/>
      <c r="D146" s="245" t="s">
        <v>210</v>
      </c>
      <c r="E146" s="278" t="s">
        <v>137</v>
      </c>
      <c r="F146" s="279" t="s">
        <v>276</v>
      </c>
      <c r="G146" s="277"/>
      <c r="H146" s="280">
        <v>7.2000000000000002</v>
      </c>
      <c r="I146" s="281"/>
      <c r="J146" s="277"/>
      <c r="K146" s="277"/>
      <c r="L146" s="282"/>
      <c r="M146" s="283"/>
      <c r="N146" s="284"/>
      <c r="O146" s="284"/>
      <c r="P146" s="284"/>
      <c r="Q146" s="284"/>
      <c r="R146" s="284"/>
      <c r="S146" s="284"/>
      <c r="T146" s="285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T146" s="286" t="s">
        <v>210</v>
      </c>
      <c r="AU146" s="286" t="s">
        <v>86</v>
      </c>
      <c r="AV146" s="16" t="s">
        <v>101</v>
      </c>
      <c r="AW146" s="16" t="s">
        <v>34</v>
      </c>
      <c r="AX146" s="16" t="s">
        <v>82</v>
      </c>
      <c r="AY146" s="286" t="s">
        <v>196</v>
      </c>
    </row>
    <row r="147" s="2" customFormat="1" ht="24.15" customHeight="1">
      <c r="A147" s="39"/>
      <c r="B147" s="40"/>
      <c r="C147" s="230" t="s">
        <v>94</v>
      </c>
      <c r="D147" s="230" t="s">
        <v>198</v>
      </c>
      <c r="E147" s="231" t="s">
        <v>752</v>
      </c>
      <c r="F147" s="232" t="s">
        <v>753</v>
      </c>
      <c r="G147" s="233" t="s">
        <v>754</v>
      </c>
      <c r="H147" s="234">
        <v>140</v>
      </c>
      <c r="I147" s="235"/>
      <c r="J147" s="236">
        <f>ROUND(I147*H147,2)</f>
        <v>0</v>
      </c>
      <c r="K147" s="232" t="s">
        <v>202</v>
      </c>
      <c r="L147" s="45"/>
      <c r="M147" s="237" t="s">
        <v>1</v>
      </c>
      <c r="N147" s="238" t="s">
        <v>43</v>
      </c>
      <c r="O147" s="92"/>
      <c r="P147" s="239">
        <f>O147*H147</f>
        <v>0</v>
      </c>
      <c r="Q147" s="239">
        <v>3.0000000000000001E-05</v>
      </c>
      <c r="R147" s="239">
        <f>Q147*H147</f>
        <v>0.0041999999999999997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101</v>
      </c>
      <c r="AT147" s="241" t="s">
        <v>198</v>
      </c>
      <c r="AU147" s="241" t="s">
        <v>86</v>
      </c>
      <c r="AY147" s="18" t="s">
        <v>196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82</v>
      </c>
      <c r="BK147" s="242">
        <f>ROUND(I147*H147,2)</f>
        <v>0</v>
      </c>
      <c r="BL147" s="18" t="s">
        <v>101</v>
      </c>
      <c r="BM147" s="241" t="s">
        <v>1205</v>
      </c>
    </row>
    <row r="148" s="13" customFormat="1">
      <c r="A148" s="13"/>
      <c r="B148" s="243"/>
      <c r="C148" s="244"/>
      <c r="D148" s="245" t="s">
        <v>210</v>
      </c>
      <c r="E148" s="246" t="s">
        <v>1</v>
      </c>
      <c r="F148" s="247" t="s">
        <v>1206</v>
      </c>
      <c r="G148" s="244"/>
      <c r="H148" s="248">
        <v>140</v>
      </c>
      <c r="I148" s="249"/>
      <c r="J148" s="244"/>
      <c r="K148" s="244"/>
      <c r="L148" s="250"/>
      <c r="M148" s="251"/>
      <c r="N148" s="252"/>
      <c r="O148" s="252"/>
      <c r="P148" s="252"/>
      <c r="Q148" s="252"/>
      <c r="R148" s="252"/>
      <c r="S148" s="252"/>
      <c r="T148" s="25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4" t="s">
        <v>210</v>
      </c>
      <c r="AU148" s="254" t="s">
        <v>86</v>
      </c>
      <c r="AV148" s="13" t="s">
        <v>86</v>
      </c>
      <c r="AW148" s="13" t="s">
        <v>34</v>
      </c>
      <c r="AX148" s="13" t="s">
        <v>82</v>
      </c>
      <c r="AY148" s="254" t="s">
        <v>196</v>
      </c>
    </row>
    <row r="149" s="2" customFormat="1" ht="24.15" customHeight="1">
      <c r="A149" s="39"/>
      <c r="B149" s="40"/>
      <c r="C149" s="230" t="s">
        <v>101</v>
      </c>
      <c r="D149" s="230" t="s">
        <v>198</v>
      </c>
      <c r="E149" s="231" t="s">
        <v>757</v>
      </c>
      <c r="F149" s="232" t="s">
        <v>758</v>
      </c>
      <c r="G149" s="233" t="s">
        <v>759</v>
      </c>
      <c r="H149" s="234">
        <v>14</v>
      </c>
      <c r="I149" s="235"/>
      <c r="J149" s="236">
        <f>ROUND(I149*H149,2)</f>
        <v>0</v>
      </c>
      <c r="K149" s="232" t="s">
        <v>202</v>
      </c>
      <c r="L149" s="45"/>
      <c r="M149" s="237" t="s">
        <v>1</v>
      </c>
      <c r="N149" s="238" t="s">
        <v>43</v>
      </c>
      <c r="O149" s="92"/>
      <c r="P149" s="239">
        <f>O149*H149</f>
        <v>0</v>
      </c>
      <c r="Q149" s="239">
        <v>0</v>
      </c>
      <c r="R149" s="239">
        <f>Q149*H149</f>
        <v>0</v>
      </c>
      <c r="S149" s="239">
        <v>0</v>
      </c>
      <c r="T149" s="24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1" t="s">
        <v>101</v>
      </c>
      <c r="AT149" s="241" t="s">
        <v>198</v>
      </c>
      <c r="AU149" s="241" t="s">
        <v>86</v>
      </c>
      <c r="AY149" s="18" t="s">
        <v>196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18" t="s">
        <v>82</v>
      </c>
      <c r="BK149" s="242">
        <f>ROUND(I149*H149,2)</f>
        <v>0</v>
      </c>
      <c r="BL149" s="18" t="s">
        <v>101</v>
      </c>
      <c r="BM149" s="241" t="s">
        <v>1207</v>
      </c>
    </row>
    <row r="150" s="2" customFormat="1" ht="16.5" customHeight="1">
      <c r="A150" s="39"/>
      <c r="B150" s="40"/>
      <c r="C150" s="230" t="s">
        <v>215</v>
      </c>
      <c r="D150" s="230" t="s">
        <v>198</v>
      </c>
      <c r="E150" s="231" t="s">
        <v>1208</v>
      </c>
      <c r="F150" s="232" t="s">
        <v>1209</v>
      </c>
      <c r="G150" s="233" t="s">
        <v>247</v>
      </c>
      <c r="H150" s="234">
        <v>2</v>
      </c>
      <c r="I150" s="235"/>
      <c r="J150" s="236">
        <f>ROUND(I150*H150,2)</f>
        <v>0</v>
      </c>
      <c r="K150" s="232" t="s">
        <v>202</v>
      </c>
      <c r="L150" s="45"/>
      <c r="M150" s="237" t="s">
        <v>1</v>
      </c>
      <c r="N150" s="238" t="s">
        <v>43</v>
      </c>
      <c r="O150" s="92"/>
      <c r="P150" s="239">
        <f>O150*H150</f>
        <v>0</v>
      </c>
      <c r="Q150" s="239">
        <v>0.036900000000000002</v>
      </c>
      <c r="R150" s="239">
        <f>Q150*H150</f>
        <v>0.073800000000000004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101</v>
      </c>
      <c r="AT150" s="241" t="s">
        <v>198</v>
      </c>
      <c r="AU150" s="241" t="s">
        <v>86</v>
      </c>
      <c r="AY150" s="18" t="s">
        <v>196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82</v>
      </c>
      <c r="BK150" s="242">
        <f>ROUND(I150*H150,2)</f>
        <v>0</v>
      </c>
      <c r="BL150" s="18" t="s">
        <v>101</v>
      </c>
      <c r="BM150" s="241" t="s">
        <v>1210</v>
      </c>
    </row>
    <row r="151" s="13" customFormat="1">
      <c r="A151" s="13"/>
      <c r="B151" s="243"/>
      <c r="C151" s="244"/>
      <c r="D151" s="245" t="s">
        <v>210</v>
      </c>
      <c r="E151" s="246" t="s">
        <v>1</v>
      </c>
      <c r="F151" s="247" t="s">
        <v>511</v>
      </c>
      <c r="G151" s="244"/>
      <c r="H151" s="248">
        <v>2</v>
      </c>
      <c r="I151" s="249"/>
      <c r="J151" s="244"/>
      <c r="K151" s="244"/>
      <c r="L151" s="250"/>
      <c r="M151" s="251"/>
      <c r="N151" s="252"/>
      <c r="O151" s="252"/>
      <c r="P151" s="252"/>
      <c r="Q151" s="252"/>
      <c r="R151" s="252"/>
      <c r="S151" s="252"/>
      <c r="T151" s="25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4" t="s">
        <v>210</v>
      </c>
      <c r="AU151" s="254" t="s">
        <v>86</v>
      </c>
      <c r="AV151" s="13" t="s">
        <v>86</v>
      </c>
      <c r="AW151" s="13" t="s">
        <v>34</v>
      </c>
      <c r="AX151" s="13" t="s">
        <v>82</v>
      </c>
      <c r="AY151" s="254" t="s">
        <v>196</v>
      </c>
    </row>
    <row r="152" s="2" customFormat="1" ht="24.15" customHeight="1">
      <c r="A152" s="39"/>
      <c r="B152" s="40"/>
      <c r="C152" s="230" t="s">
        <v>221</v>
      </c>
      <c r="D152" s="230" t="s">
        <v>198</v>
      </c>
      <c r="E152" s="231" t="s">
        <v>245</v>
      </c>
      <c r="F152" s="232" t="s">
        <v>246</v>
      </c>
      <c r="G152" s="233" t="s">
        <v>247</v>
      </c>
      <c r="H152" s="234">
        <v>312</v>
      </c>
      <c r="I152" s="235"/>
      <c r="J152" s="236">
        <f>ROUND(I152*H152,2)</f>
        <v>0</v>
      </c>
      <c r="K152" s="232" t="s">
        <v>202</v>
      </c>
      <c r="L152" s="45"/>
      <c r="M152" s="237" t="s">
        <v>1</v>
      </c>
      <c r="N152" s="238" t="s">
        <v>43</v>
      </c>
      <c r="O152" s="92"/>
      <c r="P152" s="239">
        <f>O152*H152</f>
        <v>0</v>
      </c>
      <c r="Q152" s="239">
        <v>0.00042000000000000002</v>
      </c>
      <c r="R152" s="239">
        <f>Q152*H152</f>
        <v>0.13104000000000002</v>
      </c>
      <c r="S152" s="239">
        <v>0</v>
      </c>
      <c r="T152" s="24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1" t="s">
        <v>101</v>
      </c>
      <c r="AT152" s="241" t="s">
        <v>198</v>
      </c>
      <c r="AU152" s="241" t="s">
        <v>86</v>
      </c>
      <c r="AY152" s="18" t="s">
        <v>196</v>
      </c>
      <c r="BE152" s="242">
        <f>IF(N152="základní",J152,0)</f>
        <v>0</v>
      </c>
      <c r="BF152" s="242">
        <f>IF(N152="snížená",J152,0)</f>
        <v>0</v>
      </c>
      <c r="BG152" s="242">
        <f>IF(N152="zákl. přenesená",J152,0)</f>
        <v>0</v>
      </c>
      <c r="BH152" s="242">
        <f>IF(N152="sníž. přenesená",J152,0)</f>
        <v>0</v>
      </c>
      <c r="BI152" s="242">
        <f>IF(N152="nulová",J152,0)</f>
        <v>0</v>
      </c>
      <c r="BJ152" s="18" t="s">
        <v>82</v>
      </c>
      <c r="BK152" s="242">
        <f>ROUND(I152*H152,2)</f>
        <v>0</v>
      </c>
      <c r="BL152" s="18" t="s">
        <v>101</v>
      </c>
      <c r="BM152" s="241" t="s">
        <v>1211</v>
      </c>
    </row>
    <row r="153" s="13" customFormat="1">
      <c r="A153" s="13"/>
      <c r="B153" s="243"/>
      <c r="C153" s="244"/>
      <c r="D153" s="245" t="s">
        <v>210</v>
      </c>
      <c r="E153" s="246" t="s">
        <v>1</v>
      </c>
      <c r="F153" s="247" t="s">
        <v>1212</v>
      </c>
      <c r="G153" s="244"/>
      <c r="H153" s="248">
        <v>272</v>
      </c>
      <c r="I153" s="249"/>
      <c r="J153" s="244"/>
      <c r="K153" s="244"/>
      <c r="L153" s="250"/>
      <c r="M153" s="251"/>
      <c r="N153" s="252"/>
      <c r="O153" s="252"/>
      <c r="P153" s="252"/>
      <c r="Q153" s="252"/>
      <c r="R153" s="252"/>
      <c r="S153" s="252"/>
      <c r="T153" s="25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4" t="s">
        <v>210</v>
      </c>
      <c r="AU153" s="254" t="s">
        <v>86</v>
      </c>
      <c r="AV153" s="13" t="s">
        <v>86</v>
      </c>
      <c r="AW153" s="13" t="s">
        <v>34</v>
      </c>
      <c r="AX153" s="13" t="s">
        <v>78</v>
      </c>
      <c r="AY153" s="254" t="s">
        <v>196</v>
      </c>
    </row>
    <row r="154" s="13" customFormat="1">
      <c r="A154" s="13"/>
      <c r="B154" s="243"/>
      <c r="C154" s="244"/>
      <c r="D154" s="245" t="s">
        <v>210</v>
      </c>
      <c r="E154" s="246" t="s">
        <v>1</v>
      </c>
      <c r="F154" s="247" t="s">
        <v>1213</v>
      </c>
      <c r="G154" s="244"/>
      <c r="H154" s="248">
        <v>40</v>
      </c>
      <c r="I154" s="249"/>
      <c r="J154" s="244"/>
      <c r="K154" s="244"/>
      <c r="L154" s="250"/>
      <c r="M154" s="251"/>
      <c r="N154" s="252"/>
      <c r="O154" s="252"/>
      <c r="P154" s="252"/>
      <c r="Q154" s="252"/>
      <c r="R154" s="252"/>
      <c r="S154" s="252"/>
      <c r="T154" s="25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4" t="s">
        <v>210</v>
      </c>
      <c r="AU154" s="254" t="s">
        <v>86</v>
      </c>
      <c r="AV154" s="13" t="s">
        <v>86</v>
      </c>
      <c r="AW154" s="13" t="s">
        <v>34</v>
      </c>
      <c r="AX154" s="13" t="s">
        <v>78</v>
      </c>
      <c r="AY154" s="254" t="s">
        <v>196</v>
      </c>
    </row>
    <row r="155" s="16" customFormat="1">
      <c r="A155" s="16"/>
      <c r="B155" s="276"/>
      <c r="C155" s="277"/>
      <c r="D155" s="245" t="s">
        <v>210</v>
      </c>
      <c r="E155" s="278" t="s">
        <v>1</v>
      </c>
      <c r="F155" s="279" t="s">
        <v>276</v>
      </c>
      <c r="G155" s="277"/>
      <c r="H155" s="280">
        <v>312</v>
      </c>
      <c r="I155" s="281"/>
      <c r="J155" s="277"/>
      <c r="K155" s="277"/>
      <c r="L155" s="282"/>
      <c r="M155" s="283"/>
      <c r="N155" s="284"/>
      <c r="O155" s="284"/>
      <c r="P155" s="284"/>
      <c r="Q155" s="284"/>
      <c r="R155" s="284"/>
      <c r="S155" s="284"/>
      <c r="T155" s="285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T155" s="286" t="s">
        <v>210</v>
      </c>
      <c r="AU155" s="286" t="s">
        <v>86</v>
      </c>
      <c r="AV155" s="16" t="s">
        <v>101</v>
      </c>
      <c r="AW155" s="16" t="s">
        <v>34</v>
      </c>
      <c r="AX155" s="16" t="s">
        <v>82</v>
      </c>
      <c r="AY155" s="286" t="s">
        <v>196</v>
      </c>
    </row>
    <row r="156" s="2" customFormat="1" ht="24.15" customHeight="1">
      <c r="A156" s="39"/>
      <c r="B156" s="40"/>
      <c r="C156" s="230" t="s">
        <v>227</v>
      </c>
      <c r="D156" s="230" t="s">
        <v>198</v>
      </c>
      <c r="E156" s="231" t="s">
        <v>250</v>
      </c>
      <c r="F156" s="232" t="s">
        <v>251</v>
      </c>
      <c r="G156" s="233" t="s">
        <v>247</v>
      </c>
      <c r="H156" s="234">
        <v>312</v>
      </c>
      <c r="I156" s="235"/>
      <c r="J156" s="236">
        <f>ROUND(I156*H156,2)</f>
        <v>0</v>
      </c>
      <c r="K156" s="232" t="s">
        <v>202</v>
      </c>
      <c r="L156" s="45"/>
      <c r="M156" s="237" t="s">
        <v>1</v>
      </c>
      <c r="N156" s="238" t="s">
        <v>43</v>
      </c>
      <c r="O156" s="92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1" t="s">
        <v>101</v>
      </c>
      <c r="AT156" s="241" t="s">
        <v>198</v>
      </c>
      <c r="AU156" s="241" t="s">
        <v>86</v>
      </c>
      <c r="AY156" s="18" t="s">
        <v>196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8" t="s">
        <v>82</v>
      </c>
      <c r="BK156" s="242">
        <f>ROUND(I156*H156,2)</f>
        <v>0</v>
      </c>
      <c r="BL156" s="18" t="s">
        <v>101</v>
      </c>
      <c r="BM156" s="241" t="s">
        <v>1214</v>
      </c>
    </row>
    <row r="157" s="2" customFormat="1" ht="33" customHeight="1">
      <c r="A157" s="39"/>
      <c r="B157" s="40"/>
      <c r="C157" s="230" t="s">
        <v>232</v>
      </c>
      <c r="D157" s="230" t="s">
        <v>198</v>
      </c>
      <c r="E157" s="231" t="s">
        <v>1215</v>
      </c>
      <c r="F157" s="232" t="s">
        <v>1216</v>
      </c>
      <c r="G157" s="233" t="s">
        <v>261</v>
      </c>
      <c r="H157" s="234">
        <v>5.7199999999999998</v>
      </c>
      <c r="I157" s="235"/>
      <c r="J157" s="236">
        <f>ROUND(I157*H157,2)</f>
        <v>0</v>
      </c>
      <c r="K157" s="232" t="s">
        <v>202</v>
      </c>
      <c r="L157" s="45"/>
      <c r="M157" s="237" t="s">
        <v>1</v>
      </c>
      <c r="N157" s="238" t="s">
        <v>43</v>
      </c>
      <c r="O157" s="92"/>
      <c r="P157" s="239">
        <f>O157*H157</f>
        <v>0</v>
      </c>
      <c r="Q157" s="239">
        <v>0</v>
      </c>
      <c r="R157" s="239">
        <f>Q157*H157</f>
        <v>0</v>
      </c>
      <c r="S157" s="239">
        <v>0</v>
      </c>
      <c r="T157" s="24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1" t="s">
        <v>101</v>
      </c>
      <c r="AT157" s="241" t="s">
        <v>198</v>
      </c>
      <c r="AU157" s="241" t="s">
        <v>86</v>
      </c>
      <c r="AY157" s="18" t="s">
        <v>196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8" t="s">
        <v>82</v>
      </c>
      <c r="BK157" s="242">
        <f>ROUND(I157*H157,2)</f>
        <v>0</v>
      </c>
      <c r="BL157" s="18" t="s">
        <v>101</v>
      </c>
      <c r="BM157" s="241" t="s">
        <v>1217</v>
      </c>
    </row>
    <row r="158" s="14" customFormat="1">
      <c r="A158" s="14"/>
      <c r="B158" s="255"/>
      <c r="C158" s="256"/>
      <c r="D158" s="245" t="s">
        <v>210</v>
      </c>
      <c r="E158" s="257" t="s">
        <v>1</v>
      </c>
      <c r="F158" s="258" t="s">
        <v>1218</v>
      </c>
      <c r="G158" s="256"/>
      <c r="H158" s="257" t="s">
        <v>1</v>
      </c>
      <c r="I158" s="259"/>
      <c r="J158" s="256"/>
      <c r="K158" s="256"/>
      <c r="L158" s="260"/>
      <c r="M158" s="261"/>
      <c r="N158" s="262"/>
      <c r="O158" s="262"/>
      <c r="P158" s="262"/>
      <c r="Q158" s="262"/>
      <c r="R158" s="262"/>
      <c r="S158" s="262"/>
      <c r="T158" s="26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4" t="s">
        <v>210</v>
      </c>
      <c r="AU158" s="264" t="s">
        <v>86</v>
      </c>
      <c r="AV158" s="14" t="s">
        <v>82</v>
      </c>
      <c r="AW158" s="14" t="s">
        <v>34</v>
      </c>
      <c r="AX158" s="14" t="s">
        <v>78</v>
      </c>
      <c r="AY158" s="264" t="s">
        <v>196</v>
      </c>
    </row>
    <row r="159" s="13" customFormat="1">
      <c r="A159" s="13"/>
      <c r="B159" s="243"/>
      <c r="C159" s="244"/>
      <c r="D159" s="245" t="s">
        <v>210</v>
      </c>
      <c r="E159" s="246" t="s">
        <v>743</v>
      </c>
      <c r="F159" s="247" t="s">
        <v>1219</v>
      </c>
      <c r="G159" s="244"/>
      <c r="H159" s="248">
        <v>5.7199999999999998</v>
      </c>
      <c r="I159" s="249"/>
      <c r="J159" s="244"/>
      <c r="K159" s="244"/>
      <c r="L159" s="250"/>
      <c r="M159" s="251"/>
      <c r="N159" s="252"/>
      <c r="O159" s="252"/>
      <c r="P159" s="252"/>
      <c r="Q159" s="252"/>
      <c r="R159" s="252"/>
      <c r="S159" s="252"/>
      <c r="T159" s="25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4" t="s">
        <v>210</v>
      </c>
      <c r="AU159" s="254" t="s">
        <v>86</v>
      </c>
      <c r="AV159" s="13" t="s">
        <v>86</v>
      </c>
      <c r="AW159" s="13" t="s">
        <v>34</v>
      </c>
      <c r="AX159" s="13" t="s">
        <v>82</v>
      </c>
      <c r="AY159" s="254" t="s">
        <v>196</v>
      </c>
    </row>
    <row r="160" s="2" customFormat="1" ht="33" customHeight="1">
      <c r="A160" s="39"/>
      <c r="B160" s="40"/>
      <c r="C160" s="230" t="s">
        <v>237</v>
      </c>
      <c r="D160" s="230" t="s">
        <v>198</v>
      </c>
      <c r="E160" s="231" t="s">
        <v>1220</v>
      </c>
      <c r="F160" s="232" t="s">
        <v>1221</v>
      </c>
      <c r="G160" s="233" t="s">
        <v>261</v>
      </c>
      <c r="H160" s="234">
        <v>40</v>
      </c>
      <c r="I160" s="235"/>
      <c r="J160" s="236">
        <f>ROUND(I160*H160,2)</f>
        <v>0</v>
      </c>
      <c r="K160" s="232" t="s">
        <v>202</v>
      </c>
      <c r="L160" s="45"/>
      <c r="M160" s="237" t="s">
        <v>1</v>
      </c>
      <c r="N160" s="238" t="s">
        <v>43</v>
      </c>
      <c r="O160" s="92"/>
      <c r="P160" s="239">
        <f>O160*H160</f>
        <v>0</v>
      </c>
      <c r="Q160" s="239">
        <v>0</v>
      </c>
      <c r="R160" s="239">
        <f>Q160*H160</f>
        <v>0</v>
      </c>
      <c r="S160" s="239">
        <v>0</v>
      </c>
      <c r="T160" s="24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1" t="s">
        <v>101</v>
      </c>
      <c r="AT160" s="241" t="s">
        <v>198</v>
      </c>
      <c r="AU160" s="241" t="s">
        <v>86</v>
      </c>
      <c r="AY160" s="18" t="s">
        <v>196</v>
      </c>
      <c r="BE160" s="242">
        <f>IF(N160="základní",J160,0)</f>
        <v>0</v>
      </c>
      <c r="BF160" s="242">
        <f>IF(N160="snížená",J160,0)</f>
        <v>0</v>
      </c>
      <c r="BG160" s="242">
        <f>IF(N160="zákl. přenesená",J160,0)</f>
        <v>0</v>
      </c>
      <c r="BH160" s="242">
        <f>IF(N160="sníž. přenesená",J160,0)</f>
        <v>0</v>
      </c>
      <c r="BI160" s="242">
        <f>IF(N160="nulová",J160,0)</f>
        <v>0</v>
      </c>
      <c r="BJ160" s="18" t="s">
        <v>82</v>
      </c>
      <c r="BK160" s="242">
        <f>ROUND(I160*H160,2)</f>
        <v>0</v>
      </c>
      <c r="BL160" s="18" t="s">
        <v>101</v>
      </c>
      <c r="BM160" s="241" t="s">
        <v>1222</v>
      </c>
    </row>
    <row r="161" s="14" customFormat="1">
      <c r="A161" s="14"/>
      <c r="B161" s="255"/>
      <c r="C161" s="256"/>
      <c r="D161" s="245" t="s">
        <v>210</v>
      </c>
      <c r="E161" s="257" t="s">
        <v>1</v>
      </c>
      <c r="F161" s="258" t="s">
        <v>1223</v>
      </c>
      <c r="G161" s="256"/>
      <c r="H161" s="257" t="s">
        <v>1</v>
      </c>
      <c r="I161" s="259"/>
      <c r="J161" s="256"/>
      <c r="K161" s="256"/>
      <c r="L161" s="260"/>
      <c r="M161" s="261"/>
      <c r="N161" s="262"/>
      <c r="O161" s="262"/>
      <c r="P161" s="262"/>
      <c r="Q161" s="262"/>
      <c r="R161" s="262"/>
      <c r="S161" s="262"/>
      <c r="T161" s="26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4" t="s">
        <v>210</v>
      </c>
      <c r="AU161" s="264" t="s">
        <v>86</v>
      </c>
      <c r="AV161" s="14" t="s">
        <v>82</v>
      </c>
      <c r="AW161" s="14" t="s">
        <v>34</v>
      </c>
      <c r="AX161" s="14" t="s">
        <v>78</v>
      </c>
      <c r="AY161" s="264" t="s">
        <v>196</v>
      </c>
    </row>
    <row r="162" s="13" customFormat="1">
      <c r="A162" s="13"/>
      <c r="B162" s="243"/>
      <c r="C162" s="244"/>
      <c r="D162" s="245" t="s">
        <v>210</v>
      </c>
      <c r="E162" s="246" t="s">
        <v>155</v>
      </c>
      <c r="F162" s="247" t="s">
        <v>1224</v>
      </c>
      <c r="G162" s="244"/>
      <c r="H162" s="248">
        <v>40</v>
      </c>
      <c r="I162" s="249"/>
      <c r="J162" s="244"/>
      <c r="K162" s="244"/>
      <c r="L162" s="250"/>
      <c r="M162" s="251"/>
      <c r="N162" s="252"/>
      <c r="O162" s="252"/>
      <c r="P162" s="252"/>
      <c r="Q162" s="252"/>
      <c r="R162" s="252"/>
      <c r="S162" s="252"/>
      <c r="T162" s="25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4" t="s">
        <v>210</v>
      </c>
      <c r="AU162" s="254" t="s">
        <v>86</v>
      </c>
      <c r="AV162" s="13" t="s">
        <v>86</v>
      </c>
      <c r="AW162" s="13" t="s">
        <v>34</v>
      </c>
      <c r="AX162" s="13" t="s">
        <v>82</v>
      </c>
      <c r="AY162" s="254" t="s">
        <v>196</v>
      </c>
    </row>
    <row r="163" s="2" customFormat="1" ht="33" customHeight="1">
      <c r="A163" s="39"/>
      <c r="B163" s="40"/>
      <c r="C163" s="230" t="s">
        <v>244</v>
      </c>
      <c r="D163" s="230" t="s">
        <v>198</v>
      </c>
      <c r="E163" s="231" t="s">
        <v>1225</v>
      </c>
      <c r="F163" s="232" t="s">
        <v>1226</v>
      </c>
      <c r="G163" s="233" t="s">
        <v>261</v>
      </c>
      <c r="H163" s="234">
        <v>9.3599999999999994</v>
      </c>
      <c r="I163" s="235"/>
      <c r="J163" s="236">
        <f>ROUND(I163*H163,2)</f>
        <v>0</v>
      </c>
      <c r="K163" s="232" t="s">
        <v>202</v>
      </c>
      <c r="L163" s="45"/>
      <c r="M163" s="237" t="s">
        <v>1</v>
      </c>
      <c r="N163" s="238" t="s">
        <v>43</v>
      </c>
      <c r="O163" s="92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1" t="s">
        <v>101</v>
      </c>
      <c r="AT163" s="241" t="s">
        <v>198</v>
      </c>
      <c r="AU163" s="241" t="s">
        <v>86</v>
      </c>
      <c r="AY163" s="18" t="s">
        <v>196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8" t="s">
        <v>82</v>
      </c>
      <c r="BK163" s="242">
        <f>ROUND(I163*H163,2)</f>
        <v>0</v>
      </c>
      <c r="BL163" s="18" t="s">
        <v>101</v>
      </c>
      <c r="BM163" s="241" t="s">
        <v>1227</v>
      </c>
    </row>
    <row r="164" s="14" customFormat="1">
      <c r="A164" s="14"/>
      <c r="B164" s="255"/>
      <c r="C164" s="256"/>
      <c r="D164" s="245" t="s">
        <v>210</v>
      </c>
      <c r="E164" s="257" t="s">
        <v>1</v>
      </c>
      <c r="F164" s="258" t="s">
        <v>1228</v>
      </c>
      <c r="G164" s="256"/>
      <c r="H164" s="257" t="s">
        <v>1</v>
      </c>
      <c r="I164" s="259"/>
      <c r="J164" s="256"/>
      <c r="K164" s="256"/>
      <c r="L164" s="260"/>
      <c r="M164" s="261"/>
      <c r="N164" s="262"/>
      <c r="O164" s="262"/>
      <c r="P164" s="262"/>
      <c r="Q164" s="262"/>
      <c r="R164" s="262"/>
      <c r="S164" s="262"/>
      <c r="T164" s="26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4" t="s">
        <v>210</v>
      </c>
      <c r="AU164" s="264" t="s">
        <v>86</v>
      </c>
      <c r="AV164" s="14" t="s">
        <v>82</v>
      </c>
      <c r="AW164" s="14" t="s">
        <v>34</v>
      </c>
      <c r="AX164" s="14" t="s">
        <v>78</v>
      </c>
      <c r="AY164" s="264" t="s">
        <v>196</v>
      </c>
    </row>
    <row r="165" s="13" customFormat="1">
      <c r="A165" s="13"/>
      <c r="B165" s="243"/>
      <c r="C165" s="244"/>
      <c r="D165" s="245" t="s">
        <v>210</v>
      </c>
      <c r="E165" s="246" t="s">
        <v>1183</v>
      </c>
      <c r="F165" s="247" t="s">
        <v>1229</v>
      </c>
      <c r="G165" s="244"/>
      <c r="H165" s="248">
        <v>9.3599999999999994</v>
      </c>
      <c r="I165" s="249"/>
      <c r="J165" s="244"/>
      <c r="K165" s="244"/>
      <c r="L165" s="250"/>
      <c r="M165" s="251"/>
      <c r="N165" s="252"/>
      <c r="O165" s="252"/>
      <c r="P165" s="252"/>
      <c r="Q165" s="252"/>
      <c r="R165" s="252"/>
      <c r="S165" s="252"/>
      <c r="T165" s="25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4" t="s">
        <v>210</v>
      </c>
      <c r="AU165" s="254" t="s">
        <v>86</v>
      </c>
      <c r="AV165" s="13" t="s">
        <v>86</v>
      </c>
      <c r="AW165" s="13" t="s">
        <v>34</v>
      </c>
      <c r="AX165" s="13" t="s">
        <v>82</v>
      </c>
      <c r="AY165" s="254" t="s">
        <v>196</v>
      </c>
    </row>
    <row r="166" s="2" customFormat="1" ht="33" customHeight="1">
      <c r="A166" s="39"/>
      <c r="B166" s="40"/>
      <c r="C166" s="230" t="s">
        <v>249</v>
      </c>
      <c r="D166" s="230" t="s">
        <v>198</v>
      </c>
      <c r="E166" s="231" t="s">
        <v>1230</v>
      </c>
      <c r="F166" s="232" t="s">
        <v>1231</v>
      </c>
      <c r="G166" s="233" t="s">
        <v>261</v>
      </c>
      <c r="H166" s="234">
        <v>242.624</v>
      </c>
      <c r="I166" s="235"/>
      <c r="J166" s="236">
        <f>ROUND(I166*H166,2)</f>
        <v>0</v>
      </c>
      <c r="K166" s="232" t="s">
        <v>202</v>
      </c>
      <c r="L166" s="45"/>
      <c r="M166" s="237" t="s">
        <v>1</v>
      </c>
      <c r="N166" s="238" t="s">
        <v>43</v>
      </c>
      <c r="O166" s="92"/>
      <c r="P166" s="239">
        <f>O166*H166</f>
        <v>0</v>
      </c>
      <c r="Q166" s="239">
        <v>0</v>
      </c>
      <c r="R166" s="239">
        <f>Q166*H166</f>
        <v>0</v>
      </c>
      <c r="S166" s="239">
        <v>0</v>
      </c>
      <c r="T166" s="24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1" t="s">
        <v>101</v>
      </c>
      <c r="AT166" s="241" t="s">
        <v>198</v>
      </c>
      <c r="AU166" s="241" t="s">
        <v>86</v>
      </c>
      <c r="AY166" s="18" t="s">
        <v>196</v>
      </c>
      <c r="BE166" s="242">
        <f>IF(N166="základní",J166,0)</f>
        <v>0</v>
      </c>
      <c r="BF166" s="242">
        <f>IF(N166="snížená",J166,0)</f>
        <v>0</v>
      </c>
      <c r="BG166" s="242">
        <f>IF(N166="zákl. přenesená",J166,0)</f>
        <v>0</v>
      </c>
      <c r="BH166" s="242">
        <f>IF(N166="sníž. přenesená",J166,0)</f>
        <v>0</v>
      </c>
      <c r="BI166" s="242">
        <f>IF(N166="nulová",J166,0)</f>
        <v>0</v>
      </c>
      <c r="BJ166" s="18" t="s">
        <v>82</v>
      </c>
      <c r="BK166" s="242">
        <f>ROUND(I166*H166,2)</f>
        <v>0</v>
      </c>
      <c r="BL166" s="18" t="s">
        <v>101</v>
      </c>
      <c r="BM166" s="241" t="s">
        <v>1232</v>
      </c>
    </row>
    <row r="167" s="14" customFormat="1">
      <c r="A167" s="14"/>
      <c r="B167" s="255"/>
      <c r="C167" s="256"/>
      <c r="D167" s="245" t="s">
        <v>210</v>
      </c>
      <c r="E167" s="257" t="s">
        <v>1</v>
      </c>
      <c r="F167" s="258" t="s">
        <v>1233</v>
      </c>
      <c r="G167" s="256"/>
      <c r="H167" s="257" t="s">
        <v>1</v>
      </c>
      <c r="I167" s="259"/>
      <c r="J167" s="256"/>
      <c r="K167" s="256"/>
      <c r="L167" s="260"/>
      <c r="M167" s="261"/>
      <c r="N167" s="262"/>
      <c r="O167" s="262"/>
      <c r="P167" s="262"/>
      <c r="Q167" s="262"/>
      <c r="R167" s="262"/>
      <c r="S167" s="262"/>
      <c r="T167" s="26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4" t="s">
        <v>210</v>
      </c>
      <c r="AU167" s="264" t="s">
        <v>86</v>
      </c>
      <c r="AV167" s="14" t="s">
        <v>82</v>
      </c>
      <c r="AW167" s="14" t="s">
        <v>34</v>
      </c>
      <c r="AX167" s="14" t="s">
        <v>78</v>
      </c>
      <c r="AY167" s="264" t="s">
        <v>196</v>
      </c>
    </row>
    <row r="168" s="13" customFormat="1">
      <c r="A168" s="13"/>
      <c r="B168" s="243"/>
      <c r="C168" s="244"/>
      <c r="D168" s="245" t="s">
        <v>210</v>
      </c>
      <c r="E168" s="246" t="s">
        <v>1</v>
      </c>
      <c r="F168" s="247" t="s">
        <v>1234</v>
      </c>
      <c r="G168" s="244"/>
      <c r="H168" s="248">
        <v>19.263999999999999</v>
      </c>
      <c r="I168" s="249"/>
      <c r="J168" s="244"/>
      <c r="K168" s="244"/>
      <c r="L168" s="250"/>
      <c r="M168" s="251"/>
      <c r="N168" s="252"/>
      <c r="O168" s="252"/>
      <c r="P168" s="252"/>
      <c r="Q168" s="252"/>
      <c r="R168" s="252"/>
      <c r="S168" s="252"/>
      <c r="T168" s="25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4" t="s">
        <v>210</v>
      </c>
      <c r="AU168" s="254" t="s">
        <v>86</v>
      </c>
      <c r="AV168" s="13" t="s">
        <v>86</v>
      </c>
      <c r="AW168" s="13" t="s">
        <v>34</v>
      </c>
      <c r="AX168" s="13" t="s">
        <v>78</v>
      </c>
      <c r="AY168" s="254" t="s">
        <v>196</v>
      </c>
    </row>
    <row r="169" s="13" customFormat="1">
      <c r="A169" s="13"/>
      <c r="B169" s="243"/>
      <c r="C169" s="244"/>
      <c r="D169" s="245" t="s">
        <v>210</v>
      </c>
      <c r="E169" s="246" t="s">
        <v>1</v>
      </c>
      <c r="F169" s="247" t="s">
        <v>1235</v>
      </c>
      <c r="G169" s="244"/>
      <c r="H169" s="248">
        <v>66.599999999999994</v>
      </c>
      <c r="I169" s="249"/>
      <c r="J169" s="244"/>
      <c r="K169" s="244"/>
      <c r="L169" s="250"/>
      <c r="M169" s="251"/>
      <c r="N169" s="252"/>
      <c r="O169" s="252"/>
      <c r="P169" s="252"/>
      <c r="Q169" s="252"/>
      <c r="R169" s="252"/>
      <c r="S169" s="252"/>
      <c r="T169" s="25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4" t="s">
        <v>210</v>
      </c>
      <c r="AU169" s="254" t="s">
        <v>86</v>
      </c>
      <c r="AV169" s="13" t="s">
        <v>86</v>
      </c>
      <c r="AW169" s="13" t="s">
        <v>34</v>
      </c>
      <c r="AX169" s="13" t="s">
        <v>78</v>
      </c>
      <c r="AY169" s="254" t="s">
        <v>196</v>
      </c>
    </row>
    <row r="170" s="13" customFormat="1">
      <c r="A170" s="13"/>
      <c r="B170" s="243"/>
      <c r="C170" s="244"/>
      <c r="D170" s="245" t="s">
        <v>210</v>
      </c>
      <c r="E170" s="246" t="s">
        <v>1</v>
      </c>
      <c r="F170" s="247" t="s">
        <v>1236</v>
      </c>
      <c r="G170" s="244"/>
      <c r="H170" s="248">
        <v>61.399999999999999</v>
      </c>
      <c r="I170" s="249"/>
      <c r="J170" s="244"/>
      <c r="K170" s="244"/>
      <c r="L170" s="250"/>
      <c r="M170" s="251"/>
      <c r="N170" s="252"/>
      <c r="O170" s="252"/>
      <c r="P170" s="252"/>
      <c r="Q170" s="252"/>
      <c r="R170" s="252"/>
      <c r="S170" s="252"/>
      <c r="T170" s="25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4" t="s">
        <v>210</v>
      </c>
      <c r="AU170" s="254" t="s">
        <v>86</v>
      </c>
      <c r="AV170" s="13" t="s">
        <v>86</v>
      </c>
      <c r="AW170" s="13" t="s">
        <v>34</v>
      </c>
      <c r="AX170" s="13" t="s">
        <v>78</v>
      </c>
      <c r="AY170" s="254" t="s">
        <v>196</v>
      </c>
    </row>
    <row r="171" s="13" customFormat="1">
      <c r="A171" s="13"/>
      <c r="B171" s="243"/>
      <c r="C171" s="244"/>
      <c r="D171" s="245" t="s">
        <v>210</v>
      </c>
      <c r="E171" s="246" t="s">
        <v>1</v>
      </c>
      <c r="F171" s="247" t="s">
        <v>1237</v>
      </c>
      <c r="G171" s="244"/>
      <c r="H171" s="248">
        <v>95.359999999999999</v>
      </c>
      <c r="I171" s="249"/>
      <c r="J171" s="244"/>
      <c r="K171" s="244"/>
      <c r="L171" s="250"/>
      <c r="M171" s="251"/>
      <c r="N171" s="252"/>
      <c r="O171" s="252"/>
      <c r="P171" s="252"/>
      <c r="Q171" s="252"/>
      <c r="R171" s="252"/>
      <c r="S171" s="252"/>
      <c r="T171" s="25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4" t="s">
        <v>210</v>
      </c>
      <c r="AU171" s="254" t="s">
        <v>86</v>
      </c>
      <c r="AV171" s="13" t="s">
        <v>86</v>
      </c>
      <c r="AW171" s="13" t="s">
        <v>34</v>
      </c>
      <c r="AX171" s="13" t="s">
        <v>78</v>
      </c>
      <c r="AY171" s="254" t="s">
        <v>196</v>
      </c>
    </row>
    <row r="172" s="16" customFormat="1">
      <c r="A172" s="16"/>
      <c r="B172" s="276"/>
      <c r="C172" s="277"/>
      <c r="D172" s="245" t="s">
        <v>210</v>
      </c>
      <c r="E172" s="278" t="s">
        <v>152</v>
      </c>
      <c r="F172" s="279" t="s">
        <v>276</v>
      </c>
      <c r="G172" s="277"/>
      <c r="H172" s="280">
        <v>242.624</v>
      </c>
      <c r="I172" s="281"/>
      <c r="J172" s="277"/>
      <c r="K172" s="277"/>
      <c r="L172" s="282"/>
      <c r="M172" s="283"/>
      <c r="N172" s="284"/>
      <c r="O172" s="284"/>
      <c r="P172" s="284"/>
      <c r="Q172" s="284"/>
      <c r="R172" s="284"/>
      <c r="S172" s="284"/>
      <c r="T172" s="285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86" t="s">
        <v>210</v>
      </c>
      <c r="AU172" s="286" t="s">
        <v>86</v>
      </c>
      <c r="AV172" s="16" t="s">
        <v>101</v>
      </c>
      <c r="AW172" s="16" t="s">
        <v>34</v>
      </c>
      <c r="AX172" s="16" t="s">
        <v>82</v>
      </c>
      <c r="AY172" s="286" t="s">
        <v>196</v>
      </c>
    </row>
    <row r="173" s="2" customFormat="1" ht="24.15" customHeight="1">
      <c r="A173" s="39"/>
      <c r="B173" s="40"/>
      <c r="C173" s="230" t="s">
        <v>8</v>
      </c>
      <c r="D173" s="230" t="s">
        <v>198</v>
      </c>
      <c r="E173" s="231" t="s">
        <v>1238</v>
      </c>
      <c r="F173" s="232" t="s">
        <v>1239</v>
      </c>
      <c r="G173" s="233" t="s">
        <v>261</v>
      </c>
      <c r="H173" s="234">
        <v>7.5</v>
      </c>
      <c r="I173" s="235"/>
      <c r="J173" s="236">
        <f>ROUND(I173*H173,2)</f>
        <v>0</v>
      </c>
      <c r="K173" s="232" t="s">
        <v>202</v>
      </c>
      <c r="L173" s="45"/>
      <c r="M173" s="237" t="s">
        <v>1</v>
      </c>
      <c r="N173" s="238" t="s">
        <v>43</v>
      </c>
      <c r="O173" s="92"/>
      <c r="P173" s="239">
        <f>O173*H173</f>
        <v>0</v>
      </c>
      <c r="Q173" s="239">
        <v>0</v>
      </c>
      <c r="R173" s="239">
        <f>Q173*H173</f>
        <v>0</v>
      </c>
      <c r="S173" s="239">
        <v>0</v>
      </c>
      <c r="T173" s="24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1" t="s">
        <v>101</v>
      </c>
      <c r="AT173" s="241" t="s">
        <v>198</v>
      </c>
      <c r="AU173" s="241" t="s">
        <v>86</v>
      </c>
      <c r="AY173" s="18" t="s">
        <v>196</v>
      </c>
      <c r="BE173" s="242">
        <f>IF(N173="základní",J173,0)</f>
        <v>0</v>
      </c>
      <c r="BF173" s="242">
        <f>IF(N173="snížená",J173,0)</f>
        <v>0</v>
      </c>
      <c r="BG173" s="242">
        <f>IF(N173="zákl. přenesená",J173,0)</f>
        <v>0</v>
      </c>
      <c r="BH173" s="242">
        <f>IF(N173="sníž. přenesená",J173,0)</f>
        <v>0</v>
      </c>
      <c r="BI173" s="242">
        <f>IF(N173="nulová",J173,0)</f>
        <v>0</v>
      </c>
      <c r="BJ173" s="18" t="s">
        <v>82</v>
      </c>
      <c r="BK173" s="242">
        <f>ROUND(I173*H173,2)</f>
        <v>0</v>
      </c>
      <c r="BL173" s="18" t="s">
        <v>101</v>
      </c>
      <c r="BM173" s="241" t="s">
        <v>1240</v>
      </c>
    </row>
    <row r="174" s="14" customFormat="1">
      <c r="A174" s="14"/>
      <c r="B174" s="255"/>
      <c r="C174" s="256"/>
      <c r="D174" s="245" t="s">
        <v>210</v>
      </c>
      <c r="E174" s="257" t="s">
        <v>1</v>
      </c>
      <c r="F174" s="258" t="s">
        <v>1241</v>
      </c>
      <c r="G174" s="256"/>
      <c r="H174" s="257" t="s">
        <v>1</v>
      </c>
      <c r="I174" s="259"/>
      <c r="J174" s="256"/>
      <c r="K174" s="256"/>
      <c r="L174" s="260"/>
      <c r="M174" s="261"/>
      <c r="N174" s="262"/>
      <c r="O174" s="262"/>
      <c r="P174" s="262"/>
      <c r="Q174" s="262"/>
      <c r="R174" s="262"/>
      <c r="S174" s="262"/>
      <c r="T174" s="26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4" t="s">
        <v>210</v>
      </c>
      <c r="AU174" s="264" t="s">
        <v>86</v>
      </c>
      <c r="AV174" s="14" t="s">
        <v>82</v>
      </c>
      <c r="AW174" s="14" t="s">
        <v>34</v>
      </c>
      <c r="AX174" s="14" t="s">
        <v>78</v>
      </c>
      <c r="AY174" s="264" t="s">
        <v>196</v>
      </c>
    </row>
    <row r="175" s="13" customFormat="1">
      <c r="A175" s="13"/>
      <c r="B175" s="243"/>
      <c r="C175" s="244"/>
      <c r="D175" s="245" t="s">
        <v>210</v>
      </c>
      <c r="E175" s="246" t="s">
        <v>1188</v>
      </c>
      <c r="F175" s="247" t="s">
        <v>1242</v>
      </c>
      <c r="G175" s="244"/>
      <c r="H175" s="248">
        <v>7.5</v>
      </c>
      <c r="I175" s="249"/>
      <c r="J175" s="244"/>
      <c r="K175" s="244"/>
      <c r="L175" s="250"/>
      <c r="M175" s="251"/>
      <c r="N175" s="252"/>
      <c r="O175" s="252"/>
      <c r="P175" s="252"/>
      <c r="Q175" s="252"/>
      <c r="R175" s="252"/>
      <c r="S175" s="252"/>
      <c r="T175" s="25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4" t="s">
        <v>210</v>
      </c>
      <c r="AU175" s="254" t="s">
        <v>86</v>
      </c>
      <c r="AV175" s="13" t="s">
        <v>86</v>
      </c>
      <c r="AW175" s="13" t="s">
        <v>34</v>
      </c>
      <c r="AX175" s="13" t="s">
        <v>82</v>
      </c>
      <c r="AY175" s="254" t="s">
        <v>196</v>
      </c>
    </row>
    <row r="176" s="2" customFormat="1" ht="24.15" customHeight="1">
      <c r="A176" s="39"/>
      <c r="B176" s="40"/>
      <c r="C176" s="230" t="s">
        <v>258</v>
      </c>
      <c r="D176" s="230" t="s">
        <v>198</v>
      </c>
      <c r="E176" s="231" t="s">
        <v>1243</v>
      </c>
      <c r="F176" s="232" t="s">
        <v>1244</v>
      </c>
      <c r="G176" s="233" t="s">
        <v>261</v>
      </c>
      <c r="H176" s="234">
        <v>29.908999999999999</v>
      </c>
      <c r="I176" s="235"/>
      <c r="J176" s="236">
        <f>ROUND(I176*H176,2)</f>
        <v>0</v>
      </c>
      <c r="K176" s="232" t="s">
        <v>202</v>
      </c>
      <c r="L176" s="45"/>
      <c r="M176" s="237" t="s">
        <v>1</v>
      </c>
      <c r="N176" s="238" t="s">
        <v>43</v>
      </c>
      <c r="O176" s="92"/>
      <c r="P176" s="239">
        <f>O176*H176</f>
        <v>0</v>
      </c>
      <c r="Q176" s="239">
        <v>0</v>
      </c>
      <c r="R176" s="239">
        <f>Q176*H176</f>
        <v>0</v>
      </c>
      <c r="S176" s="239">
        <v>0</v>
      </c>
      <c r="T176" s="24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1" t="s">
        <v>101</v>
      </c>
      <c r="AT176" s="241" t="s">
        <v>198</v>
      </c>
      <c r="AU176" s="241" t="s">
        <v>86</v>
      </c>
      <c r="AY176" s="18" t="s">
        <v>196</v>
      </c>
      <c r="BE176" s="242">
        <f>IF(N176="základní",J176,0)</f>
        <v>0</v>
      </c>
      <c r="BF176" s="242">
        <f>IF(N176="snížená",J176,0)</f>
        <v>0</v>
      </c>
      <c r="BG176" s="242">
        <f>IF(N176="zákl. přenesená",J176,0)</f>
        <v>0</v>
      </c>
      <c r="BH176" s="242">
        <f>IF(N176="sníž. přenesená",J176,0)</f>
        <v>0</v>
      </c>
      <c r="BI176" s="242">
        <f>IF(N176="nulová",J176,0)</f>
        <v>0</v>
      </c>
      <c r="BJ176" s="18" t="s">
        <v>82</v>
      </c>
      <c r="BK176" s="242">
        <f>ROUND(I176*H176,2)</f>
        <v>0</v>
      </c>
      <c r="BL176" s="18" t="s">
        <v>101</v>
      </c>
      <c r="BM176" s="241" t="s">
        <v>1245</v>
      </c>
    </row>
    <row r="177" s="14" customFormat="1">
      <c r="A177" s="14"/>
      <c r="B177" s="255"/>
      <c r="C177" s="256"/>
      <c r="D177" s="245" t="s">
        <v>210</v>
      </c>
      <c r="E177" s="257" t="s">
        <v>1</v>
      </c>
      <c r="F177" s="258" t="s">
        <v>1246</v>
      </c>
      <c r="G177" s="256"/>
      <c r="H177" s="257" t="s">
        <v>1</v>
      </c>
      <c r="I177" s="259"/>
      <c r="J177" s="256"/>
      <c r="K177" s="256"/>
      <c r="L177" s="260"/>
      <c r="M177" s="261"/>
      <c r="N177" s="262"/>
      <c r="O177" s="262"/>
      <c r="P177" s="262"/>
      <c r="Q177" s="262"/>
      <c r="R177" s="262"/>
      <c r="S177" s="262"/>
      <c r="T177" s="26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4" t="s">
        <v>210</v>
      </c>
      <c r="AU177" s="264" t="s">
        <v>86</v>
      </c>
      <c r="AV177" s="14" t="s">
        <v>82</v>
      </c>
      <c r="AW177" s="14" t="s">
        <v>34</v>
      </c>
      <c r="AX177" s="14" t="s">
        <v>78</v>
      </c>
      <c r="AY177" s="264" t="s">
        <v>196</v>
      </c>
    </row>
    <row r="178" s="13" customFormat="1">
      <c r="A178" s="13"/>
      <c r="B178" s="243"/>
      <c r="C178" s="244"/>
      <c r="D178" s="245" t="s">
        <v>210</v>
      </c>
      <c r="E178" s="246" t="s">
        <v>1247</v>
      </c>
      <c r="F178" s="247" t="s">
        <v>1248</v>
      </c>
      <c r="G178" s="244"/>
      <c r="H178" s="248">
        <v>9</v>
      </c>
      <c r="I178" s="249"/>
      <c r="J178" s="244"/>
      <c r="K178" s="244"/>
      <c r="L178" s="250"/>
      <c r="M178" s="251"/>
      <c r="N178" s="252"/>
      <c r="O178" s="252"/>
      <c r="P178" s="252"/>
      <c r="Q178" s="252"/>
      <c r="R178" s="252"/>
      <c r="S178" s="252"/>
      <c r="T178" s="25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4" t="s">
        <v>210</v>
      </c>
      <c r="AU178" s="254" t="s">
        <v>86</v>
      </c>
      <c r="AV178" s="13" t="s">
        <v>86</v>
      </c>
      <c r="AW178" s="13" t="s">
        <v>34</v>
      </c>
      <c r="AX178" s="13" t="s">
        <v>78</v>
      </c>
      <c r="AY178" s="254" t="s">
        <v>196</v>
      </c>
    </row>
    <row r="179" s="14" customFormat="1">
      <c r="A179" s="14"/>
      <c r="B179" s="255"/>
      <c r="C179" s="256"/>
      <c r="D179" s="245" t="s">
        <v>210</v>
      </c>
      <c r="E179" s="257" t="s">
        <v>1</v>
      </c>
      <c r="F179" s="258" t="s">
        <v>1249</v>
      </c>
      <c r="G179" s="256"/>
      <c r="H179" s="257" t="s">
        <v>1</v>
      </c>
      <c r="I179" s="259"/>
      <c r="J179" s="256"/>
      <c r="K179" s="256"/>
      <c r="L179" s="260"/>
      <c r="M179" s="261"/>
      <c r="N179" s="262"/>
      <c r="O179" s="262"/>
      <c r="P179" s="262"/>
      <c r="Q179" s="262"/>
      <c r="R179" s="262"/>
      <c r="S179" s="262"/>
      <c r="T179" s="26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4" t="s">
        <v>210</v>
      </c>
      <c r="AU179" s="264" t="s">
        <v>86</v>
      </c>
      <c r="AV179" s="14" t="s">
        <v>82</v>
      </c>
      <c r="AW179" s="14" t="s">
        <v>34</v>
      </c>
      <c r="AX179" s="14" t="s">
        <v>78</v>
      </c>
      <c r="AY179" s="264" t="s">
        <v>196</v>
      </c>
    </row>
    <row r="180" s="13" customFormat="1">
      <c r="A180" s="13"/>
      <c r="B180" s="243"/>
      <c r="C180" s="244"/>
      <c r="D180" s="245" t="s">
        <v>210</v>
      </c>
      <c r="E180" s="246" t="s">
        <v>1250</v>
      </c>
      <c r="F180" s="247" t="s">
        <v>1251</v>
      </c>
      <c r="G180" s="244"/>
      <c r="H180" s="248">
        <v>20.908999999999999</v>
      </c>
      <c r="I180" s="249"/>
      <c r="J180" s="244"/>
      <c r="K180" s="244"/>
      <c r="L180" s="250"/>
      <c r="M180" s="251"/>
      <c r="N180" s="252"/>
      <c r="O180" s="252"/>
      <c r="P180" s="252"/>
      <c r="Q180" s="252"/>
      <c r="R180" s="252"/>
      <c r="S180" s="252"/>
      <c r="T180" s="25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4" t="s">
        <v>210</v>
      </c>
      <c r="AU180" s="254" t="s">
        <v>86</v>
      </c>
      <c r="AV180" s="13" t="s">
        <v>86</v>
      </c>
      <c r="AW180" s="13" t="s">
        <v>34</v>
      </c>
      <c r="AX180" s="13" t="s">
        <v>78</v>
      </c>
      <c r="AY180" s="254" t="s">
        <v>196</v>
      </c>
    </row>
    <row r="181" s="16" customFormat="1">
      <c r="A181" s="16"/>
      <c r="B181" s="276"/>
      <c r="C181" s="277"/>
      <c r="D181" s="245" t="s">
        <v>210</v>
      </c>
      <c r="E181" s="278" t="s">
        <v>1185</v>
      </c>
      <c r="F181" s="279" t="s">
        <v>276</v>
      </c>
      <c r="G181" s="277"/>
      <c r="H181" s="280">
        <v>29.908999999999999</v>
      </c>
      <c r="I181" s="281"/>
      <c r="J181" s="277"/>
      <c r="K181" s="277"/>
      <c r="L181" s="282"/>
      <c r="M181" s="283"/>
      <c r="N181" s="284"/>
      <c r="O181" s="284"/>
      <c r="P181" s="284"/>
      <c r="Q181" s="284"/>
      <c r="R181" s="284"/>
      <c r="S181" s="284"/>
      <c r="T181" s="285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T181" s="286" t="s">
        <v>210</v>
      </c>
      <c r="AU181" s="286" t="s">
        <v>86</v>
      </c>
      <c r="AV181" s="16" t="s">
        <v>101</v>
      </c>
      <c r="AW181" s="16" t="s">
        <v>34</v>
      </c>
      <c r="AX181" s="16" t="s">
        <v>82</v>
      </c>
      <c r="AY181" s="286" t="s">
        <v>196</v>
      </c>
    </row>
    <row r="182" s="2" customFormat="1" ht="21.75" customHeight="1">
      <c r="A182" s="39"/>
      <c r="B182" s="40"/>
      <c r="C182" s="230" t="s">
        <v>267</v>
      </c>
      <c r="D182" s="230" t="s">
        <v>198</v>
      </c>
      <c r="E182" s="231" t="s">
        <v>284</v>
      </c>
      <c r="F182" s="232" t="s">
        <v>285</v>
      </c>
      <c r="G182" s="233" t="s">
        <v>201</v>
      </c>
      <c r="H182" s="234">
        <v>637.75999999999999</v>
      </c>
      <c r="I182" s="235"/>
      <c r="J182" s="236">
        <f>ROUND(I182*H182,2)</f>
        <v>0</v>
      </c>
      <c r="K182" s="232" t="s">
        <v>202</v>
      </c>
      <c r="L182" s="45"/>
      <c r="M182" s="237" t="s">
        <v>1</v>
      </c>
      <c r="N182" s="238" t="s">
        <v>43</v>
      </c>
      <c r="O182" s="92"/>
      <c r="P182" s="239">
        <f>O182*H182</f>
        <v>0</v>
      </c>
      <c r="Q182" s="239">
        <v>0.00084000000000000003</v>
      </c>
      <c r="R182" s="239">
        <f>Q182*H182</f>
        <v>0.53571840000000004</v>
      </c>
      <c r="S182" s="239">
        <v>0</v>
      </c>
      <c r="T182" s="24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1" t="s">
        <v>101</v>
      </c>
      <c r="AT182" s="241" t="s">
        <v>198</v>
      </c>
      <c r="AU182" s="241" t="s">
        <v>86</v>
      </c>
      <c r="AY182" s="18" t="s">
        <v>196</v>
      </c>
      <c r="BE182" s="242">
        <f>IF(N182="základní",J182,0)</f>
        <v>0</v>
      </c>
      <c r="BF182" s="242">
        <f>IF(N182="snížená",J182,0)</f>
        <v>0</v>
      </c>
      <c r="BG182" s="242">
        <f>IF(N182="zákl. přenesená",J182,0)</f>
        <v>0</v>
      </c>
      <c r="BH182" s="242">
        <f>IF(N182="sníž. přenesená",J182,0)</f>
        <v>0</v>
      </c>
      <c r="BI182" s="242">
        <f>IF(N182="nulová",J182,0)</f>
        <v>0</v>
      </c>
      <c r="BJ182" s="18" t="s">
        <v>82</v>
      </c>
      <c r="BK182" s="242">
        <f>ROUND(I182*H182,2)</f>
        <v>0</v>
      </c>
      <c r="BL182" s="18" t="s">
        <v>101</v>
      </c>
      <c r="BM182" s="241" t="s">
        <v>1252</v>
      </c>
    </row>
    <row r="183" s="13" customFormat="1">
      <c r="A183" s="13"/>
      <c r="B183" s="243"/>
      <c r="C183" s="244"/>
      <c r="D183" s="245" t="s">
        <v>210</v>
      </c>
      <c r="E183" s="246" t="s">
        <v>1</v>
      </c>
      <c r="F183" s="247" t="s">
        <v>1253</v>
      </c>
      <c r="G183" s="244"/>
      <c r="H183" s="248">
        <v>606.55999999999995</v>
      </c>
      <c r="I183" s="249"/>
      <c r="J183" s="244"/>
      <c r="K183" s="244"/>
      <c r="L183" s="250"/>
      <c r="M183" s="251"/>
      <c r="N183" s="252"/>
      <c r="O183" s="252"/>
      <c r="P183" s="252"/>
      <c r="Q183" s="252"/>
      <c r="R183" s="252"/>
      <c r="S183" s="252"/>
      <c r="T183" s="25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4" t="s">
        <v>210</v>
      </c>
      <c r="AU183" s="254" t="s">
        <v>86</v>
      </c>
      <c r="AV183" s="13" t="s">
        <v>86</v>
      </c>
      <c r="AW183" s="13" t="s">
        <v>34</v>
      </c>
      <c r="AX183" s="13" t="s">
        <v>78</v>
      </c>
      <c r="AY183" s="254" t="s">
        <v>196</v>
      </c>
    </row>
    <row r="184" s="13" customFormat="1">
      <c r="A184" s="13"/>
      <c r="B184" s="243"/>
      <c r="C184" s="244"/>
      <c r="D184" s="245" t="s">
        <v>210</v>
      </c>
      <c r="E184" s="246" t="s">
        <v>1</v>
      </c>
      <c r="F184" s="247" t="s">
        <v>1254</v>
      </c>
      <c r="G184" s="244"/>
      <c r="H184" s="248">
        <v>31.199999999999999</v>
      </c>
      <c r="I184" s="249"/>
      <c r="J184" s="244"/>
      <c r="K184" s="244"/>
      <c r="L184" s="250"/>
      <c r="M184" s="251"/>
      <c r="N184" s="252"/>
      <c r="O184" s="252"/>
      <c r="P184" s="252"/>
      <c r="Q184" s="252"/>
      <c r="R184" s="252"/>
      <c r="S184" s="252"/>
      <c r="T184" s="25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4" t="s">
        <v>210</v>
      </c>
      <c r="AU184" s="254" t="s">
        <v>86</v>
      </c>
      <c r="AV184" s="13" t="s">
        <v>86</v>
      </c>
      <c r="AW184" s="13" t="s">
        <v>34</v>
      </c>
      <c r="AX184" s="13" t="s">
        <v>78</v>
      </c>
      <c r="AY184" s="254" t="s">
        <v>196</v>
      </c>
    </row>
    <row r="185" s="16" customFormat="1">
      <c r="A185" s="16"/>
      <c r="B185" s="276"/>
      <c r="C185" s="277"/>
      <c r="D185" s="245" t="s">
        <v>210</v>
      </c>
      <c r="E185" s="278" t="s">
        <v>1</v>
      </c>
      <c r="F185" s="279" t="s">
        <v>276</v>
      </c>
      <c r="G185" s="277"/>
      <c r="H185" s="280">
        <v>637.75999999999999</v>
      </c>
      <c r="I185" s="281"/>
      <c r="J185" s="277"/>
      <c r="K185" s="277"/>
      <c r="L185" s="282"/>
      <c r="M185" s="283"/>
      <c r="N185" s="284"/>
      <c r="O185" s="284"/>
      <c r="P185" s="284"/>
      <c r="Q185" s="284"/>
      <c r="R185" s="284"/>
      <c r="S185" s="284"/>
      <c r="T185" s="285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T185" s="286" t="s">
        <v>210</v>
      </c>
      <c r="AU185" s="286" t="s">
        <v>86</v>
      </c>
      <c r="AV185" s="16" t="s">
        <v>101</v>
      </c>
      <c r="AW185" s="16" t="s">
        <v>34</v>
      </c>
      <c r="AX185" s="16" t="s">
        <v>82</v>
      </c>
      <c r="AY185" s="286" t="s">
        <v>196</v>
      </c>
    </row>
    <row r="186" s="2" customFormat="1" ht="24.15" customHeight="1">
      <c r="A186" s="39"/>
      <c r="B186" s="40"/>
      <c r="C186" s="230" t="s">
        <v>277</v>
      </c>
      <c r="D186" s="230" t="s">
        <v>198</v>
      </c>
      <c r="E186" s="231" t="s">
        <v>289</v>
      </c>
      <c r="F186" s="232" t="s">
        <v>290</v>
      </c>
      <c r="G186" s="233" t="s">
        <v>201</v>
      </c>
      <c r="H186" s="234">
        <v>637.75999999999999</v>
      </c>
      <c r="I186" s="235"/>
      <c r="J186" s="236">
        <f>ROUND(I186*H186,2)</f>
        <v>0</v>
      </c>
      <c r="K186" s="232" t="s">
        <v>202</v>
      </c>
      <c r="L186" s="45"/>
      <c r="M186" s="237" t="s">
        <v>1</v>
      </c>
      <c r="N186" s="238" t="s">
        <v>43</v>
      </c>
      <c r="O186" s="92"/>
      <c r="P186" s="239">
        <f>O186*H186</f>
        <v>0</v>
      </c>
      <c r="Q186" s="239">
        <v>0</v>
      </c>
      <c r="R186" s="239">
        <f>Q186*H186</f>
        <v>0</v>
      </c>
      <c r="S186" s="239">
        <v>0</v>
      </c>
      <c r="T186" s="24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1" t="s">
        <v>101</v>
      </c>
      <c r="AT186" s="241" t="s">
        <v>198</v>
      </c>
      <c r="AU186" s="241" t="s">
        <v>86</v>
      </c>
      <c r="AY186" s="18" t="s">
        <v>196</v>
      </c>
      <c r="BE186" s="242">
        <f>IF(N186="základní",J186,0)</f>
        <v>0</v>
      </c>
      <c r="BF186" s="242">
        <f>IF(N186="snížená",J186,0)</f>
        <v>0</v>
      </c>
      <c r="BG186" s="242">
        <f>IF(N186="zákl. přenesená",J186,0)</f>
        <v>0</v>
      </c>
      <c r="BH186" s="242">
        <f>IF(N186="sníž. přenesená",J186,0)</f>
        <v>0</v>
      </c>
      <c r="BI186" s="242">
        <f>IF(N186="nulová",J186,0)</f>
        <v>0</v>
      </c>
      <c r="BJ186" s="18" t="s">
        <v>82</v>
      </c>
      <c r="BK186" s="242">
        <f>ROUND(I186*H186,2)</f>
        <v>0</v>
      </c>
      <c r="BL186" s="18" t="s">
        <v>101</v>
      </c>
      <c r="BM186" s="241" t="s">
        <v>1255</v>
      </c>
    </row>
    <row r="187" s="2" customFormat="1" ht="21.75" customHeight="1">
      <c r="A187" s="39"/>
      <c r="B187" s="40"/>
      <c r="C187" s="230" t="s">
        <v>283</v>
      </c>
      <c r="D187" s="230" t="s">
        <v>198</v>
      </c>
      <c r="E187" s="231" t="s">
        <v>1256</v>
      </c>
      <c r="F187" s="232" t="s">
        <v>1257</v>
      </c>
      <c r="G187" s="233" t="s">
        <v>201</v>
      </c>
      <c r="H187" s="234">
        <v>94.847999999999999</v>
      </c>
      <c r="I187" s="235"/>
      <c r="J187" s="236">
        <f>ROUND(I187*H187,2)</f>
        <v>0</v>
      </c>
      <c r="K187" s="232" t="s">
        <v>202</v>
      </c>
      <c r="L187" s="45"/>
      <c r="M187" s="237" t="s">
        <v>1</v>
      </c>
      <c r="N187" s="238" t="s">
        <v>43</v>
      </c>
      <c r="O187" s="92"/>
      <c r="P187" s="239">
        <f>O187*H187</f>
        <v>0</v>
      </c>
      <c r="Q187" s="239">
        <v>0.00069999999999999999</v>
      </c>
      <c r="R187" s="239">
        <f>Q187*H187</f>
        <v>0.066393599999999997</v>
      </c>
      <c r="S187" s="239">
        <v>0</v>
      </c>
      <c r="T187" s="24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1" t="s">
        <v>101</v>
      </c>
      <c r="AT187" s="241" t="s">
        <v>198</v>
      </c>
      <c r="AU187" s="241" t="s">
        <v>86</v>
      </c>
      <c r="AY187" s="18" t="s">
        <v>196</v>
      </c>
      <c r="BE187" s="242">
        <f>IF(N187="základní",J187,0)</f>
        <v>0</v>
      </c>
      <c r="BF187" s="242">
        <f>IF(N187="snížená",J187,0)</f>
        <v>0</v>
      </c>
      <c r="BG187" s="242">
        <f>IF(N187="zákl. přenesená",J187,0)</f>
        <v>0</v>
      </c>
      <c r="BH187" s="242">
        <f>IF(N187="sníž. přenesená",J187,0)</f>
        <v>0</v>
      </c>
      <c r="BI187" s="242">
        <f>IF(N187="nulová",J187,0)</f>
        <v>0</v>
      </c>
      <c r="BJ187" s="18" t="s">
        <v>82</v>
      </c>
      <c r="BK187" s="242">
        <f>ROUND(I187*H187,2)</f>
        <v>0</v>
      </c>
      <c r="BL187" s="18" t="s">
        <v>101</v>
      </c>
      <c r="BM187" s="241" t="s">
        <v>1258</v>
      </c>
    </row>
    <row r="188" s="14" customFormat="1">
      <c r="A188" s="14"/>
      <c r="B188" s="255"/>
      <c r="C188" s="256"/>
      <c r="D188" s="245" t="s">
        <v>210</v>
      </c>
      <c r="E188" s="257" t="s">
        <v>1</v>
      </c>
      <c r="F188" s="258" t="s">
        <v>1246</v>
      </c>
      <c r="G188" s="256"/>
      <c r="H188" s="257" t="s">
        <v>1</v>
      </c>
      <c r="I188" s="259"/>
      <c r="J188" s="256"/>
      <c r="K188" s="256"/>
      <c r="L188" s="260"/>
      <c r="M188" s="261"/>
      <c r="N188" s="262"/>
      <c r="O188" s="262"/>
      <c r="P188" s="262"/>
      <c r="Q188" s="262"/>
      <c r="R188" s="262"/>
      <c r="S188" s="262"/>
      <c r="T188" s="26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4" t="s">
        <v>210</v>
      </c>
      <c r="AU188" s="264" t="s">
        <v>86</v>
      </c>
      <c r="AV188" s="14" t="s">
        <v>82</v>
      </c>
      <c r="AW188" s="14" t="s">
        <v>34</v>
      </c>
      <c r="AX188" s="14" t="s">
        <v>78</v>
      </c>
      <c r="AY188" s="264" t="s">
        <v>196</v>
      </c>
    </row>
    <row r="189" s="13" customFormat="1">
      <c r="A189" s="13"/>
      <c r="B189" s="243"/>
      <c r="C189" s="244"/>
      <c r="D189" s="245" t="s">
        <v>210</v>
      </c>
      <c r="E189" s="246" t="s">
        <v>1</v>
      </c>
      <c r="F189" s="247" t="s">
        <v>1259</v>
      </c>
      <c r="G189" s="244"/>
      <c r="H189" s="248">
        <v>30</v>
      </c>
      <c r="I189" s="249"/>
      <c r="J189" s="244"/>
      <c r="K189" s="244"/>
      <c r="L189" s="250"/>
      <c r="M189" s="251"/>
      <c r="N189" s="252"/>
      <c r="O189" s="252"/>
      <c r="P189" s="252"/>
      <c r="Q189" s="252"/>
      <c r="R189" s="252"/>
      <c r="S189" s="252"/>
      <c r="T189" s="25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4" t="s">
        <v>210</v>
      </c>
      <c r="AU189" s="254" t="s">
        <v>86</v>
      </c>
      <c r="AV189" s="13" t="s">
        <v>86</v>
      </c>
      <c r="AW189" s="13" t="s">
        <v>34</v>
      </c>
      <c r="AX189" s="13" t="s">
        <v>78</v>
      </c>
      <c r="AY189" s="254" t="s">
        <v>196</v>
      </c>
    </row>
    <row r="190" s="14" customFormat="1">
      <c r="A190" s="14"/>
      <c r="B190" s="255"/>
      <c r="C190" s="256"/>
      <c r="D190" s="245" t="s">
        <v>210</v>
      </c>
      <c r="E190" s="257" t="s">
        <v>1</v>
      </c>
      <c r="F190" s="258" t="s">
        <v>1249</v>
      </c>
      <c r="G190" s="256"/>
      <c r="H190" s="257" t="s">
        <v>1</v>
      </c>
      <c r="I190" s="259"/>
      <c r="J190" s="256"/>
      <c r="K190" s="256"/>
      <c r="L190" s="260"/>
      <c r="M190" s="261"/>
      <c r="N190" s="262"/>
      <c r="O190" s="262"/>
      <c r="P190" s="262"/>
      <c r="Q190" s="262"/>
      <c r="R190" s="262"/>
      <c r="S190" s="262"/>
      <c r="T190" s="26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4" t="s">
        <v>210</v>
      </c>
      <c r="AU190" s="264" t="s">
        <v>86</v>
      </c>
      <c r="AV190" s="14" t="s">
        <v>82</v>
      </c>
      <c r="AW190" s="14" t="s">
        <v>34</v>
      </c>
      <c r="AX190" s="14" t="s">
        <v>78</v>
      </c>
      <c r="AY190" s="264" t="s">
        <v>196</v>
      </c>
    </row>
    <row r="191" s="13" customFormat="1">
      <c r="A191" s="13"/>
      <c r="B191" s="243"/>
      <c r="C191" s="244"/>
      <c r="D191" s="245" t="s">
        <v>210</v>
      </c>
      <c r="E191" s="246" t="s">
        <v>1</v>
      </c>
      <c r="F191" s="247" t="s">
        <v>1260</v>
      </c>
      <c r="G191" s="244"/>
      <c r="H191" s="248">
        <v>34.847999999999999</v>
      </c>
      <c r="I191" s="249"/>
      <c r="J191" s="244"/>
      <c r="K191" s="244"/>
      <c r="L191" s="250"/>
      <c r="M191" s="251"/>
      <c r="N191" s="252"/>
      <c r="O191" s="252"/>
      <c r="P191" s="252"/>
      <c r="Q191" s="252"/>
      <c r="R191" s="252"/>
      <c r="S191" s="252"/>
      <c r="T191" s="25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4" t="s">
        <v>210</v>
      </c>
      <c r="AU191" s="254" t="s">
        <v>86</v>
      </c>
      <c r="AV191" s="13" t="s">
        <v>86</v>
      </c>
      <c r="AW191" s="13" t="s">
        <v>34</v>
      </c>
      <c r="AX191" s="13" t="s">
        <v>78</v>
      </c>
      <c r="AY191" s="254" t="s">
        <v>196</v>
      </c>
    </row>
    <row r="192" s="14" customFormat="1">
      <c r="A192" s="14"/>
      <c r="B192" s="255"/>
      <c r="C192" s="256"/>
      <c r="D192" s="245" t="s">
        <v>210</v>
      </c>
      <c r="E192" s="257" t="s">
        <v>1</v>
      </c>
      <c r="F192" s="258" t="s">
        <v>1203</v>
      </c>
      <c r="G192" s="256"/>
      <c r="H192" s="257" t="s">
        <v>1</v>
      </c>
      <c r="I192" s="259"/>
      <c r="J192" s="256"/>
      <c r="K192" s="256"/>
      <c r="L192" s="260"/>
      <c r="M192" s="261"/>
      <c r="N192" s="262"/>
      <c r="O192" s="262"/>
      <c r="P192" s="262"/>
      <c r="Q192" s="262"/>
      <c r="R192" s="262"/>
      <c r="S192" s="262"/>
      <c r="T192" s="26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4" t="s">
        <v>210</v>
      </c>
      <c r="AU192" s="264" t="s">
        <v>86</v>
      </c>
      <c r="AV192" s="14" t="s">
        <v>82</v>
      </c>
      <c r="AW192" s="14" t="s">
        <v>34</v>
      </c>
      <c r="AX192" s="14" t="s">
        <v>78</v>
      </c>
      <c r="AY192" s="264" t="s">
        <v>196</v>
      </c>
    </row>
    <row r="193" s="13" customFormat="1">
      <c r="A193" s="13"/>
      <c r="B193" s="243"/>
      <c r="C193" s="244"/>
      <c r="D193" s="245" t="s">
        <v>210</v>
      </c>
      <c r="E193" s="246" t="s">
        <v>1</v>
      </c>
      <c r="F193" s="247" t="s">
        <v>1261</v>
      </c>
      <c r="G193" s="244"/>
      <c r="H193" s="248">
        <v>30</v>
      </c>
      <c r="I193" s="249"/>
      <c r="J193" s="244"/>
      <c r="K193" s="244"/>
      <c r="L193" s="250"/>
      <c r="M193" s="251"/>
      <c r="N193" s="252"/>
      <c r="O193" s="252"/>
      <c r="P193" s="252"/>
      <c r="Q193" s="252"/>
      <c r="R193" s="252"/>
      <c r="S193" s="252"/>
      <c r="T193" s="25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4" t="s">
        <v>210</v>
      </c>
      <c r="AU193" s="254" t="s">
        <v>86</v>
      </c>
      <c r="AV193" s="13" t="s">
        <v>86</v>
      </c>
      <c r="AW193" s="13" t="s">
        <v>34</v>
      </c>
      <c r="AX193" s="13" t="s">
        <v>78</v>
      </c>
      <c r="AY193" s="254" t="s">
        <v>196</v>
      </c>
    </row>
    <row r="194" s="16" customFormat="1">
      <c r="A194" s="16"/>
      <c r="B194" s="276"/>
      <c r="C194" s="277"/>
      <c r="D194" s="245" t="s">
        <v>210</v>
      </c>
      <c r="E194" s="278" t="s">
        <v>1</v>
      </c>
      <c r="F194" s="279" t="s">
        <v>276</v>
      </c>
      <c r="G194" s="277"/>
      <c r="H194" s="280">
        <v>94.847999999999999</v>
      </c>
      <c r="I194" s="281"/>
      <c r="J194" s="277"/>
      <c r="K194" s="277"/>
      <c r="L194" s="282"/>
      <c r="M194" s="283"/>
      <c r="N194" s="284"/>
      <c r="O194" s="284"/>
      <c r="P194" s="284"/>
      <c r="Q194" s="284"/>
      <c r="R194" s="284"/>
      <c r="S194" s="284"/>
      <c r="T194" s="285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T194" s="286" t="s">
        <v>210</v>
      </c>
      <c r="AU194" s="286" t="s">
        <v>86</v>
      </c>
      <c r="AV194" s="16" t="s">
        <v>101</v>
      </c>
      <c r="AW194" s="16" t="s">
        <v>34</v>
      </c>
      <c r="AX194" s="16" t="s">
        <v>82</v>
      </c>
      <c r="AY194" s="286" t="s">
        <v>196</v>
      </c>
    </row>
    <row r="195" s="2" customFormat="1" ht="16.5" customHeight="1">
      <c r="A195" s="39"/>
      <c r="B195" s="40"/>
      <c r="C195" s="230" t="s">
        <v>288</v>
      </c>
      <c r="D195" s="230" t="s">
        <v>198</v>
      </c>
      <c r="E195" s="231" t="s">
        <v>1262</v>
      </c>
      <c r="F195" s="232" t="s">
        <v>1263</v>
      </c>
      <c r="G195" s="233" t="s">
        <v>201</v>
      </c>
      <c r="H195" s="234">
        <v>94.847999999999999</v>
      </c>
      <c r="I195" s="235"/>
      <c r="J195" s="236">
        <f>ROUND(I195*H195,2)</f>
        <v>0</v>
      </c>
      <c r="K195" s="232" t="s">
        <v>202</v>
      </c>
      <c r="L195" s="45"/>
      <c r="M195" s="237" t="s">
        <v>1</v>
      </c>
      <c r="N195" s="238" t="s">
        <v>43</v>
      </c>
      <c r="O195" s="92"/>
      <c r="P195" s="239">
        <f>O195*H195</f>
        <v>0</v>
      </c>
      <c r="Q195" s="239">
        <v>0</v>
      </c>
      <c r="R195" s="239">
        <f>Q195*H195</f>
        <v>0</v>
      </c>
      <c r="S195" s="239">
        <v>0</v>
      </c>
      <c r="T195" s="24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41" t="s">
        <v>101</v>
      </c>
      <c r="AT195" s="241" t="s">
        <v>198</v>
      </c>
      <c r="AU195" s="241" t="s">
        <v>86</v>
      </c>
      <c r="AY195" s="18" t="s">
        <v>196</v>
      </c>
      <c r="BE195" s="242">
        <f>IF(N195="základní",J195,0)</f>
        <v>0</v>
      </c>
      <c r="BF195" s="242">
        <f>IF(N195="snížená",J195,0)</f>
        <v>0</v>
      </c>
      <c r="BG195" s="242">
        <f>IF(N195="zákl. přenesená",J195,0)</f>
        <v>0</v>
      </c>
      <c r="BH195" s="242">
        <f>IF(N195="sníž. přenesená",J195,0)</f>
        <v>0</v>
      </c>
      <c r="BI195" s="242">
        <f>IF(N195="nulová",J195,0)</f>
        <v>0</v>
      </c>
      <c r="BJ195" s="18" t="s">
        <v>82</v>
      </c>
      <c r="BK195" s="242">
        <f>ROUND(I195*H195,2)</f>
        <v>0</v>
      </c>
      <c r="BL195" s="18" t="s">
        <v>101</v>
      </c>
      <c r="BM195" s="241" t="s">
        <v>1264</v>
      </c>
    </row>
    <row r="196" s="2" customFormat="1" ht="33" customHeight="1">
      <c r="A196" s="39"/>
      <c r="B196" s="40"/>
      <c r="C196" s="230" t="s">
        <v>292</v>
      </c>
      <c r="D196" s="230" t="s">
        <v>198</v>
      </c>
      <c r="E196" s="231" t="s">
        <v>308</v>
      </c>
      <c r="F196" s="232" t="s">
        <v>309</v>
      </c>
      <c r="G196" s="233" t="s">
        <v>261</v>
      </c>
      <c r="H196" s="234">
        <v>335.113</v>
      </c>
      <c r="I196" s="235"/>
      <c r="J196" s="236">
        <f>ROUND(I196*H196,2)</f>
        <v>0</v>
      </c>
      <c r="K196" s="232" t="s">
        <v>202</v>
      </c>
      <c r="L196" s="45"/>
      <c r="M196" s="237" t="s">
        <v>1</v>
      </c>
      <c r="N196" s="238" t="s">
        <v>43</v>
      </c>
      <c r="O196" s="92"/>
      <c r="P196" s="239">
        <f>O196*H196</f>
        <v>0</v>
      </c>
      <c r="Q196" s="239">
        <v>0</v>
      </c>
      <c r="R196" s="239">
        <f>Q196*H196</f>
        <v>0</v>
      </c>
      <c r="S196" s="239">
        <v>0</v>
      </c>
      <c r="T196" s="24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1" t="s">
        <v>101</v>
      </c>
      <c r="AT196" s="241" t="s">
        <v>198</v>
      </c>
      <c r="AU196" s="241" t="s">
        <v>86</v>
      </c>
      <c r="AY196" s="18" t="s">
        <v>196</v>
      </c>
      <c r="BE196" s="242">
        <f>IF(N196="základní",J196,0)</f>
        <v>0</v>
      </c>
      <c r="BF196" s="242">
        <f>IF(N196="snížená",J196,0)</f>
        <v>0</v>
      </c>
      <c r="BG196" s="242">
        <f>IF(N196="zákl. přenesená",J196,0)</f>
        <v>0</v>
      </c>
      <c r="BH196" s="242">
        <f>IF(N196="sníž. přenesená",J196,0)</f>
        <v>0</v>
      </c>
      <c r="BI196" s="242">
        <f>IF(N196="nulová",J196,0)</f>
        <v>0</v>
      </c>
      <c r="BJ196" s="18" t="s">
        <v>82</v>
      </c>
      <c r="BK196" s="242">
        <f>ROUND(I196*H196,2)</f>
        <v>0</v>
      </c>
      <c r="BL196" s="18" t="s">
        <v>101</v>
      </c>
      <c r="BM196" s="241" t="s">
        <v>1265</v>
      </c>
    </row>
    <row r="197" s="14" customFormat="1">
      <c r="A197" s="14"/>
      <c r="B197" s="255"/>
      <c r="C197" s="256"/>
      <c r="D197" s="245" t="s">
        <v>210</v>
      </c>
      <c r="E197" s="257" t="s">
        <v>1</v>
      </c>
      <c r="F197" s="258" t="s">
        <v>311</v>
      </c>
      <c r="G197" s="256"/>
      <c r="H197" s="257" t="s">
        <v>1</v>
      </c>
      <c r="I197" s="259"/>
      <c r="J197" s="256"/>
      <c r="K197" s="256"/>
      <c r="L197" s="260"/>
      <c r="M197" s="261"/>
      <c r="N197" s="262"/>
      <c r="O197" s="262"/>
      <c r="P197" s="262"/>
      <c r="Q197" s="262"/>
      <c r="R197" s="262"/>
      <c r="S197" s="262"/>
      <c r="T197" s="26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4" t="s">
        <v>210</v>
      </c>
      <c r="AU197" s="264" t="s">
        <v>86</v>
      </c>
      <c r="AV197" s="14" t="s">
        <v>82</v>
      </c>
      <c r="AW197" s="14" t="s">
        <v>34</v>
      </c>
      <c r="AX197" s="14" t="s">
        <v>78</v>
      </c>
      <c r="AY197" s="264" t="s">
        <v>196</v>
      </c>
    </row>
    <row r="198" s="13" customFormat="1">
      <c r="A198" s="13"/>
      <c r="B198" s="243"/>
      <c r="C198" s="244"/>
      <c r="D198" s="245" t="s">
        <v>210</v>
      </c>
      <c r="E198" s="246" t="s">
        <v>1</v>
      </c>
      <c r="F198" s="247" t="s">
        <v>1266</v>
      </c>
      <c r="G198" s="244"/>
      <c r="H198" s="248">
        <v>335.113</v>
      </c>
      <c r="I198" s="249"/>
      <c r="J198" s="244"/>
      <c r="K198" s="244"/>
      <c r="L198" s="250"/>
      <c r="M198" s="251"/>
      <c r="N198" s="252"/>
      <c r="O198" s="252"/>
      <c r="P198" s="252"/>
      <c r="Q198" s="252"/>
      <c r="R198" s="252"/>
      <c r="S198" s="252"/>
      <c r="T198" s="25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4" t="s">
        <v>210</v>
      </c>
      <c r="AU198" s="254" t="s">
        <v>86</v>
      </c>
      <c r="AV198" s="13" t="s">
        <v>86</v>
      </c>
      <c r="AW198" s="13" t="s">
        <v>34</v>
      </c>
      <c r="AX198" s="13" t="s">
        <v>78</v>
      </c>
      <c r="AY198" s="254" t="s">
        <v>196</v>
      </c>
    </row>
    <row r="199" s="16" customFormat="1">
      <c r="A199" s="16"/>
      <c r="B199" s="276"/>
      <c r="C199" s="277"/>
      <c r="D199" s="245" t="s">
        <v>210</v>
      </c>
      <c r="E199" s="278" t="s">
        <v>143</v>
      </c>
      <c r="F199" s="279" t="s">
        <v>276</v>
      </c>
      <c r="G199" s="277"/>
      <c r="H199" s="280">
        <v>335.113</v>
      </c>
      <c r="I199" s="281"/>
      <c r="J199" s="277"/>
      <c r="K199" s="277"/>
      <c r="L199" s="282"/>
      <c r="M199" s="283"/>
      <c r="N199" s="284"/>
      <c r="O199" s="284"/>
      <c r="P199" s="284"/>
      <c r="Q199" s="284"/>
      <c r="R199" s="284"/>
      <c r="S199" s="284"/>
      <c r="T199" s="285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T199" s="286" t="s">
        <v>210</v>
      </c>
      <c r="AU199" s="286" t="s">
        <v>86</v>
      </c>
      <c r="AV199" s="16" t="s">
        <v>101</v>
      </c>
      <c r="AW199" s="16" t="s">
        <v>34</v>
      </c>
      <c r="AX199" s="16" t="s">
        <v>82</v>
      </c>
      <c r="AY199" s="286" t="s">
        <v>196</v>
      </c>
    </row>
    <row r="200" s="2" customFormat="1" ht="37.8" customHeight="1">
      <c r="A200" s="39"/>
      <c r="B200" s="40"/>
      <c r="C200" s="230" t="s">
        <v>296</v>
      </c>
      <c r="D200" s="230" t="s">
        <v>198</v>
      </c>
      <c r="E200" s="231" t="s">
        <v>320</v>
      </c>
      <c r="F200" s="232" t="s">
        <v>321</v>
      </c>
      <c r="G200" s="233" t="s">
        <v>261</v>
      </c>
      <c r="H200" s="234">
        <v>3351.1300000000001</v>
      </c>
      <c r="I200" s="235"/>
      <c r="J200" s="236">
        <f>ROUND(I200*H200,2)</f>
        <v>0</v>
      </c>
      <c r="K200" s="232" t="s">
        <v>202</v>
      </c>
      <c r="L200" s="45"/>
      <c r="M200" s="237" t="s">
        <v>1</v>
      </c>
      <c r="N200" s="238" t="s">
        <v>43</v>
      </c>
      <c r="O200" s="92"/>
      <c r="P200" s="239">
        <f>O200*H200</f>
        <v>0</v>
      </c>
      <c r="Q200" s="239">
        <v>0</v>
      </c>
      <c r="R200" s="239">
        <f>Q200*H200</f>
        <v>0</v>
      </c>
      <c r="S200" s="239">
        <v>0</v>
      </c>
      <c r="T200" s="24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1" t="s">
        <v>101</v>
      </c>
      <c r="AT200" s="241" t="s">
        <v>198</v>
      </c>
      <c r="AU200" s="241" t="s">
        <v>86</v>
      </c>
      <c r="AY200" s="18" t="s">
        <v>196</v>
      </c>
      <c r="BE200" s="242">
        <f>IF(N200="základní",J200,0)</f>
        <v>0</v>
      </c>
      <c r="BF200" s="242">
        <f>IF(N200="snížená",J200,0)</f>
        <v>0</v>
      </c>
      <c r="BG200" s="242">
        <f>IF(N200="zákl. přenesená",J200,0)</f>
        <v>0</v>
      </c>
      <c r="BH200" s="242">
        <f>IF(N200="sníž. přenesená",J200,0)</f>
        <v>0</v>
      </c>
      <c r="BI200" s="242">
        <f>IF(N200="nulová",J200,0)</f>
        <v>0</v>
      </c>
      <c r="BJ200" s="18" t="s">
        <v>82</v>
      </c>
      <c r="BK200" s="242">
        <f>ROUND(I200*H200,2)</f>
        <v>0</v>
      </c>
      <c r="BL200" s="18" t="s">
        <v>101</v>
      </c>
      <c r="BM200" s="241" t="s">
        <v>1267</v>
      </c>
    </row>
    <row r="201" s="13" customFormat="1">
      <c r="A201" s="13"/>
      <c r="B201" s="243"/>
      <c r="C201" s="244"/>
      <c r="D201" s="245" t="s">
        <v>210</v>
      </c>
      <c r="E201" s="246" t="s">
        <v>1</v>
      </c>
      <c r="F201" s="247" t="s">
        <v>323</v>
      </c>
      <c r="G201" s="244"/>
      <c r="H201" s="248">
        <v>3351.1300000000001</v>
      </c>
      <c r="I201" s="249"/>
      <c r="J201" s="244"/>
      <c r="K201" s="244"/>
      <c r="L201" s="250"/>
      <c r="M201" s="251"/>
      <c r="N201" s="252"/>
      <c r="O201" s="252"/>
      <c r="P201" s="252"/>
      <c r="Q201" s="252"/>
      <c r="R201" s="252"/>
      <c r="S201" s="252"/>
      <c r="T201" s="25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4" t="s">
        <v>210</v>
      </c>
      <c r="AU201" s="254" t="s">
        <v>86</v>
      </c>
      <c r="AV201" s="13" t="s">
        <v>86</v>
      </c>
      <c r="AW201" s="13" t="s">
        <v>34</v>
      </c>
      <c r="AX201" s="13" t="s">
        <v>82</v>
      </c>
      <c r="AY201" s="254" t="s">
        <v>196</v>
      </c>
    </row>
    <row r="202" s="2" customFormat="1" ht="33" customHeight="1">
      <c r="A202" s="39"/>
      <c r="B202" s="40"/>
      <c r="C202" s="230" t="s">
        <v>303</v>
      </c>
      <c r="D202" s="230" t="s">
        <v>198</v>
      </c>
      <c r="E202" s="231" t="s">
        <v>345</v>
      </c>
      <c r="F202" s="232" t="s">
        <v>346</v>
      </c>
      <c r="G202" s="233" t="s">
        <v>341</v>
      </c>
      <c r="H202" s="234">
        <v>670.226</v>
      </c>
      <c r="I202" s="235"/>
      <c r="J202" s="236">
        <f>ROUND(I202*H202,2)</f>
        <v>0</v>
      </c>
      <c r="K202" s="232" t="s">
        <v>202</v>
      </c>
      <c r="L202" s="45"/>
      <c r="M202" s="237" t="s">
        <v>1</v>
      </c>
      <c r="N202" s="238" t="s">
        <v>43</v>
      </c>
      <c r="O202" s="92"/>
      <c r="P202" s="239">
        <f>O202*H202</f>
        <v>0</v>
      </c>
      <c r="Q202" s="239">
        <v>0</v>
      </c>
      <c r="R202" s="239">
        <f>Q202*H202</f>
        <v>0</v>
      </c>
      <c r="S202" s="239">
        <v>0</v>
      </c>
      <c r="T202" s="24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1" t="s">
        <v>101</v>
      </c>
      <c r="AT202" s="241" t="s">
        <v>198</v>
      </c>
      <c r="AU202" s="241" t="s">
        <v>86</v>
      </c>
      <c r="AY202" s="18" t="s">
        <v>196</v>
      </c>
      <c r="BE202" s="242">
        <f>IF(N202="základní",J202,0)</f>
        <v>0</v>
      </c>
      <c r="BF202" s="242">
        <f>IF(N202="snížená",J202,0)</f>
        <v>0</v>
      </c>
      <c r="BG202" s="242">
        <f>IF(N202="zákl. přenesená",J202,0)</f>
        <v>0</v>
      </c>
      <c r="BH202" s="242">
        <f>IF(N202="sníž. přenesená",J202,0)</f>
        <v>0</v>
      </c>
      <c r="BI202" s="242">
        <f>IF(N202="nulová",J202,0)</f>
        <v>0</v>
      </c>
      <c r="BJ202" s="18" t="s">
        <v>82</v>
      </c>
      <c r="BK202" s="242">
        <f>ROUND(I202*H202,2)</f>
        <v>0</v>
      </c>
      <c r="BL202" s="18" t="s">
        <v>101</v>
      </c>
      <c r="BM202" s="241" t="s">
        <v>1268</v>
      </c>
    </row>
    <row r="203" s="13" customFormat="1">
      <c r="A203" s="13"/>
      <c r="B203" s="243"/>
      <c r="C203" s="244"/>
      <c r="D203" s="245" t="s">
        <v>210</v>
      </c>
      <c r="E203" s="246" t="s">
        <v>1</v>
      </c>
      <c r="F203" s="247" t="s">
        <v>797</v>
      </c>
      <c r="G203" s="244"/>
      <c r="H203" s="248">
        <v>670.226</v>
      </c>
      <c r="I203" s="249"/>
      <c r="J203" s="244"/>
      <c r="K203" s="244"/>
      <c r="L203" s="250"/>
      <c r="M203" s="251"/>
      <c r="N203" s="252"/>
      <c r="O203" s="252"/>
      <c r="P203" s="252"/>
      <c r="Q203" s="252"/>
      <c r="R203" s="252"/>
      <c r="S203" s="252"/>
      <c r="T203" s="25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4" t="s">
        <v>210</v>
      </c>
      <c r="AU203" s="254" t="s">
        <v>86</v>
      </c>
      <c r="AV203" s="13" t="s">
        <v>86</v>
      </c>
      <c r="AW203" s="13" t="s">
        <v>34</v>
      </c>
      <c r="AX203" s="13" t="s">
        <v>82</v>
      </c>
      <c r="AY203" s="254" t="s">
        <v>196</v>
      </c>
    </row>
    <row r="204" s="2" customFormat="1" ht="16.5" customHeight="1">
      <c r="A204" s="39"/>
      <c r="B204" s="40"/>
      <c r="C204" s="230" t="s">
        <v>7</v>
      </c>
      <c r="D204" s="230" t="s">
        <v>198</v>
      </c>
      <c r="E204" s="231" t="s">
        <v>350</v>
      </c>
      <c r="F204" s="232" t="s">
        <v>351</v>
      </c>
      <c r="G204" s="233" t="s">
        <v>261</v>
      </c>
      <c r="H204" s="234">
        <v>335.113</v>
      </c>
      <c r="I204" s="235"/>
      <c r="J204" s="236">
        <f>ROUND(I204*H204,2)</f>
        <v>0</v>
      </c>
      <c r="K204" s="232" t="s">
        <v>202</v>
      </c>
      <c r="L204" s="45"/>
      <c r="M204" s="237" t="s">
        <v>1</v>
      </c>
      <c r="N204" s="238" t="s">
        <v>43</v>
      </c>
      <c r="O204" s="92"/>
      <c r="P204" s="239">
        <f>O204*H204</f>
        <v>0</v>
      </c>
      <c r="Q204" s="239">
        <v>0</v>
      </c>
      <c r="R204" s="239">
        <f>Q204*H204</f>
        <v>0</v>
      </c>
      <c r="S204" s="239">
        <v>0</v>
      </c>
      <c r="T204" s="24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1" t="s">
        <v>101</v>
      </c>
      <c r="AT204" s="241" t="s">
        <v>198</v>
      </c>
      <c r="AU204" s="241" t="s">
        <v>86</v>
      </c>
      <c r="AY204" s="18" t="s">
        <v>196</v>
      </c>
      <c r="BE204" s="242">
        <f>IF(N204="základní",J204,0)</f>
        <v>0</v>
      </c>
      <c r="BF204" s="242">
        <f>IF(N204="snížená",J204,0)</f>
        <v>0</v>
      </c>
      <c r="BG204" s="242">
        <f>IF(N204="zákl. přenesená",J204,0)</f>
        <v>0</v>
      </c>
      <c r="BH204" s="242">
        <f>IF(N204="sníž. přenesená",J204,0)</f>
        <v>0</v>
      </c>
      <c r="BI204" s="242">
        <f>IF(N204="nulová",J204,0)</f>
        <v>0</v>
      </c>
      <c r="BJ204" s="18" t="s">
        <v>82</v>
      </c>
      <c r="BK204" s="242">
        <f>ROUND(I204*H204,2)</f>
        <v>0</v>
      </c>
      <c r="BL204" s="18" t="s">
        <v>101</v>
      </c>
      <c r="BM204" s="241" t="s">
        <v>1269</v>
      </c>
    </row>
    <row r="205" s="13" customFormat="1">
      <c r="A205" s="13"/>
      <c r="B205" s="243"/>
      <c r="C205" s="244"/>
      <c r="D205" s="245" t="s">
        <v>210</v>
      </c>
      <c r="E205" s="246" t="s">
        <v>1</v>
      </c>
      <c r="F205" s="247" t="s">
        <v>143</v>
      </c>
      <c r="G205" s="244"/>
      <c r="H205" s="248">
        <v>335.113</v>
      </c>
      <c r="I205" s="249"/>
      <c r="J205" s="244"/>
      <c r="K205" s="244"/>
      <c r="L205" s="250"/>
      <c r="M205" s="251"/>
      <c r="N205" s="252"/>
      <c r="O205" s="252"/>
      <c r="P205" s="252"/>
      <c r="Q205" s="252"/>
      <c r="R205" s="252"/>
      <c r="S205" s="252"/>
      <c r="T205" s="25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4" t="s">
        <v>210</v>
      </c>
      <c r="AU205" s="254" t="s">
        <v>86</v>
      </c>
      <c r="AV205" s="13" t="s">
        <v>86</v>
      </c>
      <c r="AW205" s="13" t="s">
        <v>34</v>
      </c>
      <c r="AX205" s="13" t="s">
        <v>82</v>
      </c>
      <c r="AY205" s="254" t="s">
        <v>196</v>
      </c>
    </row>
    <row r="206" s="2" customFormat="1" ht="24.15" customHeight="1">
      <c r="A206" s="39"/>
      <c r="B206" s="40"/>
      <c r="C206" s="230" t="s">
        <v>314</v>
      </c>
      <c r="D206" s="230" t="s">
        <v>198</v>
      </c>
      <c r="E206" s="231" t="s">
        <v>356</v>
      </c>
      <c r="F206" s="232" t="s">
        <v>357</v>
      </c>
      <c r="G206" s="233" t="s">
        <v>261</v>
      </c>
      <c r="H206" s="234">
        <v>133.89099999999999</v>
      </c>
      <c r="I206" s="235"/>
      <c r="J206" s="236">
        <f>ROUND(I206*H206,2)</f>
        <v>0</v>
      </c>
      <c r="K206" s="232" t="s">
        <v>202</v>
      </c>
      <c r="L206" s="45"/>
      <c r="M206" s="237" t="s">
        <v>1</v>
      </c>
      <c r="N206" s="238" t="s">
        <v>43</v>
      </c>
      <c r="O206" s="92"/>
      <c r="P206" s="239">
        <f>O206*H206</f>
        <v>0</v>
      </c>
      <c r="Q206" s="239">
        <v>0</v>
      </c>
      <c r="R206" s="239">
        <f>Q206*H206</f>
        <v>0</v>
      </c>
      <c r="S206" s="239">
        <v>0</v>
      </c>
      <c r="T206" s="24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1" t="s">
        <v>101</v>
      </c>
      <c r="AT206" s="241" t="s">
        <v>198</v>
      </c>
      <c r="AU206" s="241" t="s">
        <v>86</v>
      </c>
      <c r="AY206" s="18" t="s">
        <v>196</v>
      </c>
      <c r="BE206" s="242">
        <f>IF(N206="základní",J206,0)</f>
        <v>0</v>
      </c>
      <c r="BF206" s="242">
        <f>IF(N206="snížená",J206,0)</f>
        <v>0</v>
      </c>
      <c r="BG206" s="242">
        <f>IF(N206="zákl. přenesená",J206,0)</f>
        <v>0</v>
      </c>
      <c r="BH206" s="242">
        <f>IF(N206="sníž. přenesená",J206,0)</f>
        <v>0</v>
      </c>
      <c r="BI206" s="242">
        <f>IF(N206="nulová",J206,0)</f>
        <v>0</v>
      </c>
      <c r="BJ206" s="18" t="s">
        <v>82</v>
      </c>
      <c r="BK206" s="242">
        <f>ROUND(I206*H206,2)</f>
        <v>0</v>
      </c>
      <c r="BL206" s="18" t="s">
        <v>101</v>
      </c>
      <c r="BM206" s="241" t="s">
        <v>1270</v>
      </c>
    </row>
    <row r="207" s="14" customFormat="1">
      <c r="A207" s="14"/>
      <c r="B207" s="255"/>
      <c r="C207" s="256"/>
      <c r="D207" s="245" t="s">
        <v>210</v>
      </c>
      <c r="E207" s="257" t="s">
        <v>1</v>
      </c>
      <c r="F207" s="258" t="s">
        <v>1271</v>
      </c>
      <c r="G207" s="256"/>
      <c r="H207" s="257" t="s">
        <v>1</v>
      </c>
      <c r="I207" s="259"/>
      <c r="J207" s="256"/>
      <c r="K207" s="256"/>
      <c r="L207" s="260"/>
      <c r="M207" s="261"/>
      <c r="N207" s="262"/>
      <c r="O207" s="262"/>
      <c r="P207" s="262"/>
      <c r="Q207" s="262"/>
      <c r="R207" s="262"/>
      <c r="S207" s="262"/>
      <c r="T207" s="26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4" t="s">
        <v>210</v>
      </c>
      <c r="AU207" s="264" t="s">
        <v>86</v>
      </c>
      <c r="AV207" s="14" t="s">
        <v>82</v>
      </c>
      <c r="AW207" s="14" t="s">
        <v>34</v>
      </c>
      <c r="AX207" s="14" t="s">
        <v>78</v>
      </c>
      <c r="AY207" s="264" t="s">
        <v>196</v>
      </c>
    </row>
    <row r="208" s="13" customFormat="1">
      <c r="A208" s="13"/>
      <c r="B208" s="243"/>
      <c r="C208" s="244"/>
      <c r="D208" s="245" t="s">
        <v>210</v>
      </c>
      <c r="E208" s="246" t="s">
        <v>1</v>
      </c>
      <c r="F208" s="247" t="s">
        <v>1272</v>
      </c>
      <c r="G208" s="244"/>
      <c r="H208" s="248">
        <v>289.39299999999997</v>
      </c>
      <c r="I208" s="249"/>
      <c r="J208" s="244"/>
      <c r="K208" s="244"/>
      <c r="L208" s="250"/>
      <c r="M208" s="251"/>
      <c r="N208" s="252"/>
      <c r="O208" s="252"/>
      <c r="P208" s="252"/>
      <c r="Q208" s="252"/>
      <c r="R208" s="252"/>
      <c r="S208" s="252"/>
      <c r="T208" s="25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4" t="s">
        <v>210</v>
      </c>
      <c r="AU208" s="254" t="s">
        <v>86</v>
      </c>
      <c r="AV208" s="13" t="s">
        <v>86</v>
      </c>
      <c r="AW208" s="13" t="s">
        <v>34</v>
      </c>
      <c r="AX208" s="13" t="s">
        <v>78</v>
      </c>
      <c r="AY208" s="254" t="s">
        <v>196</v>
      </c>
    </row>
    <row r="209" s="13" customFormat="1">
      <c r="A209" s="13"/>
      <c r="B209" s="243"/>
      <c r="C209" s="244"/>
      <c r="D209" s="245" t="s">
        <v>210</v>
      </c>
      <c r="E209" s="246" t="s">
        <v>1</v>
      </c>
      <c r="F209" s="247" t="s">
        <v>1273</v>
      </c>
      <c r="G209" s="244"/>
      <c r="H209" s="248">
        <v>-145.20699999999999</v>
      </c>
      <c r="I209" s="249"/>
      <c r="J209" s="244"/>
      <c r="K209" s="244"/>
      <c r="L209" s="250"/>
      <c r="M209" s="251"/>
      <c r="N209" s="252"/>
      <c r="O209" s="252"/>
      <c r="P209" s="252"/>
      <c r="Q209" s="252"/>
      <c r="R209" s="252"/>
      <c r="S209" s="252"/>
      <c r="T209" s="25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4" t="s">
        <v>210</v>
      </c>
      <c r="AU209" s="254" t="s">
        <v>86</v>
      </c>
      <c r="AV209" s="13" t="s">
        <v>86</v>
      </c>
      <c r="AW209" s="13" t="s">
        <v>34</v>
      </c>
      <c r="AX209" s="13" t="s">
        <v>78</v>
      </c>
      <c r="AY209" s="254" t="s">
        <v>196</v>
      </c>
    </row>
    <row r="210" s="13" customFormat="1">
      <c r="A210" s="13"/>
      <c r="B210" s="243"/>
      <c r="C210" s="244"/>
      <c r="D210" s="245" t="s">
        <v>210</v>
      </c>
      <c r="E210" s="246" t="s">
        <v>1</v>
      </c>
      <c r="F210" s="247" t="s">
        <v>1274</v>
      </c>
      <c r="G210" s="244"/>
      <c r="H210" s="248">
        <v>-6.1349999999999998</v>
      </c>
      <c r="I210" s="249"/>
      <c r="J210" s="244"/>
      <c r="K210" s="244"/>
      <c r="L210" s="250"/>
      <c r="M210" s="251"/>
      <c r="N210" s="252"/>
      <c r="O210" s="252"/>
      <c r="P210" s="252"/>
      <c r="Q210" s="252"/>
      <c r="R210" s="252"/>
      <c r="S210" s="252"/>
      <c r="T210" s="25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4" t="s">
        <v>210</v>
      </c>
      <c r="AU210" s="254" t="s">
        <v>86</v>
      </c>
      <c r="AV210" s="13" t="s">
        <v>86</v>
      </c>
      <c r="AW210" s="13" t="s">
        <v>34</v>
      </c>
      <c r="AX210" s="13" t="s">
        <v>78</v>
      </c>
      <c r="AY210" s="254" t="s">
        <v>196</v>
      </c>
    </row>
    <row r="211" s="13" customFormat="1">
      <c r="A211" s="13"/>
      <c r="B211" s="243"/>
      <c r="C211" s="244"/>
      <c r="D211" s="245" t="s">
        <v>210</v>
      </c>
      <c r="E211" s="246" t="s">
        <v>1</v>
      </c>
      <c r="F211" s="247" t="s">
        <v>1275</v>
      </c>
      <c r="G211" s="244"/>
      <c r="H211" s="248">
        <v>-2.641</v>
      </c>
      <c r="I211" s="249"/>
      <c r="J211" s="244"/>
      <c r="K211" s="244"/>
      <c r="L211" s="250"/>
      <c r="M211" s="251"/>
      <c r="N211" s="252"/>
      <c r="O211" s="252"/>
      <c r="P211" s="252"/>
      <c r="Q211" s="252"/>
      <c r="R211" s="252"/>
      <c r="S211" s="252"/>
      <c r="T211" s="25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4" t="s">
        <v>210</v>
      </c>
      <c r="AU211" s="254" t="s">
        <v>86</v>
      </c>
      <c r="AV211" s="13" t="s">
        <v>86</v>
      </c>
      <c r="AW211" s="13" t="s">
        <v>34</v>
      </c>
      <c r="AX211" s="13" t="s">
        <v>78</v>
      </c>
      <c r="AY211" s="254" t="s">
        <v>196</v>
      </c>
    </row>
    <row r="212" s="13" customFormat="1">
      <c r="A212" s="13"/>
      <c r="B212" s="243"/>
      <c r="C212" s="244"/>
      <c r="D212" s="245" t="s">
        <v>210</v>
      </c>
      <c r="E212" s="246" t="s">
        <v>1</v>
      </c>
      <c r="F212" s="247" t="s">
        <v>1276</v>
      </c>
      <c r="G212" s="244"/>
      <c r="H212" s="248">
        <v>-1.5189999999999999</v>
      </c>
      <c r="I212" s="249"/>
      <c r="J212" s="244"/>
      <c r="K212" s="244"/>
      <c r="L212" s="250"/>
      <c r="M212" s="251"/>
      <c r="N212" s="252"/>
      <c r="O212" s="252"/>
      <c r="P212" s="252"/>
      <c r="Q212" s="252"/>
      <c r="R212" s="252"/>
      <c r="S212" s="252"/>
      <c r="T212" s="25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4" t="s">
        <v>210</v>
      </c>
      <c r="AU212" s="254" t="s">
        <v>86</v>
      </c>
      <c r="AV212" s="13" t="s">
        <v>86</v>
      </c>
      <c r="AW212" s="13" t="s">
        <v>34</v>
      </c>
      <c r="AX212" s="13" t="s">
        <v>78</v>
      </c>
      <c r="AY212" s="254" t="s">
        <v>196</v>
      </c>
    </row>
    <row r="213" s="16" customFormat="1">
      <c r="A213" s="16"/>
      <c r="B213" s="276"/>
      <c r="C213" s="277"/>
      <c r="D213" s="245" t="s">
        <v>210</v>
      </c>
      <c r="E213" s="278" t="s">
        <v>164</v>
      </c>
      <c r="F213" s="279" t="s">
        <v>276</v>
      </c>
      <c r="G213" s="277"/>
      <c r="H213" s="280">
        <v>133.89099999999999</v>
      </c>
      <c r="I213" s="281"/>
      <c r="J213" s="277"/>
      <c r="K213" s="277"/>
      <c r="L213" s="282"/>
      <c r="M213" s="283"/>
      <c r="N213" s="284"/>
      <c r="O213" s="284"/>
      <c r="P213" s="284"/>
      <c r="Q213" s="284"/>
      <c r="R213" s="284"/>
      <c r="S213" s="284"/>
      <c r="T213" s="285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T213" s="286" t="s">
        <v>210</v>
      </c>
      <c r="AU213" s="286" t="s">
        <v>86</v>
      </c>
      <c r="AV213" s="16" t="s">
        <v>101</v>
      </c>
      <c r="AW213" s="16" t="s">
        <v>34</v>
      </c>
      <c r="AX213" s="16" t="s">
        <v>82</v>
      </c>
      <c r="AY213" s="286" t="s">
        <v>196</v>
      </c>
    </row>
    <row r="214" s="2" customFormat="1" ht="16.5" customHeight="1">
      <c r="A214" s="39"/>
      <c r="B214" s="40"/>
      <c r="C214" s="287" t="s">
        <v>319</v>
      </c>
      <c r="D214" s="287" t="s">
        <v>366</v>
      </c>
      <c r="E214" s="288" t="s">
        <v>1277</v>
      </c>
      <c r="F214" s="289" t="s">
        <v>1278</v>
      </c>
      <c r="G214" s="290" t="s">
        <v>341</v>
      </c>
      <c r="H214" s="291">
        <v>267.78199999999998</v>
      </c>
      <c r="I214" s="292"/>
      <c r="J214" s="293">
        <f>ROUND(I214*H214,2)</f>
        <v>0</v>
      </c>
      <c r="K214" s="289" t="s">
        <v>202</v>
      </c>
      <c r="L214" s="294"/>
      <c r="M214" s="295" t="s">
        <v>1</v>
      </c>
      <c r="N214" s="296" t="s">
        <v>43</v>
      </c>
      <c r="O214" s="92"/>
      <c r="P214" s="239">
        <f>O214*H214</f>
        <v>0</v>
      </c>
      <c r="Q214" s="239">
        <v>1</v>
      </c>
      <c r="R214" s="239">
        <f>Q214*H214</f>
        <v>267.78199999999998</v>
      </c>
      <c r="S214" s="239">
        <v>0</v>
      </c>
      <c r="T214" s="24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1" t="s">
        <v>232</v>
      </c>
      <c r="AT214" s="241" t="s">
        <v>366</v>
      </c>
      <c r="AU214" s="241" t="s">
        <v>86</v>
      </c>
      <c r="AY214" s="18" t="s">
        <v>196</v>
      </c>
      <c r="BE214" s="242">
        <f>IF(N214="základní",J214,0)</f>
        <v>0</v>
      </c>
      <c r="BF214" s="242">
        <f>IF(N214="snížená",J214,0)</f>
        <v>0</v>
      </c>
      <c r="BG214" s="242">
        <f>IF(N214="zákl. přenesená",J214,0)</f>
        <v>0</v>
      </c>
      <c r="BH214" s="242">
        <f>IF(N214="sníž. přenesená",J214,0)</f>
        <v>0</v>
      </c>
      <c r="BI214" s="242">
        <f>IF(N214="nulová",J214,0)</f>
        <v>0</v>
      </c>
      <c r="BJ214" s="18" t="s">
        <v>82</v>
      </c>
      <c r="BK214" s="242">
        <f>ROUND(I214*H214,2)</f>
        <v>0</v>
      </c>
      <c r="BL214" s="18" t="s">
        <v>101</v>
      </c>
      <c r="BM214" s="241" t="s">
        <v>1279</v>
      </c>
    </row>
    <row r="215" s="2" customFormat="1" ht="24.15" customHeight="1">
      <c r="A215" s="39"/>
      <c r="B215" s="40"/>
      <c r="C215" s="230" t="s">
        <v>324</v>
      </c>
      <c r="D215" s="230" t="s">
        <v>198</v>
      </c>
      <c r="E215" s="231" t="s">
        <v>361</v>
      </c>
      <c r="F215" s="232" t="s">
        <v>362</v>
      </c>
      <c r="G215" s="233" t="s">
        <v>261</v>
      </c>
      <c r="H215" s="234">
        <v>128.45599999999999</v>
      </c>
      <c r="I215" s="235"/>
      <c r="J215" s="236">
        <f>ROUND(I215*H215,2)</f>
        <v>0</v>
      </c>
      <c r="K215" s="232" t="s">
        <v>202</v>
      </c>
      <c r="L215" s="45"/>
      <c r="M215" s="237" t="s">
        <v>1</v>
      </c>
      <c r="N215" s="238" t="s">
        <v>43</v>
      </c>
      <c r="O215" s="92"/>
      <c r="P215" s="239">
        <f>O215*H215</f>
        <v>0</v>
      </c>
      <c r="Q215" s="239">
        <v>0</v>
      </c>
      <c r="R215" s="239">
        <f>Q215*H215</f>
        <v>0</v>
      </c>
      <c r="S215" s="239">
        <v>0</v>
      </c>
      <c r="T215" s="24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1" t="s">
        <v>101</v>
      </c>
      <c r="AT215" s="241" t="s">
        <v>198</v>
      </c>
      <c r="AU215" s="241" t="s">
        <v>86</v>
      </c>
      <c r="AY215" s="18" t="s">
        <v>196</v>
      </c>
      <c r="BE215" s="242">
        <f>IF(N215="základní",J215,0)</f>
        <v>0</v>
      </c>
      <c r="BF215" s="242">
        <f>IF(N215="snížená",J215,0)</f>
        <v>0</v>
      </c>
      <c r="BG215" s="242">
        <f>IF(N215="zákl. přenesená",J215,0)</f>
        <v>0</v>
      </c>
      <c r="BH215" s="242">
        <f>IF(N215="sníž. přenesená",J215,0)</f>
        <v>0</v>
      </c>
      <c r="BI215" s="242">
        <f>IF(N215="nulová",J215,0)</f>
        <v>0</v>
      </c>
      <c r="BJ215" s="18" t="s">
        <v>82</v>
      </c>
      <c r="BK215" s="242">
        <f>ROUND(I215*H215,2)</f>
        <v>0</v>
      </c>
      <c r="BL215" s="18" t="s">
        <v>101</v>
      </c>
      <c r="BM215" s="241" t="s">
        <v>1280</v>
      </c>
    </row>
    <row r="216" s="13" customFormat="1">
      <c r="A216" s="13"/>
      <c r="B216" s="243"/>
      <c r="C216" s="244"/>
      <c r="D216" s="245" t="s">
        <v>210</v>
      </c>
      <c r="E216" s="246" t="s">
        <v>1</v>
      </c>
      <c r="F216" s="247" t="s">
        <v>1281</v>
      </c>
      <c r="G216" s="244"/>
      <c r="H216" s="248">
        <v>125.21599999999999</v>
      </c>
      <c r="I216" s="249"/>
      <c r="J216" s="244"/>
      <c r="K216" s="244"/>
      <c r="L216" s="250"/>
      <c r="M216" s="251"/>
      <c r="N216" s="252"/>
      <c r="O216" s="252"/>
      <c r="P216" s="252"/>
      <c r="Q216" s="252"/>
      <c r="R216" s="252"/>
      <c r="S216" s="252"/>
      <c r="T216" s="25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4" t="s">
        <v>210</v>
      </c>
      <c r="AU216" s="254" t="s">
        <v>86</v>
      </c>
      <c r="AV216" s="13" t="s">
        <v>86</v>
      </c>
      <c r="AW216" s="13" t="s">
        <v>34</v>
      </c>
      <c r="AX216" s="13" t="s">
        <v>78</v>
      </c>
      <c r="AY216" s="254" t="s">
        <v>196</v>
      </c>
    </row>
    <row r="217" s="13" customFormat="1">
      <c r="A217" s="13"/>
      <c r="B217" s="243"/>
      <c r="C217" s="244"/>
      <c r="D217" s="245" t="s">
        <v>210</v>
      </c>
      <c r="E217" s="246" t="s">
        <v>1</v>
      </c>
      <c r="F217" s="247" t="s">
        <v>1282</v>
      </c>
      <c r="G217" s="244"/>
      <c r="H217" s="248">
        <v>3.2400000000000002</v>
      </c>
      <c r="I217" s="249"/>
      <c r="J217" s="244"/>
      <c r="K217" s="244"/>
      <c r="L217" s="250"/>
      <c r="M217" s="251"/>
      <c r="N217" s="252"/>
      <c r="O217" s="252"/>
      <c r="P217" s="252"/>
      <c r="Q217" s="252"/>
      <c r="R217" s="252"/>
      <c r="S217" s="252"/>
      <c r="T217" s="25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4" t="s">
        <v>210</v>
      </c>
      <c r="AU217" s="254" t="s">
        <v>86</v>
      </c>
      <c r="AV217" s="13" t="s">
        <v>86</v>
      </c>
      <c r="AW217" s="13" t="s">
        <v>34</v>
      </c>
      <c r="AX217" s="13" t="s">
        <v>78</v>
      </c>
      <c r="AY217" s="254" t="s">
        <v>196</v>
      </c>
    </row>
    <row r="218" s="16" customFormat="1">
      <c r="A218" s="16"/>
      <c r="B218" s="276"/>
      <c r="C218" s="277"/>
      <c r="D218" s="245" t="s">
        <v>210</v>
      </c>
      <c r="E218" s="278" t="s">
        <v>1177</v>
      </c>
      <c r="F218" s="279" t="s">
        <v>276</v>
      </c>
      <c r="G218" s="277"/>
      <c r="H218" s="280">
        <v>128.45599999999999</v>
      </c>
      <c r="I218" s="281"/>
      <c r="J218" s="277"/>
      <c r="K218" s="277"/>
      <c r="L218" s="282"/>
      <c r="M218" s="283"/>
      <c r="N218" s="284"/>
      <c r="O218" s="284"/>
      <c r="P218" s="284"/>
      <c r="Q218" s="284"/>
      <c r="R218" s="284"/>
      <c r="S218" s="284"/>
      <c r="T218" s="285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T218" s="286" t="s">
        <v>210</v>
      </c>
      <c r="AU218" s="286" t="s">
        <v>86</v>
      </c>
      <c r="AV218" s="16" t="s">
        <v>101</v>
      </c>
      <c r="AW218" s="16" t="s">
        <v>34</v>
      </c>
      <c r="AX218" s="16" t="s">
        <v>82</v>
      </c>
      <c r="AY218" s="286" t="s">
        <v>196</v>
      </c>
    </row>
    <row r="219" s="2" customFormat="1" ht="16.5" customHeight="1">
      <c r="A219" s="39"/>
      <c r="B219" s="40"/>
      <c r="C219" s="287" t="s">
        <v>329</v>
      </c>
      <c r="D219" s="287" t="s">
        <v>366</v>
      </c>
      <c r="E219" s="288" t="s">
        <v>1283</v>
      </c>
      <c r="F219" s="289" t="s">
        <v>1284</v>
      </c>
      <c r="G219" s="290" t="s">
        <v>341</v>
      </c>
      <c r="H219" s="291">
        <v>256.91199999999998</v>
      </c>
      <c r="I219" s="292"/>
      <c r="J219" s="293">
        <f>ROUND(I219*H219,2)</f>
        <v>0</v>
      </c>
      <c r="K219" s="289" t="s">
        <v>202</v>
      </c>
      <c r="L219" s="294"/>
      <c r="M219" s="295" t="s">
        <v>1</v>
      </c>
      <c r="N219" s="296" t="s">
        <v>43</v>
      </c>
      <c r="O219" s="92"/>
      <c r="P219" s="239">
        <f>O219*H219</f>
        <v>0</v>
      </c>
      <c r="Q219" s="239">
        <v>1</v>
      </c>
      <c r="R219" s="239">
        <f>Q219*H219</f>
        <v>256.91199999999998</v>
      </c>
      <c r="S219" s="239">
        <v>0</v>
      </c>
      <c r="T219" s="24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1" t="s">
        <v>232</v>
      </c>
      <c r="AT219" s="241" t="s">
        <v>366</v>
      </c>
      <c r="AU219" s="241" t="s">
        <v>86</v>
      </c>
      <c r="AY219" s="18" t="s">
        <v>196</v>
      </c>
      <c r="BE219" s="242">
        <f>IF(N219="základní",J219,0)</f>
        <v>0</v>
      </c>
      <c r="BF219" s="242">
        <f>IF(N219="snížená",J219,0)</f>
        <v>0</v>
      </c>
      <c r="BG219" s="242">
        <f>IF(N219="zákl. přenesená",J219,0)</f>
        <v>0</v>
      </c>
      <c r="BH219" s="242">
        <f>IF(N219="sníž. přenesená",J219,0)</f>
        <v>0</v>
      </c>
      <c r="BI219" s="242">
        <f>IF(N219="nulová",J219,0)</f>
        <v>0</v>
      </c>
      <c r="BJ219" s="18" t="s">
        <v>82</v>
      </c>
      <c r="BK219" s="242">
        <f>ROUND(I219*H219,2)</f>
        <v>0</v>
      </c>
      <c r="BL219" s="18" t="s">
        <v>101</v>
      </c>
      <c r="BM219" s="241" t="s">
        <v>1285</v>
      </c>
    </row>
    <row r="220" s="13" customFormat="1">
      <c r="A220" s="13"/>
      <c r="B220" s="243"/>
      <c r="C220" s="244"/>
      <c r="D220" s="245" t="s">
        <v>210</v>
      </c>
      <c r="E220" s="244"/>
      <c r="F220" s="247" t="s">
        <v>1286</v>
      </c>
      <c r="G220" s="244"/>
      <c r="H220" s="248">
        <v>256.91199999999998</v>
      </c>
      <c r="I220" s="249"/>
      <c r="J220" s="244"/>
      <c r="K220" s="244"/>
      <c r="L220" s="250"/>
      <c r="M220" s="251"/>
      <c r="N220" s="252"/>
      <c r="O220" s="252"/>
      <c r="P220" s="252"/>
      <c r="Q220" s="252"/>
      <c r="R220" s="252"/>
      <c r="S220" s="252"/>
      <c r="T220" s="25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4" t="s">
        <v>210</v>
      </c>
      <c r="AU220" s="254" t="s">
        <v>86</v>
      </c>
      <c r="AV220" s="13" t="s">
        <v>86</v>
      </c>
      <c r="AW220" s="13" t="s">
        <v>4</v>
      </c>
      <c r="AX220" s="13" t="s">
        <v>82</v>
      </c>
      <c r="AY220" s="254" t="s">
        <v>196</v>
      </c>
    </row>
    <row r="221" s="12" customFormat="1" ht="22.8" customHeight="1">
      <c r="A221" s="12"/>
      <c r="B221" s="214"/>
      <c r="C221" s="215"/>
      <c r="D221" s="216" t="s">
        <v>77</v>
      </c>
      <c r="E221" s="228" t="s">
        <v>86</v>
      </c>
      <c r="F221" s="228" t="s">
        <v>812</v>
      </c>
      <c r="G221" s="215"/>
      <c r="H221" s="215"/>
      <c r="I221" s="218"/>
      <c r="J221" s="229">
        <f>BK221</f>
        <v>0</v>
      </c>
      <c r="K221" s="215"/>
      <c r="L221" s="220"/>
      <c r="M221" s="221"/>
      <c r="N221" s="222"/>
      <c r="O221" s="222"/>
      <c r="P221" s="223">
        <f>SUM(P222:P225)</f>
        <v>0</v>
      </c>
      <c r="Q221" s="222"/>
      <c r="R221" s="223">
        <f>SUM(R222:R225)</f>
        <v>41.059069999999998</v>
      </c>
      <c r="S221" s="222"/>
      <c r="T221" s="224">
        <f>SUM(T222:T225)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25" t="s">
        <v>82</v>
      </c>
      <c r="AT221" s="226" t="s">
        <v>77</v>
      </c>
      <c r="AU221" s="226" t="s">
        <v>82</v>
      </c>
      <c r="AY221" s="225" t="s">
        <v>196</v>
      </c>
      <c r="BK221" s="227">
        <f>SUM(BK222:BK225)</f>
        <v>0</v>
      </c>
    </row>
    <row r="222" s="2" customFormat="1" ht="24.15" customHeight="1">
      <c r="A222" s="39"/>
      <c r="B222" s="40"/>
      <c r="C222" s="230" t="s">
        <v>332</v>
      </c>
      <c r="D222" s="230" t="s">
        <v>198</v>
      </c>
      <c r="E222" s="231" t="s">
        <v>817</v>
      </c>
      <c r="F222" s="232" t="s">
        <v>818</v>
      </c>
      <c r="G222" s="233" t="s">
        <v>201</v>
      </c>
      <c r="H222" s="234">
        <v>200</v>
      </c>
      <c r="I222" s="235"/>
      <c r="J222" s="236">
        <f>ROUND(I222*H222,2)</f>
        <v>0</v>
      </c>
      <c r="K222" s="232" t="s">
        <v>202</v>
      </c>
      <c r="L222" s="45"/>
      <c r="M222" s="237" t="s">
        <v>1</v>
      </c>
      <c r="N222" s="238" t="s">
        <v>43</v>
      </c>
      <c r="O222" s="92"/>
      <c r="P222" s="239">
        <f>O222*H222</f>
        <v>0</v>
      </c>
      <c r="Q222" s="239">
        <v>0.00017000000000000001</v>
      </c>
      <c r="R222" s="239">
        <f>Q222*H222</f>
        <v>0.034000000000000002</v>
      </c>
      <c r="S222" s="239">
        <v>0</v>
      </c>
      <c r="T222" s="240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1" t="s">
        <v>101</v>
      </c>
      <c r="AT222" s="241" t="s">
        <v>198</v>
      </c>
      <c r="AU222" s="241" t="s">
        <v>86</v>
      </c>
      <c r="AY222" s="18" t="s">
        <v>196</v>
      </c>
      <c r="BE222" s="242">
        <f>IF(N222="základní",J222,0)</f>
        <v>0</v>
      </c>
      <c r="BF222" s="242">
        <f>IF(N222="snížená",J222,0)</f>
        <v>0</v>
      </c>
      <c r="BG222" s="242">
        <f>IF(N222="zákl. přenesená",J222,0)</f>
        <v>0</v>
      </c>
      <c r="BH222" s="242">
        <f>IF(N222="sníž. přenesená",J222,0)</f>
        <v>0</v>
      </c>
      <c r="BI222" s="242">
        <f>IF(N222="nulová",J222,0)</f>
        <v>0</v>
      </c>
      <c r="BJ222" s="18" t="s">
        <v>82</v>
      </c>
      <c r="BK222" s="242">
        <f>ROUND(I222*H222,2)</f>
        <v>0</v>
      </c>
      <c r="BL222" s="18" t="s">
        <v>101</v>
      </c>
      <c r="BM222" s="241" t="s">
        <v>1287</v>
      </c>
    </row>
    <row r="223" s="2" customFormat="1" ht="24.15" customHeight="1">
      <c r="A223" s="39"/>
      <c r="B223" s="40"/>
      <c r="C223" s="287" t="s">
        <v>338</v>
      </c>
      <c r="D223" s="287" t="s">
        <v>366</v>
      </c>
      <c r="E223" s="288" t="s">
        <v>1288</v>
      </c>
      <c r="F223" s="289" t="s">
        <v>1289</v>
      </c>
      <c r="G223" s="290" t="s">
        <v>201</v>
      </c>
      <c r="H223" s="291">
        <v>236.90000000000001</v>
      </c>
      <c r="I223" s="292"/>
      <c r="J223" s="293">
        <f>ROUND(I223*H223,2)</f>
        <v>0</v>
      </c>
      <c r="K223" s="289" t="s">
        <v>202</v>
      </c>
      <c r="L223" s="294"/>
      <c r="M223" s="295" t="s">
        <v>1</v>
      </c>
      <c r="N223" s="296" t="s">
        <v>43</v>
      </c>
      <c r="O223" s="92"/>
      <c r="P223" s="239">
        <f>O223*H223</f>
        <v>0</v>
      </c>
      <c r="Q223" s="239">
        <v>0.00029999999999999997</v>
      </c>
      <c r="R223" s="239">
        <f>Q223*H223</f>
        <v>0.071069999999999994</v>
      </c>
      <c r="S223" s="239">
        <v>0</v>
      </c>
      <c r="T223" s="24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1" t="s">
        <v>232</v>
      </c>
      <c r="AT223" s="241" t="s">
        <v>366</v>
      </c>
      <c r="AU223" s="241" t="s">
        <v>86</v>
      </c>
      <c r="AY223" s="18" t="s">
        <v>196</v>
      </c>
      <c r="BE223" s="242">
        <f>IF(N223="základní",J223,0)</f>
        <v>0</v>
      </c>
      <c r="BF223" s="242">
        <f>IF(N223="snížená",J223,0)</f>
        <v>0</v>
      </c>
      <c r="BG223" s="242">
        <f>IF(N223="zákl. přenesená",J223,0)</f>
        <v>0</v>
      </c>
      <c r="BH223" s="242">
        <f>IF(N223="sníž. přenesená",J223,0)</f>
        <v>0</v>
      </c>
      <c r="BI223" s="242">
        <f>IF(N223="nulová",J223,0)</f>
        <v>0</v>
      </c>
      <c r="BJ223" s="18" t="s">
        <v>82</v>
      </c>
      <c r="BK223" s="242">
        <f>ROUND(I223*H223,2)</f>
        <v>0</v>
      </c>
      <c r="BL223" s="18" t="s">
        <v>101</v>
      </c>
      <c r="BM223" s="241" t="s">
        <v>1290</v>
      </c>
    </row>
    <row r="224" s="13" customFormat="1">
      <c r="A224" s="13"/>
      <c r="B224" s="243"/>
      <c r="C224" s="244"/>
      <c r="D224" s="245" t="s">
        <v>210</v>
      </c>
      <c r="E224" s="244"/>
      <c r="F224" s="247" t="s">
        <v>1291</v>
      </c>
      <c r="G224" s="244"/>
      <c r="H224" s="248">
        <v>236.90000000000001</v>
      </c>
      <c r="I224" s="249"/>
      <c r="J224" s="244"/>
      <c r="K224" s="244"/>
      <c r="L224" s="250"/>
      <c r="M224" s="251"/>
      <c r="N224" s="252"/>
      <c r="O224" s="252"/>
      <c r="P224" s="252"/>
      <c r="Q224" s="252"/>
      <c r="R224" s="252"/>
      <c r="S224" s="252"/>
      <c r="T224" s="25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4" t="s">
        <v>210</v>
      </c>
      <c r="AU224" s="254" t="s">
        <v>86</v>
      </c>
      <c r="AV224" s="13" t="s">
        <v>86</v>
      </c>
      <c r="AW224" s="13" t="s">
        <v>4</v>
      </c>
      <c r="AX224" s="13" t="s">
        <v>82</v>
      </c>
      <c r="AY224" s="254" t="s">
        <v>196</v>
      </c>
    </row>
    <row r="225" s="2" customFormat="1" ht="37.8" customHeight="1">
      <c r="A225" s="39"/>
      <c r="B225" s="40"/>
      <c r="C225" s="230" t="s">
        <v>344</v>
      </c>
      <c r="D225" s="230" t="s">
        <v>198</v>
      </c>
      <c r="E225" s="231" t="s">
        <v>1292</v>
      </c>
      <c r="F225" s="232" t="s">
        <v>1293</v>
      </c>
      <c r="G225" s="233" t="s">
        <v>247</v>
      </c>
      <c r="H225" s="234">
        <v>200</v>
      </c>
      <c r="I225" s="235"/>
      <c r="J225" s="236">
        <f>ROUND(I225*H225,2)</f>
        <v>0</v>
      </c>
      <c r="K225" s="232" t="s">
        <v>202</v>
      </c>
      <c r="L225" s="45"/>
      <c r="M225" s="237" t="s">
        <v>1</v>
      </c>
      <c r="N225" s="238" t="s">
        <v>43</v>
      </c>
      <c r="O225" s="92"/>
      <c r="P225" s="239">
        <f>O225*H225</f>
        <v>0</v>
      </c>
      <c r="Q225" s="239">
        <v>0.20477000000000001</v>
      </c>
      <c r="R225" s="239">
        <f>Q225*H225</f>
        <v>40.954000000000001</v>
      </c>
      <c r="S225" s="239">
        <v>0</v>
      </c>
      <c r="T225" s="24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1" t="s">
        <v>101</v>
      </c>
      <c r="AT225" s="241" t="s">
        <v>198</v>
      </c>
      <c r="AU225" s="241" t="s">
        <v>86</v>
      </c>
      <c r="AY225" s="18" t="s">
        <v>196</v>
      </c>
      <c r="BE225" s="242">
        <f>IF(N225="základní",J225,0)</f>
        <v>0</v>
      </c>
      <c r="BF225" s="242">
        <f>IF(N225="snížená",J225,0)</f>
        <v>0</v>
      </c>
      <c r="BG225" s="242">
        <f>IF(N225="zákl. přenesená",J225,0)</f>
        <v>0</v>
      </c>
      <c r="BH225" s="242">
        <f>IF(N225="sníž. přenesená",J225,0)</f>
        <v>0</v>
      </c>
      <c r="BI225" s="242">
        <f>IF(N225="nulová",J225,0)</f>
        <v>0</v>
      </c>
      <c r="BJ225" s="18" t="s">
        <v>82</v>
      </c>
      <c r="BK225" s="242">
        <f>ROUND(I225*H225,2)</f>
        <v>0</v>
      </c>
      <c r="BL225" s="18" t="s">
        <v>101</v>
      </c>
      <c r="BM225" s="241" t="s">
        <v>1294</v>
      </c>
    </row>
    <row r="226" s="12" customFormat="1" ht="22.8" customHeight="1">
      <c r="A226" s="12"/>
      <c r="B226" s="214"/>
      <c r="C226" s="215"/>
      <c r="D226" s="216" t="s">
        <v>77</v>
      </c>
      <c r="E226" s="228" t="s">
        <v>94</v>
      </c>
      <c r="F226" s="228" t="s">
        <v>410</v>
      </c>
      <c r="G226" s="215"/>
      <c r="H226" s="215"/>
      <c r="I226" s="218"/>
      <c r="J226" s="229">
        <f>BK226</f>
        <v>0</v>
      </c>
      <c r="K226" s="215"/>
      <c r="L226" s="220"/>
      <c r="M226" s="221"/>
      <c r="N226" s="222"/>
      <c r="O226" s="222"/>
      <c r="P226" s="223">
        <f>SUM(P227:P228)</f>
        <v>0</v>
      </c>
      <c r="Q226" s="222"/>
      <c r="R226" s="223">
        <f>SUM(R227:R228)</f>
        <v>0</v>
      </c>
      <c r="S226" s="222"/>
      <c r="T226" s="224">
        <f>SUM(T227:T228)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25" t="s">
        <v>82</v>
      </c>
      <c r="AT226" s="226" t="s">
        <v>77</v>
      </c>
      <c r="AU226" s="226" t="s">
        <v>82</v>
      </c>
      <c r="AY226" s="225" t="s">
        <v>196</v>
      </c>
      <c r="BK226" s="227">
        <f>SUM(BK227:BK228)</f>
        <v>0</v>
      </c>
    </row>
    <row r="227" s="2" customFormat="1" ht="21.75" customHeight="1">
      <c r="A227" s="39"/>
      <c r="B227" s="40"/>
      <c r="C227" s="230" t="s">
        <v>349</v>
      </c>
      <c r="D227" s="230" t="s">
        <v>198</v>
      </c>
      <c r="E227" s="231" t="s">
        <v>1295</v>
      </c>
      <c r="F227" s="232" t="s">
        <v>1296</v>
      </c>
      <c r="G227" s="233" t="s">
        <v>247</v>
      </c>
      <c r="H227" s="234">
        <v>207.65000000000001</v>
      </c>
      <c r="I227" s="235"/>
      <c r="J227" s="236">
        <f>ROUND(I227*H227,2)</f>
        <v>0</v>
      </c>
      <c r="K227" s="232" t="s">
        <v>202</v>
      </c>
      <c r="L227" s="45"/>
      <c r="M227" s="237" t="s">
        <v>1</v>
      </c>
      <c r="N227" s="238" t="s">
        <v>43</v>
      </c>
      <c r="O227" s="92"/>
      <c r="P227" s="239">
        <f>O227*H227</f>
        <v>0</v>
      </c>
      <c r="Q227" s="239">
        <v>0</v>
      </c>
      <c r="R227" s="239">
        <f>Q227*H227</f>
        <v>0</v>
      </c>
      <c r="S227" s="239">
        <v>0</v>
      </c>
      <c r="T227" s="24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1" t="s">
        <v>101</v>
      </c>
      <c r="AT227" s="241" t="s">
        <v>198</v>
      </c>
      <c r="AU227" s="241" t="s">
        <v>86</v>
      </c>
      <c r="AY227" s="18" t="s">
        <v>196</v>
      </c>
      <c r="BE227" s="242">
        <f>IF(N227="základní",J227,0)</f>
        <v>0</v>
      </c>
      <c r="BF227" s="242">
        <f>IF(N227="snížená",J227,0)</f>
        <v>0</v>
      </c>
      <c r="BG227" s="242">
        <f>IF(N227="zákl. přenesená",J227,0)</f>
        <v>0</v>
      </c>
      <c r="BH227" s="242">
        <f>IF(N227="sníž. přenesená",J227,0)</f>
        <v>0</v>
      </c>
      <c r="BI227" s="242">
        <f>IF(N227="nulová",J227,0)</f>
        <v>0</v>
      </c>
      <c r="BJ227" s="18" t="s">
        <v>82</v>
      </c>
      <c r="BK227" s="242">
        <f>ROUND(I227*H227,2)</f>
        <v>0</v>
      </c>
      <c r="BL227" s="18" t="s">
        <v>101</v>
      </c>
      <c r="BM227" s="241" t="s">
        <v>1297</v>
      </c>
    </row>
    <row r="228" s="13" customFormat="1">
      <c r="A228" s="13"/>
      <c r="B228" s="243"/>
      <c r="C228" s="244"/>
      <c r="D228" s="245" t="s">
        <v>210</v>
      </c>
      <c r="E228" s="246" t="s">
        <v>1</v>
      </c>
      <c r="F228" s="247" t="s">
        <v>1298</v>
      </c>
      <c r="G228" s="244"/>
      <c r="H228" s="248">
        <v>207.65000000000001</v>
      </c>
      <c r="I228" s="249"/>
      <c r="J228" s="244"/>
      <c r="K228" s="244"/>
      <c r="L228" s="250"/>
      <c r="M228" s="251"/>
      <c r="N228" s="252"/>
      <c r="O228" s="252"/>
      <c r="P228" s="252"/>
      <c r="Q228" s="252"/>
      <c r="R228" s="252"/>
      <c r="S228" s="252"/>
      <c r="T228" s="25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4" t="s">
        <v>210</v>
      </c>
      <c r="AU228" s="254" t="s">
        <v>86</v>
      </c>
      <c r="AV228" s="13" t="s">
        <v>86</v>
      </c>
      <c r="AW228" s="13" t="s">
        <v>34</v>
      </c>
      <c r="AX228" s="13" t="s">
        <v>82</v>
      </c>
      <c r="AY228" s="254" t="s">
        <v>196</v>
      </c>
    </row>
    <row r="229" s="12" customFormat="1" ht="22.8" customHeight="1">
      <c r="A229" s="12"/>
      <c r="B229" s="214"/>
      <c r="C229" s="215"/>
      <c r="D229" s="216" t="s">
        <v>77</v>
      </c>
      <c r="E229" s="228" t="s">
        <v>101</v>
      </c>
      <c r="F229" s="228" t="s">
        <v>421</v>
      </c>
      <c r="G229" s="215"/>
      <c r="H229" s="215"/>
      <c r="I229" s="218"/>
      <c r="J229" s="229">
        <f>BK229</f>
        <v>0</v>
      </c>
      <c r="K229" s="215"/>
      <c r="L229" s="220"/>
      <c r="M229" s="221"/>
      <c r="N229" s="222"/>
      <c r="O229" s="222"/>
      <c r="P229" s="223">
        <f>SUM(P230:P247)</f>
        <v>0</v>
      </c>
      <c r="Q229" s="222"/>
      <c r="R229" s="223">
        <f>SUM(R230:R247)</f>
        <v>39.770037470000005</v>
      </c>
      <c r="S229" s="222"/>
      <c r="T229" s="224">
        <f>SUM(T230:T247)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25" t="s">
        <v>82</v>
      </c>
      <c r="AT229" s="226" t="s">
        <v>77</v>
      </c>
      <c r="AU229" s="226" t="s">
        <v>82</v>
      </c>
      <c r="AY229" s="225" t="s">
        <v>196</v>
      </c>
      <c r="BK229" s="227">
        <f>SUM(BK230:BK247)</f>
        <v>0</v>
      </c>
    </row>
    <row r="230" s="2" customFormat="1" ht="33" customHeight="1">
      <c r="A230" s="39"/>
      <c r="B230" s="40"/>
      <c r="C230" s="230" t="s">
        <v>353</v>
      </c>
      <c r="D230" s="230" t="s">
        <v>198</v>
      </c>
      <c r="E230" s="231" t="s">
        <v>1299</v>
      </c>
      <c r="F230" s="232" t="s">
        <v>1300</v>
      </c>
      <c r="G230" s="233" t="s">
        <v>201</v>
      </c>
      <c r="H230" s="234">
        <v>3</v>
      </c>
      <c r="I230" s="235"/>
      <c r="J230" s="236">
        <f>ROUND(I230*H230,2)</f>
        <v>0</v>
      </c>
      <c r="K230" s="232" t="s">
        <v>202</v>
      </c>
      <c r="L230" s="45"/>
      <c r="M230" s="237" t="s">
        <v>1</v>
      </c>
      <c r="N230" s="238" t="s">
        <v>43</v>
      </c>
      <c r="O230" s="92"/>
      <c r="P230" s="239">
        <f>O230*H230</f>
        <v>0</v>
      </c>
      <c r="Q230" s="239">
        <v>0.49065999999999999</v>
      </c>
      <c r="R230" s="239">
        <f>Q230*H230</f>
        <v>1.4719799999999998</v>
      </c>
      <c r="S230" s="239">
        <v>0</v>
      </c>
      <c r="T230" s="240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1" t="s">
        <v>101</v>
      </c>
      <c r="AT230" s="241" t="s">
        <v>198</v>
      </c>
      <c r="AU230" s="241" t="s">
        <v>86</v>
      </c>
      <c r="AY230" s="18" t="s">
        <v>196</v>
      </c>
      <c r="BE230" s="242">
        <f>IF(N230="základní",J230,0)</f>
        <v>0</v>
      </c>
      <c r="BF230" s="242">
        <f>IF(N230="snížená",J230,0)</f>
        <v>0</v>
      </c>
      <c r="BG230" s="242">
        <f>IF(N230="zákl. přenesená",J230,0)</f>
        <v>0</v>
      </c>
      <c r="BH230" s="242">
        <f>IF(N230="sníž. přenesená",J230,0)</f>
        <v>0</v>
      </c>
      <c r="BI230" s="242">
        <f>IF(N230="nulová",J230,0)</f>
        <v>0</v>
      </c>
      <c r="BJ230" s="18" t="s">
        <v>82</v>
      </c>
      <c r="BK230" s="242">
        <f>ROUND(I230*H230,2)</f>
        <v>0</v>
      </c>
      <c r="BL230" s="18" t="s">
        <v>101</v>
      </c>
      <c r="BM230" s="241" t="s">
        <v>1301</v>
      </c>
    </row>
    <row r="231" s="2" customFormat="1" ht="24.15" customHeight="1">
      <c r="A231" s="39"/>
      <c r="B231" s="40"/>
      <c r="C231" s="230" t="s">
        <v>355</v>
      </c>
      <c r="D231" s="230" t="s">
        <v>198</v>
      </c>
      <c r="E231" s="231" t="s">
        <v>1302</v>
      </c>
      <c r="F231" s="232" t="s">
        <v>1303</v>
      </c>
      <c r="G231" s="233" t="s">
        <v>261</v>
      </c>
      <c r="H231" s="234">
        <v>16.751000000000001</v>
      </c>
      <c r="I231" s="235"/>
      <c r="J231" s="236">
        <f>ROUND(I231*H231,2)</f>
        <v>0</v>
      </c>
      <c r="K231" s="232" t="s">
        <v>202</v>
      </c>
      <c r="L231" s="45"/>
      <c r="M231" s="237" t="s">
        <v>1</v>
      </c>
      <c r="N231" s="238" t="s">
        <v>43</v>
      </c>
      <c r="O231" s="92"/>
      <c r="P231" s="239">
        <f>O231*H231</f>
        <v>0</v>
      </c>
      <c r="Q231" s="239">
        <v>1.8907700000000001</v>
      </c>
      <c r="R231" s="239">
        <f>Q231*H231</f>
        <v>31.672288270000003</v>
      </c>
      <c r="S231" s="239">
        <v>0</v>
      </c>
      <c r="T231" s="240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1" t="s">
        <v>101</v>
      </c>
      <c r="AT231" s="241" t="s">
        <v>198</v>
      </c>
      <c r="AU231" s="241" t="s">
        <v>86</v>
      </c>
      <c r="AY231" s="18" t="s">
        <v>196</v>
      </c>
      <c r="BE231" s="242">
        <f>IF(N231="základní",J231,0)</f>
        <v>0</v>
      </c>
      <c r="BF231" s="242">
        <f>IF(N231="snížená",J231,0)</f>
        <v>0</v>
      </c>
      <c r="BG231" s="242">
        <f>IF(N231="zákl. přenesená",J231,0)</f>
        <v>0</v>
      </c>
      <c r="BH231" s="242">
        <f>IF(N231="sníž. přenesená",J231,0)</f>
        <v>0</v>
      </c>
      <c r="BI231" s="242">
        <f>IF(N231="nulová",J231,0)</f>
        <v>0</v>
      </c>
      <c r="BJ231" s="18" t="s">
        <v>82</v>
      </c>
      <c r="BK231" s="242">
        <f>ROUND(I231*H231,2)</f>
        <v>0</v>
      </c>
      <c r="BL231" s="18" t="s">
        <v>101</v>
      </c>
      <c r="BM231" s="241" t="s">
        <v>1304</v>
      </c>
    </row>
    <row r="232" s="13" customFormat="1">
      <c r="A232" s="13"/>
      <c r="B232" s="243"/>
      <c r="C232" s="244"/>
      <c r="D232" s="245" t="s">
        <v>210</v>
      </c>
      <c r="E232" s="246" t="s">
        <v>1</v>
      </c>
      <c r="F232" s="247" t="s">
        <v>1305</v>
      </c>
      <c r="G232" s="244"/>
      <c r="H232" s="248">
        <v>15.651999999999999</v>
      </c>
      <c r="I232" s="249"/>
      <c r="J232" s="244"/>
      <c r="K232" s="244"/>
      <c r="L232" s="250"/>
      <c r="M232" s="251"/>
      <c r="N232" s="252"/>
      <c r="O232" s="252"/>
      <c r="P232" s="252"/>
      <c r="Q232" s="252"/>
      <c r="R232" s="252"/>
      <c r="S232" s="252"/>
      <c r="T232" s="25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4" t="s">
        <v>210</v>
      </c>
      <c r="AU232" s="254" t="s">
        <v>86</v>
      </c>
      <c r="AV232" s="13" t="s">
        <v>86</v>
      </c>
      <c r="AW232" s="13" t="s">
        <v>34</v>
      </c>
      <c r="AX232" s="13" t="s">
        <v>78</v>
      </c>
      <c r="AY232" s="254" t="s">
        <v>196</v>
      </c>
    </row>
    <row r="233" s="14" customFormat="1">
      <c r="A233" s="14"/>
      <c r="B233" s="255"/>
      <c r="C233" s="256"/>
      <c r="D233" s="245" t="s">
        <v>210</v>
      </c>
      <c r="E233" s="257" t="s">
        <v>1</v>
      </c>
      <c r="F233" s="258" t="s">
        <v>1306</v>
      </c>
      <c r="G233" s="256"/>
      <c r="H233" s="257" t="s">
        <v>1</v>
      </c>
      <c r="I233" s="259"/>
      <c r="J233" s="256"/>
      <c r="K233" s="256"/>
      <c r="L233" s="260"/>
      <c r="M233" s="261"/>
      <c r="N233" s="262"/>
      <c r="O233" s="262"/>
      <c r="P233" s="262"/>
      <c r="Q233" s="262"/>
      <c r="R233" s="262"/>
      <c r="S233" s="262"/>
      <c r="T233" s="26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4" t="s">
        <v>210</v>
      </c>
      <c r="AU233" s="264" t="s">
        <v>86</v>
      </c>
      <c r="AV233" s="14" t="s">
        <v>82</v>
      </c>
      <c r="AW233" s="14" t="s">
        <v>34</v>
      </c>
      <c r="AX233" s="14" t="s">
        <v>78</v>
      </c>
      <c r="AY233" s="264" t="s">
        <v>196</v>
      </c>
    </row>
    <row r="234" s="13" customFormat="1">
      <c r="A234" s="13"/>
      <c r="B234" s="243"/>
      <c r="C234" s="244"/>
      <c r="D234" s="245" t="s">
        <v>210</v>
      </c>
      <c r="E234" s="246" t="s">
        <v>1</v>
      </c>
      <c r="F234" s="247" t="s">
        <v>1307</v>
      </c>
      <c r="G234" s="244"/>
      <c r="H234" s="248">
        <v>0.254</v>
      </c>
      <c r="I234" s="249"/>
      <c r="J234" s="244"/>
      <c r="K234" s="244"/>
      <c r="L234" s="250"/>
      <c r="M234" s="251"/>
      <c r="N234" s="252"/>
      <c r="O234" s="252"/>
      <c r="P234" s="252"/>
      <c r="Q234" s="252"/>
      <c r="R234" s="252"/>
      <c r="S234" s="252"/>
      <c r="T234" s="25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4" t="s">
        <v>210</v>
      </c>
      <c r="AU234" s="254" t="s">
        <v>86</v>
      </c>
      <c r="AV234" s="13" t="s">
        <v>86</v>
      </c>
      <c r="AW234" s="13" t="s">
        <v>34</v>
      </c>
      <c r="AX234" s="13" t="s">
        <v>78</v>
      </c>
      <c r="AY234" s="254" t="s">
        <v>196</v>
      </c>
    </row>
    <row r="235" s="14" customFormat="1">
      <c r="A235" s="14"/>
      <c r="B235" s="255"/>
      <c r="C235" s="256"/>
      <c r="D235" s="245" t="s">
        <v>210</v>
      </c>
      <c r="E235" s="257" t="s">
        <v>1</v>
      </c>
      <c r="F235" s="258" t="s">
        <v>1308</v>
      </c>
      <c r="G235" s="256"/>
      <c r="H235" s="257" t="s">
        <v>1</v>
      </c>
      <c r="I235" s="259"/>
      <c r="J235" s="256"/>
      <c r="K235" s="256"/>
      <c r="L235" s="260"/>
      <c r="M235" s="261"/>
      <c r="N235" s="262"/>
      <c r="O235" s="262"/>
      <c r="P235" s="262"/>
      <c r="Q235" s="262"/>
      <c r="R235" s="262"/>
      <c r="S235" s="262"/>
      <c r="T235" s="26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4" t="s">
        <v>210</v>
      </c>
      <c r="AU235" s="264" t="s">
        <v>86</v>
      </c>
      <c r="AV235" s="14" t="s">
        <v>82</v>
      </c>
      <c r="AW235" s="14" t="s">
        <v>34</v>
      </c>
      <c r="AX235" s="14" t="s">
        <v>78</v>
      </c>
      <c r="AY235" s="264" t="s">
        <v>196</v>
      </c>
    </row>
    <row r="236" s="13" customFormat="1">
      <c r="A236" s="13"/>
      <c r="B236" s="243"/>
      <c r="C236" s="244"/>
      <c r="D236" s="245" t="s">
        <v>210</v>
      </c>
      <c r="E236" s="246" t="s">
        <v>1</v>
      </c>
      <c r="F236" s="247" t="s">
        <v>1309</v>
      </c>
      <c r="G236" s="244"/>
      <c r="H236" s="248">
        <v>0.71999999999999997</v>
      </c>
      <c r="I236" s="249"/>
      <c r="J236" s="244"/>
      <c r="K236" s="244"/>
      <c r="L236" s="250"/>
      <c r="M236" s="251"/>
      <c r="N236" s="252"/>
      <c r="O236" s="252"/>
      <c r="P236" s="252"/>
      <c r="Q236" s="252"/>
      <c r="R236" s="252"/>
      <c r="S236" s="252"/>
      <c r="T236" s="25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4" t="s">
        <v>210</v>
      </c>
      <c r="AU236" s="254" t="s">
        <v>86</v>
      </c>
      <c r="AV236" s="13" t="s">
        <v>86</v>
      </c>
      <c r="AW236" s="13" t="s">
        <v>34</v>
      </c>
      <c r="AX236" s="13" t="s">
        <v>78</v>
      </c>
      <c r="AY236" s="254" t="s">
        <v>196</v>
      </c>
    </row>
    <row r="237" s="14" customFormat="1">
      <c r="A237" s="14"/>
      <c r="B237" s="255"/>
      <c r="C237" s="256"/>
      <c r="D237" s="245" t="s">
        <v>210</v>
      </c>
      <c r="E237" s="257" t="s">
        <v>1</v>
      </c>
      <c r="F237" s="258" t="s">
        <v>1203</v>
      </c>
      <c r="G237" s="256"/>
      <c r="H237" s="257" t="s">
        <v>1</v>
      </c>
      <c r="I237" s="259"/>
      <c r="J237" s="256"/>
      <c r="K237" s="256"/>
      <c r="L237" s="260"/>
      <c r="M237" s="261"/>
      <c r="N237" s="262"/>
      <c r="O237" s="262"/>
      <c r="P237" s="262"/>
      <c r="Q237" s="262"/>
      <c r="R237" s="262"/>
      <c r="S237" s="262"/>
      <c r="T237" s="263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4" t="s">
        <v>210</v>
      </c>
      <c r="AU237" s="264" t="s">
        <v>86</v>
      </c>
      <c r="AV237" s="14" t="s">
        <v>82</v>
      </c>
      <c r="AW237" s="14" t="s">
        <v>34</v>
      </c>
      <c r="AX237" s="14" t="s">
        <v>78</v>
      </c>
      <c r="AY237" s="264" t="s">
        <v>196</v>
      </c>
    </row>
    <row r="238" s="13" customFormat="1">
      <c r="A238" s="13"/>
      <c r="B238" s="243"/>
      <c r="C238" s="244"/>
      <c r="D238" s="245" t="s">
        <v>210</v>
      </c>
      <c r="E238" s="246" t="s">
        <v>1</v>
      </c>
      <c r="F238" s="247" t="s">
        <v>1310</v>
      </c>
      <c r="G238" s="244"/>
      <c r="H238" s="248">
        <v>0.125</v>
      </c>
      <c r="I238" s="249"/>
      <c r="J238" s="244"/>
      <c r="K238" s="244"/>
      <c r="L238" s="250"/>
      <c r="M238" s="251"/>
      <c r="N238" s="252"/>
      <c r="O238" s="252"/>
      <c r="P238" s="252"/>
      <c r="Q238" s="252"/>
      <c r="R238" s="252"/>
      <c r="S238" s="252"/>
      <c r="T238" s="25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4" t="s">
        <v>210</v>
      </c>
      <c r="AU238" s="254" t="s">
        <v>86</v>
      </c>
      <c r="AV238" s="13" t="s">
        <v>86</v>
      </c>
      <c r="AW238" s="13" t="s">
        <v>34</v>
      </c>
      <c r="AX238" s="13" t="s">
        <v>78</v>
      </c>
      <c r="AY238" s="254" t="s">
        <v>196</v>
      </c>
    </row>
    <row r="239" s="15" customFormat="1">
      <c r="A239" s="15"/>
      <c r="B239" s="265"/>
      <c r="C239" s="266"/>
      <c r="D239" s="245" t="s">
        <v>210</v>
      </c>
      <c r="E239" s="267" t="s">
        <v>1179</v>
      </c>
      <c r="F239" s="268" t="s">
        <v>243</v>
      </c>
      <c r="G239" s="266"/>
      <c r="H239" s="269">
        <v>16.751000000000001</v>
      </c>
      <c r="I239" s="270"/>
      <c r="J239" s="266"/>
      <c r="K239" s="266"/>
      <c r="L239" s="271"/>
      <c r="M239" s="272"/>
      <c r="N239" s="273"/>
      <c r="O239" s="273"/>
      <c r="P239" s="273"/>
      <c r="Q239" s="273"/>
      <c r="R239" s="273"/>
      <c r="S239" s="273"/>
      <c r="T239" s="274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75" t="s">
        <v>210</v>
      </c>
      <c r="AU239" s="275" t="s">
        <v>86</v>
      </c>
      <c r="AV239" s="15" t="s">
        <v>94</v>
      </c>
      <c r="AW239" s="15" t="s">
        <v>34</v>
      </c>
      <c r="AX239" s="15" t="s">
        <v>82</v>
      </c>
      <c r="AY239" s="275" t="s">
        <v>196</v>
      </c>
    </row>
    <row r="240" s="2" customFormat="1" ht="21.75" customHeight="1">
      <c r="A240" s="39"/>
      <c r="B240" s="40"/>
      <c r="C240" s="230" t="s">
        <v>360</v>
      </c>
      <c r="D240" s="230" t="s">
        <v>198</v>
      </c>
      <c r="E240" s="231" t="s">
        <v>1311</v>
      </c>
      <c r="F240" s="232" t="s">
        <v>1312</v>
      </c>
      <c r="G240" s="233" t="s">
        <v>418</v>
      </c>
      <c r="H240" s="234">
        <v>5</v>
      </c>
      <c r="I240" s="235"/>
      <c r="J240" s="236">
        <f>ROUND(I240*H240,2)</f>
        <v>0</v>
      </c>
      <c r="K240" s="232" t="s">
        <v>202</v>
      </c>
      <c r="L240" s="45"/>
      <c r="M240" s="237" t="s">
        <v>1</v>
      </c>
      <c r="N240" s="238" t="s">
        <v>43</v>
      </c>
      <c r="O240" s="92"/>
      <c r="P240" s="239">
        <f>O240*H240</f>
        <v>0</v>
      </c>
      <c r="Q240" s="239">
        <v>0.087419999999999998</v>
      </c>
      <c r="R240" s="239">
        <f>Q240*H240</f>
        <v>0.43709999999999999</v>
      </c>
      <c r="S240" s="239">
        <v>0</v>
      </c>
      <c r="T240" s="240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1" t="s">
        <v>101</v>
      </c>
      <c r="AT240" s="241" t="s">
        <v>198</v>
      </c>
      <c r="AU240" s="241" t="s">
        <v>86</v>
      </c>
      <c r="AY240" s="18" t="s">
        <v>196</v>
      </c>
      <c r="BE240" s="242">
        <f>IF(N240="základní",J240,0)</f>
        <v>0</v>
      </c>
      <c r="BF240" s="242">
        <f>IF(N240="snížená",J240,0)</f>
        <v>0</v>
      </c>
      <c r="BG240" s="242">
        <f>IF(N240="zákl. přenesená",J240,0)</f>
        <v>0</v>
      </c>
      <c r="BH240" s="242">
        <f>IF(N240="sníž. přenesená",J240,0)</f>
        <v>0</v>
      </c>
      <c r="BI240" s="242">
        <f>IF(N240="nulová",J240,0)</f>
        <v>0</v>
      </c>
      <c r="BJ240" s="18" t="s">
        <v>82</v>
      </c>
      <c r="BK240" s="242">
        <f>ROUND(I240*H240,2)</f>
        <v>0</v>
      </c>
      <c r="BL240" s="18" t="s">
        <v>101</v>
      </c>
      <c r="BM240" s="241" t="s">
        <v>1313</v>
      </c>
    </row>
    <row r="241" s="2" customFormat="1" ht="24.15" customHeight="1">
      <c r="A241" s="39"/>
      <c r="B241" s="40"/>
      <c r="C241" s="287" t="s">
        <v>365</v>
      </c>
      <c r="D241" s="287" t="s">
        <v>366</v>
      </c>
      <c r="E241" s="288" t="s">
        <v>1314</v>
      </c>
      <c r="F241" s="289" t="s">
        <v>1315</v>
      </c>
      <c r="G241" s="290" t="s">
        <v>418</v>
      </c>
      <c r="H241" s="291">
        <v>5</v>
      </c>
      <c r="I241" s="292"/>
      <c r="J241" s="293">
        <f>ROUND(I241*H241,2)</f>
        <v>0</v>
      </c>
      <c r="K241" s="289" t="s">
        <v>202</v>
      </c>
      <c r="L241" s="294"/>
      <c r="M241" s="295" t="s">
        <v>1</v>
      </c>
      <c r="N241" s="296" t="s">
        <v>43</v>
      </c>
      <c r="O241" s="92"/>
      <c r="P241" s="239">
        <f>O241*H241</f>
        <v>0</v>
      </c>
      <c r="Q241" s="239">
        <v>0.027</v>
      </c>
      <c r="R241" s="239">
        <f>Q241*H241</f>
        <v>0.13500000000000001</v>
      </c>
      <c r="S241" s="239">
        <v>0</v>
      </c>
      <c r="T241" s="240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1" t="s">
        <v>232</v>
      </c>
      <c r="AT241" s="241" t="s">
        <v>366</v>
      </c>
      <c r="AU241" s="241" t="s">
        <v>86</v>
      </c>
      <c r="AY241" s="18" t="s">
        <v>196</v>
      </c>
      <c r="BE241" s="242">
        <f>IF(N241="základní",J241,0)</f>
        <v>0</v>
      </c>
      <c r="BF241" s="242">
        <f>IF(N241="snížená",J241,0)</f>
        <v>0</v>
      </c>
      <c r="BG241" s="242">
        <f>IF(N241="zákl. přenesená",J241,0)</f>
        <v>0</v>
      </c>
      <c r="BH241" s="242">
        <f>IF(N241="sníž. přenesená",J241,0)</f>
        <v>0</v>
      </c>
      <c r="BI241" s="242">
        <f>IF(N241="nulová",J241,0)</f>
        <v>0</v>
      </c>
      <c r="BJ241" s="18" t="s">
        <v>82</v>
      </c>
      <c r="BK241" s="242">
        <f>ROUND(I241*H241,2)</f>
        <v>0</v>
      </c>
      <c r="BL241" s="18" t="s">
        <v>101</v>
      </c>
      <c r="BM241" s="241" t="s">
        <v>1316</v>
      </c>
    </row>
    <row r="242" s="2" customFormat="1" ht="24.15" customHeight="1">
      <c r="A242" s="39"/>
      <c r="B242" s="40"/>
      <c r="C242" s="230" t="s">
        <v>371</v>
      </c>
      <c r="D242" s="230" t="s">
        <v>198</v>
      </c>
      <c r="E242" s="231" t="s">
        <v>1317</v>
      </c>
      <c r="F242" s="232" t="s">
        <v>1318</v>
      </c>
      <c r="G242" s="233" t="s">
        <v>261</v>
      </c>
      <c r="H242" s="234">
        <v>1.28</v>
      </c>
      <c r="I242" s="235"/>
      <c r="J242" s="236">
        <f>ROUND(I242*H242,2)</f>
        <v>0</v>
      </c>
      <c r="K242" s="232" t="s">
        <v>202</v>
      </c>
      <c r="L242" s="45"/>
      <c r="M242" s="237" t="s">
        <v>1</v>
      </c>
      <c r="N242" s="238" t="s">
        <v>43</v>
      </c>
      <c r="O242" s="92"/>
      <c r="P242" s="239">
        <f>O242*H242</f>
        <v>0</v>
      </c>
      <c r="Q242" s="239">
        <v>2.79989</v>
      </c>
      <c r="R242" s="239">
        <f>Q242*H242</f>
        <v>3.5838592</v>
      </c>
      <c r="S242" s="239">
        <v>0</v>
      </c>
      <c r="T242" s="24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1" t="s">
        <v>101</v>
      </c>
      <c r="AT242" s="241" t="s">
        <v>198</v>
      </c>
      <c r="AU242" s="241" t="s">
        <v>86</v>
      </c>
      <c r="AY242" s="18" t="s">
        <v>196</v>
      </c>
      <c r="BE242" s="242">
        <f>IF(N242="základní",J242,0)</f>
        <v>0</v>
      </c>
      <c r="BF242" s="242">
        <f>IF(N242="snížená",J242,0)</f>
        <v>0</v>
      </c>
      <c r="BG242" s="242">
        <f>IF(N242="zákl. přenesená",J242,0)</f>
        <v>0</v>
      </c>
      <c r="BH242" s="242">
        <f>IF(N242="sníž. přenesená",J242,0)</f>
        <v>0</v>
      </c>
      <c r="BI242" s="242">
        <f>IF(N242="nulová",J242,0)</f>
        <v>0</v>
      </c>
      <c r="BJ242" s="18" t="s">
        <v>82</v>
      </c>
      <c r="BK242" s="242">
        <f>ROUND(I242*H242,2)</f>
        <v>0</v>
      </c>
      <c r="BL242" s="18" t="s">
        <v>101</v>
      </c>
      <c r="BM242" s="241" t="s">
        <v>1319</v>
      </c>
    </row>
    <row r="243" s="14" customFormat="1">
      <c r="A243" s="14"/>
      <c r="B243" s="255"/>
      <c r="C243" s="256"/>
      <c r="D243" s="245" t="s">
        <v>210</v>
      </c>
      <c r="E243" s="257" t="s">
        <v>1</v>
      </c>
      <c r="F243" s="258" t="s">
        <v>1320</v>
      </c>
      <c r="G243" s="256"/>
      <c r="H243" s="257" t="s">
        <v>1</v>
      </c>
      <c r="I243" s="259"/>
      <c r="J243" s="256"/>
      <c r="K243" s="256"/>
      <c r="L243" s="260"/>
      <c r="M243" s="261"/>
      <c r="N243" s="262"/>
      <c r="O243" s="262"/>
      <c r="P243" s="262"/>
      <c r="Q243" s="262"/>
      <c r="R243" s="262"/>
      <c r="S243" s="262"/>
      <c r="T243" s="26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4" t="s">
        <v>210</v>
      </c>
      <c r="AU243" s="264" t="s">
        <v>86</v>
      </c>
      <c r="AV243" s="14" t="s">
        <v>82</v>
      </c>
      <c r="AW243" s="14" t="s">
        <v>34</v>
      </c>
      <c r="AX243" s="14" t="s">
        <v>78</v>
      </c>
      <c r="AY243" s="264" t="s">
        <v>196</v>
      </c>
    </row>
    <row r="244" s="13" customFormat="1">
      <c r="A244" s="13"/>
      <c r="B244" s="243"/>
      <c r="C244" s="244"/>
      <c r="D244" s="245" t="s">
        <v>210</v>
      </c>
      <c r="E244" s="246" t="s">
        <v>1</v>
      </c>
      <c r="F244" s="247" t="s">
        <v>1321</v>
      </c>
      <c r="G244" s="244"/>
      <c r="H244" s="248">
        <v>1.28</v>
      </c>
      <c r="I244" s="249"/>
      <c r="J244" s="244"/>
      <c r="K244" s="244"/>
      <c r="L244" s="250"/>
      <c r="M244" s="251"/>
      <c r="N244" s="252"/>
      <c r="O244" s="252"/>
      <c r="P244" s="252"/>
      <c r="Q244" s="252"/>
      <c r="R244" s="252"/>
      <c r="S244" s="252"/>
      <c r="T244" s="25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4" t="s">
        <v>210</v>
      </c>
      <c r="AU244" s="254" t="s">
        <v>86</v>
      </c>
      <c r="AV244" s="13" t="s">
        <v>86</v>
      </c>
      <c r="AW244" s="13" t="s">
        <v>34</v>
      </c>
      <c r="AX244" s="13" t="s">
        <v>82</v>
      </c>
      <c r="AY244" s="254" t="s">
        <v>196</v>
      </c>
    </row>
    <row r="245" s="2" customFormat="1" ht="24.15" customHeight="1">
      <c r="A245" s="39"/>
      <c r="B245" s="40"/>
      <c r="C245" s="230" t="s">
        <v>377</v>
      </c>
      <c r="D245" s="230" t="s">
        <v>198</v>
      </c>
      <c r="E245" s="231" t="s">
        <v>1322</v>
      </c>
      <c r="F245" s="232" t="s">
        <v>1323</v>
      </c>
      <c r="G245" s="233" t="s">
        <v>201</v>
      </c>
      <c r="H245" s="234">
        <v>3</v>
      </c>
      <c r="I245" s="235"/>
      <c r="J245" s="236">
        <f>ROUND(I245*H245,2)</f>
        <v>0</v>
      </c>
      <c r="K245" s="232" t="s">
        <v>202</v>
      </c>
      <c r="L245" s="45"/>
      <c r="M245" s="237" t="s">
        <v>1</v>
      </c>
      <c r="N245" s="238" t="s">
        <v>43</v>
      </c>
      <c r="O245" s="92"/>
      <c r="P245" s="239">
        <f>O245*H245</f>
        <v>0</v>
      </c>
      <c r="Q245" s="239">
        <v>0.82326999999999995</v>
      </c>
      <c r="R245" s="239">
        <f>Q245*H245</f>
        <v>2.4698099999999998</v>
      </c>
      <c r="S245" s="239">
        <v>0</v>
      </c>
      <c r="T245" s="24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1" t="s">
        <v>101</v>
      </c>
      <c r="AT245" s="241" t="s">
        <v>198</v>
      </c>
      <c r="AU245" s="241" t="s">
        <v>86</v>
      </c>
      <c r="AY245" s="18" t="s">
        <v>196</v>
      </c>
      <c r="BE245" s="242">
        <f>IF(N245="základní",J245,0)</f>
        <v>0</v>
      </c>
      <c r="BF245" s="242">
        <f>IF(N245="snížená",J245,0)</f>
        <v>0</v>
      </c>
      <c r="BG245" s="242">
        <f>IF(N245="zákl. přenesená",J245,0)</f>
        <v>0</v>
      </c>
      <c r="BH245" s="242">
        <f>IF(N245="sníž. přenesená",J245,0)</f>
        <v>0</v>
      </c>
      <c r="BI245" s="242">
        <f>IF(N245="nulová",J245,0)</f>
        <v>0</v>
      </c>
      <c r="BJ245" s="18" t="s">
        <v>82</v>
      </c>
      <c r="BK245" s="242">
        <f>ROUND(I245*H245,2)</f>
        <v>0</v>
      </c>
      <c r="BL245" s="18" t="s">
        <v>101</v>
      </c>
      <c r="BM245" s="241" t="s">
        <v>1324</v>
      </c>
    </row>
    <row r="246" s="14" customFormat="1">
      <c r="A246" s="14"/>
      <c r="B246" s="255"/>
      <c r="C246" s="256"/>
      <c r="D246" s="245" t="s">
        <v>210</v>
      </c>
      <c r="E246" s="257" t="s">
        <v>1</v>
      </c>
      <c r="F246" s="258" t="s">
        <v>1320</v>
      </c>
      <c r="G246" s="256"/>
      <c r="H246" s="257" t="s">
        <v>1</v>
      </c>
      <c r="I246" s="259"/>
      <c r="J246" s="256"/>
      <c r="K246" s="256"/>
      <c r="L246" s="260"/>
      <c r="M246" s="261"/>
      <c r="N246" s="262"/>
      <c r="O246" s="262"/>
      <c r="P246" s="262"/>
      <c r="Q246" s="262"/>
      <c r="R246" s="262"/>
      <c r="S246" s="262"/>
      <c r="T246" s="26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4" t="s">
        <v>210</v>
      </c>
      <c r="AU246" s="264" t="s">
        <v>86</v>
      </c>
      <c r="AV246" s="14" t="s">
        <v>82</v>
      </c>
      <c r="AW246" s="14" t="s">
        <v>34</v>
      </c>
      <c r="AX246" s="14" t="s">
        <v>78</v>
      </c>
      <c r="AY246" s="264" t="s">
        <v>196</v>
      </c>
    </row>
    <row r="247" s="13" customFormat="1">
      <c r="A247" s="13"/>
      <c r="B247" s="243"/>
      <c r="C247" s="244"/>
      <c r="D247" s="245" t="s">
        <v>210</v>
      </c>
      <c r="E247" s="246" t="s">
        <v>1</v>
      </c>
      <c r="F247" s="247" t="s">
        <v>1325</v>
      </c>
      <c r="G247" s="244"/>
      <c r="H247" s="248">
        <v>3</v>
      </c>
      <c r="I247" s="249"/>
      <c r="J247" s="244"/>
      <c r="K247" s="244"/>
      <c r="L247" s="250"/>
      <c r="M247" s="251"/>
      <c r="N247" s="252"/>
      <c r="O247" s="252"/>
      <c r="P247" s="252"/>
      <c r="Q247" s="252"/>
      <c r="R247" s="252"/>
      <c r="S247" s="252"/>
      <c r="T247" s="25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4" t="s">
        <v>210</v>
      </c>
      <c r="AU247" s="254" t="s">
        <v>86</v>
      </c>
      <c r="AV247" s="13" t="s">
        <v>86</v>
      </c>
      <c r="AW247" s="13" t="s">
        <v>34</v>
      </c>
      <c r="AX247" s="13" t="s">
        <v>82</v>
      </c>
      <c r="AY247" s="254" t="s">
        <v>196</v>
      </c>
    </row>
    <row r="248" s="12" customFormat="1" ht="22.8" customHeight="1">
      <c r="A248" s="12"/>
      <c r="B248" s="214"/>
      <c r="C248" s="215"/>
      <c r="D248" s="216" t="s">
        <v>77</v>
      </c>
      <c r="E248" s="228" t="s">
        <v>215</v>
      </c>
      <c r="F248" s="228" t="s">
        <v>432</v>
      </c>
      <c r="G248" s="215"/>
      <c r="H248" s="215"/>
      <c r="I248" s="218"/>
      <c r="J248" s="229">
        <f>BK248</f>
        <v>0</v>
      </c>
      <c r="K248" s="215"/>
      <c r="L248" s="220"/>
      <c r="M248" s="221"/>
      <c r="N248" s="222"/>
      <c r="O248" s="222"/>
      <c r="P248" s="223">
        <f>SUM(P249:P255)</f>
        <v>0</v>
      </c>
      <c r="Q248" s="222"/>
      <c r="R248" s="223">
        <f>SUM(R249:R255)</f>
        <v>2.8915199999999999</v>
      </c>
      <c r="S248" s="222"/>
      <c r="T248" s="224">
        <f>SUM(T249:T255)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25" t="s">
        <v>82</v>
      </c>
      <c r="AT248" s="226" t="s">
        <v>77</v>
      </c>
      <c r="AU248" s="226" t="s">
        <v>82</v>
      </c>
      <c r="AY248" s="225" t="s">
        <v>196</v>
      </c>
      <c r="BK248" s="227">
        <f>SUM(BK249:BK255)</f>
        <v>0</v>
      </c>
    </row>
    <row r="249" s="2" customFormat="1" ht="24.15" customHeight="1">
      <c r="A249" s="39"/>
      <c r="B249" s="40"/>
      <c r="C249" s="230" t="s">
        <v>383</v>
      </c>
      <c r="D249" s="230" t="s">
        <v>198</v>
      </c>
      <c r="E249" s="231" t="s">
        <v>455</v>
      </c>
      <c r="F249" s="232" t="s">
        <v>456</v>
      </c>
      <c r="G249" s="233" t="s">
        <v>201</v>
      </c>
      <c r="H249" s="234">
        <v>14.4</v>
      </c>
      <c r="I249" s="235"/>
      <c r="J249" s="236">
        <f>ROUND(I249*H249,2)</f>
        <v>0</v>
      </c>
      <c r="K249" s="232" t="s">
        <v>202</v>
      </c>
      <c r="L249" s="45"/>
      <c r="M249" s="237" t="s">
        <v>1</v>
      </c>
      <c r="N249" s="238" t="s">
        <v>43</v>
      </c>
      <c r="O249" s="92"/>
      <c r="P249" s="239">
        <f>O249*H249</f>
        <v>0</v>
      </c>
      <c r="Q249" s="239">
        <v>0.00031</v>
      </c>
      <c r="R249" s="239">
        <f>Q249*H249</f>
        <v>0.0044640000000000001</v>
      </c>
      <c r="S249" s="239">
        <v>0</v>
      </c>
      <c r="T249" s="24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1" t="s">
        <v>101</v>
      </c>
      <c r="AT249" s="241" t="s">
        <v>198</v>
      </c>
      <c r="AU249" s="241" t="s">
        <v>86</v>
      </c>
      <c r="AY249" s="18" t="s">
        <v>196</v>
      </c>
      <c r="BE249" s="242">
        <f>IF(N249="základní",J249,0)</f>
        <v>0</v>
      </c>
      <c r="BF249" s="242">
        <f>IF(N249="snížená",J249,0)</f>
        <v>0</v>
      </c>
      <c r="BG249" s="242">
        <f>IF(N249="zákl. přenesená",J249,0)</f>
        <v>0</v>
      </c>
      <c r="BH249" s="242">
        <f>IF(N249="sníž. přenesená",J249,0)</f>
        <v>0</v>
      </c>
      <c r="BI249" s="242">
        <f>IF(N249="nulová",J249,0)</f>
        <v>0</v>
      </c>
      <c r="BJ249" s="18" t="s">
        <v>82</v>
      </c>
      <c r="BK249" s="242">
        <f>ROUND(I249*H249,2)</f>
        <v>0</v>
      </c>
      <c r="BL249" s="18" t="s">
        <v>101</v>
      </c>
      <c r="BM249" s="241" t="s">
        <v>1326</v>
      </c>
    </row>
    <row r="250" s="13" customFormat="1">
      <c r="A250" s="13"/>
      <c r="B250" s="243"/>
      <c r="C250" s="244"/>
      <c r="D250" s="245" t="s">
        <v>210</v>
      </c>
      <c r="E250" s="246" t="s">
        <v>1</v>
      </c>
      <c r="F250" s="247" t="s">
        <v>1327</v>
      </c>
      <c r="G250" s="244"/>
      <c r="H250" s="248">
        <v>14.4</v>
      </c>
      <c r="I250" s="249"/>
      <c r="J250" s="244"/>
      <c r="K250" s="244"/>
      <c r="L250" s="250"/>
      <c r="M250" s="251"/>
      <c r="N250" s="252"/>
      <c r="O250" s="252"/>
      <c r="P250" s="252"/>
      <c r="Q250" s="252"/>
      <c r="R250" s="252"/>
      <c r="S250" s="252"/>
      <c r="T250" s="25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4" t="s">
        <v>210</v>
      </c>
      <c r="AU250" s="254" t="s">
        <v>86</v>
      </c>
      <c r="AV250" s="13" t="s">
        <v>86</v>
      </c>
      <c r="AW250" s="13" t="s">
        <v>34</v>
      </c>
      <c r="AX250" s="13" t="s">
        <v>82</v>
      </c>
      <c r="AY250" s="254" t="s">
        <v>196</v>
      </c>
    </row>
    <row r="251" s="2" customFormat="1" ht="33" customHeight="1">
      <c r="A251" s="39"/>
      <c r="B251" s="40"/>
      <c r="C251" s="230" t="s">
        <v>387</v>
      </c>
      <c r="D251" s="230" t="s">
        <v>198</v>
      </c>
      <c r="E251" s="231" t="s">
        <v>463</v>
      </c>
      <c r="F251" s="232" t="s">
        <v>464</v>
      </c>
      <c r="G251" s="233" t="s">
        <v>201</v>
      </c>
      <c r="H251" s="234">
        <v>7.2000000000000002</v>
      </c>
      <c r="I251" s="235"/>
      <c r="J251" s="236">
        <f>ROUND(I251*H251,2)</f>
        <v>0</v>
      </c>
      <c r="K251" s="232" t="s">
        <v>202</v>
      </c>
      <c r="L251" s="45"/>
      <c r="M251" s="237" t="s">
        <v>1</v>
      </c>
      <c r="N251" s="238" t="s">
        <v>43</v>
      </c>
      <c r="O251" s="92"/>
      <c r="P251" s="239">
        <f>O251*H251</f>
        <v>0</v>
      </c>
      <c r="Q251" s="239">
        <v>0.12966</v>
      </c>
      <c r="R251" s="239">
        <f>Q251*H251</f>
        <v>0.93355200000000005</v>
      </c>
      <c r="S251" s="239">
        <v>0</v>
      </c>
      <c r="T251" s="240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1" t="s">
        <v>101</v>
      </c>
      <c r="AT251" s="241" t="s">
        <v>198</v>
      </c>
      <c r="AU251" s="241" t="s">
        <v>86</v>
      </c>
      <c r="AY251" s="18" t="s">
        <v>196</v>
      </c>
      <c r="BE251" s="242">
        <f>IF(N251="základní",J251,0)</f>
        <v>0</v>
      </c>
      <c r="BF251" s="242">
        <f>IF(N251="snížená",J251,0)</f>
        <v>0</v>
      </c>
      <c r="BG251" s="242">
        <f>IF(N251="zákl. přenesená",J251,0)</f>
        <v>0</v>
      </c>
      <c r="BH251" s="242">
        <f>IF(N251="sníž. přenesená",J251,0)</f>
        <v>0</v>
      </c>
      <c r="BI251" s="242">
        <f>IF(N251="nulová",J251,0)</f>
        <v>0</v>
      </c>
      <c r="BJ251" s="18" t="s">
        <v>82</v>
      </c>
      <c r="BK251" s="242">
        <f>ROUND(I251*H251,2)</f>
        <v>0</v>
      </c>
      <c r="BL251" s="18" t="s">
        <v>101</v>
      </c>
      <c r="BM251" s="241" t="s">
        <v>1328</v>
      </c>
    </row>
    <row r="252" s="13" customFormat="1">
      <c r="A252" s="13"/>
      <c r="B252" s="243"/>
      <c r="C252" s="244"/>
      <c r="D252" s="245" t="s">
        <v>210</v>
      </c>
      <c r="E252" s="246" t="s">
        <v>1</v>
      </c>
      <c r="F252" s="247" t="s">
        <v>137</v>
      </c>
      <c r="G252" s="244"/>
      <c r="H252" s="248">
        <v>7.2000000000000002</v>
      </c>
      <c r="I252" s="249"/>
      <c r="J252" s="244"/>
      <c r="K252" s="244"/>
      <c r="L252" s="250"/>
      <c r="M252" s="251"/>
      <c r="N252" s="252"/>
      <c r="O252" s="252"/>
      <c r="P252" s="252"/>
      <c r="Q252" s="252"/>
      <c r="R252" s="252"/>
      <c r="S252" s="252"/>
      <c r="T252" s="25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4" t="s">
        <v>210</v>
      </c>
      <c r="AU252" s="254" t="s">
        <v>86</v>
      </c>
      <c r="AV252" s="13" t="s">
        <v>86</v>
      </c>
      <c r="AW252" s="13" t="s">
        <v>34</v>
      </c>
      <c r="AX252" s="13" t="s">
        <v>82</v>
      </c>
      <c r="AY252" s="254" t="s">
        <v>196</v>
      </c>
    </row>
    <row r="253" s="2" customFormat="1" ht="24.15" customHeight="1">
      <c r="A253" s="39"/>
      <c r="B253" s="40"/>
      <c r="C253" s="230" t="s">
        <v>392</v>
      </c>
      <c r="D253" s="230" t="s">
        <v>198</v>
      </c>
      <c r="E253" s="231" t="s">
        <v>475</v>
      </c>
      <c r="F253" s="232" t="s">
        <v>476</v>
      </c>
      <c r="G253" s="233" t="s">
        <v>201</v>
      </c>
      <c r="H253" s="234">
        <v>14.4</v>
      </c>
      <c r="I253" s="235"/>
      <c r="J253" s="236">
        <f>ROUND(I253*H253,2)</f>
        <v>0</v>
      </c>
      <c r="K253" s="232" t="s">
        <v>202</v>
      </c>
      <c r="L253" s="45"/>
      <c r="M253" s="237" t="s">
        <v>1</v>
      </c>
      <c r="N253" s="238" t="s">
        <v>43</v>
      </c>
      <c r="O253" s="92"/>
      <c r="P253" s="239">
        <f>O253*H253</f>
        <v>0</v>
      </c>
      <c r="Q253" s="239">
        <v>0.12966</v>
      </c>
      <c r="R253" s="239">
        <f>Q253*H253</f>
        <v>1.8671040000000001</v>
      </c>
      <c r="S253" s="239">
        <v>0</v>
      </c>
      <c r="T253" s="240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1" t="s">
        <v>101</v>
      </c>
      <c r="AT253" s="241" t="s">
        <v>198</v>
      </c>
      <c r="AU253" s="241" t="s">
        <v>86</v>
      </c>
      <c r="AY253" s="18" t="s">
        <v>196</v>
      </c>
      <c r="BE253" s="242">
        <f>IF(N253="základní",J253,0)</f>
        <v>0</v>
      </c>
      <c r="BF253" s="242">
        <f>IF(N253="snížená",J253,0)</f>
        <v>0</v>
      </c>
      <c r="BG253" s="242">
        <f>IF(N253="zákl. přenesená",J253,0)</f>
        <v>0</v>
      </c>
      <c r="BH253" s="242">
        <f>IF(N253="sníž. přenesená",J253,0)</f>
        <v>0</v>
      </c>
      <c r="BI253" s="242">
        <f>IF(N253="nulová",J253,0)</f>
        <v>0</v>
      </c>
      <c r="BJ253" s="18" t="s">
        <v>82</v>
      </c>
      <c r="BK253" s="242">
        <f>ROUND(I253*H253,2)</f>
        <v>0</v>
      </c>
      <c r="BL253" s="18" t="s">
        <v>101</v>
      </c>
      <c r="BM253" s="241" t="s">
        <v>1329</v>
      </c>
    </row>
    <row r="254" s="13" customFormat="1">
      <c r="A254" s="13"/>
      <c r="B254" s="243"/>
      <c r="C254" s="244"/>
      <c r="D254" s="245" t="s">
        <v>210</v>
      </c>
      <c r="E254" s="246" t="s">
        <v>1</v>
      </c>
      <c r="F254" s="247" t="s">
        <v>1327</v>
      </c>
      <c r="G254" s="244"/>
      <c r="H254" s="248">
        <v>14.4</v>
      </c>
      <c r="I254" s="249"/>
      <c r="J254" s="244"/>
      <c r="K254" s="244"/>
      <c r="L254" s="250"/>
      <c r="M254" s="251"/>
      <c r="N254" s="252"/>
      <c r="O254" s="252"/>
      <c r="P254" s="252"/>
      <c r="Q254" s="252"/>
      <c r="R254" s="252"/>
      <c r="S254" s="252"/>
      <c r="T254" s="25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4" t="s">
        <v>210</v>
      </c>
      <c r="AU254" s="254" t="s">
        <v>86</v>
      </c>
      <c r="AV254" s="13" t="s">
        <v>86</v>
      </c>
      <c r="AW254" s="13" t="s">
        <v>34</v>
      </c>
      <c r="AX254" s="13" t="s">
        <v>82</v>
      </c>
      <c r="AY254" s="254" t="s">
        <v>196</v>
      </c>
    </row>
    <row r="255" s="2" customFormat="1" ht="21.75" customHeight="1">
      <c r="A255" s="39"/>
      <c r="B255" s="40"/>
      <c r="C255" s="230" t="s">
        <v>397</v>
      </c>
      <c r="D255" s="230" t="s">
        <v>198</v>
      </c>
      <c r="E255" s="231" t="s">
        <v>548</v>
      </c>
      <c r="F255" s="232" t="s">
        <v>549</v>
      </c>
      <c r="G255" s="233" t="s">
        <v>247</v>
      </c>
      <c r="H255" s="234">
        <v>24</v>
      </c>
      <c r="I255" s="235"/>
      <c r="J255" s="236">
        <f>ROUND(I255*H255,2)</f>
        <v>0</v>
      </c>
      <c r="K255" s="232" t="s">
        <v>202</v>
      </c>
      <c r="L255" s="45"/>
      <c r="M255" s="237" t="s">
        <v>1</v>
      </c>
      <c r="N255" s="238" t="s">
        <v>43</v>
      </c>
      <c r="O255" s="92"/>
      <c r="P255" s="239">
        <f>O255*H255</f>
        <v>0</v>
      </c>
      <c r="Q255" s="239">
        <v>0.0035999999999999999</v>
      </c>
      <c r="R255" s="239">
        <f>Q255*H255</f>
        <v>0.086400000000000005</v>
      </c>
      <c r="S255" s="239">
        <v>0</v>
      </c>
      <c r="T255" s="240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1" t="s">
        <v>101</v>
      </c>
      <c r="AT255" s="241" t="s">
        <v>198</v>
      </c>
      <c r="AU255" s="241" t="s">
        <v>86</v>
      </c>
      <c r="AY255" s="18" t="s">
        <v>196</v>
      </c>
      <c r="BE255" s="242">
        <f>IF(N255="základní",J255,0)</f>
        <v>0</v>
      </c>
      <c r="BF255" s="242">
        <f>IF(N255="snížená",J255,0)</f>
        <v>0</v>
      </c>
      <c r="BG255" s="242">
        <f>IF(N255="zákl. přenesená",J255,0)</f>
        <v>0</v>
      </c>
      <c r="BH255" s="242">
        <f>IF(N255="sníž. přenesená",J255,0)</f>
        <v>0</v>
      </c>
      <c r="BI255" s="242">
        <f>IF(N255="nulová",J255,0)</f>
        <v>0</v>
      </c>
      <c r="BJ255" s="18" t="s">
        <v>82</v>
      </c>
      <c r="BK255" s="242">
        <f>ROUND(I255*H255,2)</f>
        <v>0</v>
      </c>
      <c r="BL255" s="18" t="s">
        <v>101</v>
      </c>
      <c r="BM255" s="241" t="s">
        <v>1330</v>
      </c>
    </row>
    <row r="256" s="12" customFormat="1" ht="22.8" customHeight="1">
      <c r="A256" s="12"/>
      <c r="B256" s="214"/>
      <c r="C256" s="215"/>
      <c r="D256" s="216" t="s">
        <v>77</v>
      </c>
      <c r="E256" s="228" t="s">
        <v>232</v>
      </c>
      <c r="F256" s="228" t="s">
        <v>1331</v>
      </c>
      <c r="G256" s="215"/>
      <c r="H256" s="215"/>
      <c r="I256" s="218"/>
      <c r="J256" s="229">
        <f>BK256</f>
        <v>0</v>
      </c>
      <c r="K256" s="215"/>
      <c r="L256" s="220"/>
      <c r="M256" s="221"/>
      <c r="N256" s="222"/>
      <c r="O256" s="222"/>
      <c r="P256" s="223">
        <f>SUM(P257:P297)</f>
        <v>0</v>
      </c>
      <c r="Q256" s="222"/>
      <c r="R256" s="223">
        <f>SUM(R257:R297)</f>
        <v>23.203892599999996</v>
      </c>
      <c r="S256" s="222"/>
      <c r="T256" s="224">
        <f>SUM(T257:T297)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25" t="s">
        <v>82</v>
      </c>
      <c r="AT256" s="226" t="s">
        <v>77</v>
      </c>
      <c r="AU256" s="226" t="s">
        <v>82</v>
      </c>
      <c r="AY256" s="225" t="s">
        <v>196</v>
      </c>
      <c r="BK256" s="227">
        <f>SUM(BK257:BK297)</f>
        <v>0</v>
      </c>
    </row>
    <row r="257" s="2" customFormat="1" ht="21.75" customHeight="1">
      <c r="A257" s="39"/>
      <c r="B257" s="40"/>
      <c r="C257" s="230" t="s">
        <v>402</v>
      </c>
      <c r="D257" s="230" t="s">
        <v>198</v>
      </c>
      <c r="E257" s="231" t="s">
        <v>1332</v>
      </c>
      <c r="F257" s="232" t="s">
        <v>1333</v>
      </c>
      <c r="G257" s="233" t="s">
        <v>418</v>
      </c>
      <c r="H257" s="234">
        <v>2</v>
      </c>
      <c r="I257" s="235"/>
      <c r="J257" s="236">
        <f>ROUND(I257*H257,2)</f>
        <v>0</v>
      </c>
      <c r="K257" s="232" t="s">
        <v>202</v>
      </c>
      <c r="L257" s="45"/>
      <c r="M257" s="237" t="s">
        <v>1</v>
      </c>
      <c r="N257" s="238" t="s">
        <v>43</v>
      </c>
      <c r="O257" s="92"/>
      <c r="P257" s="239">
        <f>O257*H257</f>
        <v>0</v>
      </c>
      <c r="Q257" s="239">
        <v>1.7919799999999999</v>
      </c>
      <c r="R257" s="239">
        <f>Q257*H257</f>
        <v>3.5839599999999998</v>
      </c>
      <c r="S257" s="239">
        <v>0</v>
      </c>
      <c r="T257" s="240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1" t="s">
        <v>101</v>
      </c>
      <c r="AT257" s="241" t="s">
        <v>198</v>
      </c>
      <c r="AU257" s="241" t="s">
        <v>86</v>
      </c>
      <c r="AY257" s="18" t="s">
        <v>196</v>
      </c>
      <c r="BE257" s="242">
        <f>IF(N257="základní",J257,0)</f>
        <v>0</v>
      </c>
      <c r="BF257" s="242">
        <f>IF(N257="snížená",J257,0)</f>
        <v>0</v>
      </c>
      <c r="BG257" s="242">
        <f>IF(N257="zákl. přenesená",J257,0)</f>
        <v>0</v>
      </c>
      <c r="BH257" s="242">
        <f>IF(N257="sníž. přenesená",J257,0)</f>
        <v>0</v>
      </c>
      <c r="BI257" s="242">
        <f>IF(N257="nulová",J257,0)</f>
        <v>0</v>
      </c>
      <c r="BJ257" s="18" t="s">
        <v>82</v>
      </c>
      <c r="BK257" s="242">
        <f>ROUND(I257*H257,2)</f>
        <v>0</v>
      </c>
      <c r="BL257" s="18" t="s">
        <v>101</v>
      </c>
      <c r="BM257" s="241" t="s">
        <v>1334</v>
      </c>
    </row>
    <row r="258" s="2" customFormat="1" ht="24.15" customHeight="1">
      <c r="A258" s="39"/>
      <c r="B258" s="40"/>
      <c r="C258" s="230" t="s">
        <v>406</v>
      </c>
      <c r="D258" s="230" t="s">
        <v>198</v>
      </c>
      <c r="E258" s="231" t="s">
        <v>1335</v>
      </c>
      <c r="F258" s="232" t="s">
        <v>1336</v>
      </c>
      <c r="G258" s="233" t="s">
        <v>247</v>
      </c>
      <c r="H258" s="234">
        <v>12</v>
      </c>
      <c r="I258" s="235"/>
      <c r="J258" s="236">
        <f>ROUND(I258*H258,2)</f>
        <v>0</v>
      </c>
      <c r="K258" s="232" t="s">
        <v>202</v>
      </c>
      <c r="L258" s="45"/>
      <c r="M258" s="237" t="s">
        <v>1</v>
      </c>
      <c r="N258" s="238" t="s">
        <v>43</v>
      </c>
      <c r="O258" s="92"/>
      <c r="P258" s="239">
        <f>O258*H258</f>
        <v>0</v>
      </c>
      <c r="Q258" s="239">
        <v>1.0000000000000001E-05</v>
      </c>
      <c r="R258" s="239">
        <f>Q258*H258</f>
        <v>0.00012000000000000002</v>
      </c>
      <c r="S258" s="239">
        <v>0</v>
      </c>
      <c r="T258" s="240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41" t="s">
        <v>101</v>
      </c>
      <c r="AT258" s="241" t="s">
        <v>198</v>
      </c>
      <c r="AU258" s="241" t="s">
        <v>86</v>
      </c>
      <c r="AY258" s="18" t="s">
        <v>196</v>
      </c>
      <c r="BE258" s="242">
        <f>IF(N258="základní",J258,0)</f>
        <v>0</v>
      </c>
      <c r="BF258" s="242">
        <f>IF(N258="snížená",J258,0)</f>
        <v>0</v>
      </c>
      <c r="BG258" s="242">
        <f>IF(N258="zákl. přenesená",J258,0)</f>
        <v>0</v>
      </c>
      <c r="BH258" s="242">
        <f>IF(N258="sníž. přenesená",J258,0)</f>
        <v>0</v>
      </c>
      <c r="BI258" s="242">
        <f>IF(N258="nulová",J258,0)</f>
        <v>0</v>
      </c>
      <c r="BJ258" s="18" t="s">
        <v>82</v>
      </c>
      <c r="BK258" s="242">
        <f>ROUND(I258*H258,2)</f>
        <v>0</v>
      </c>
      <c r="BL258" s="18" t="s">
        <v>101</v>
      </c>
      <c r="BM258" s="241" t="s">
        <v>1337</v>
      </c>
    </row>
    <row r="259" s="14" customFormat="1">
      <c r="A259" s="14"/>
      <c r="B259" s="255"/>
      <c r="C259" s="256"/>
      <c r="D259" s="245" t="s">
        <v>210</v>
      </c>
      <c r="E259" s="257" t="s">
        <v>1</v>
      </c>
      <c r="F259" s="258" t="s">
        <v>1338</v>
      </c>
      <c r="G259" s="256"/>
      <c r="H259" s="257" t="s">
        <v>1</v>
      </c>
      <c r="I259" s="259"/>
      <c r="J259" s="256"/>
      <c r="K259" s="256"/>
      <c r="L259" s="260"/>
      <c r="M259" s="261"/>
      <c r="N259" s="262"/>
      <c r="O259" s="262"/>
      <c r="P259" s="262"/>
      <c r="Q259" s="262"/>
      <c r="R259" s="262"/>
      <c r="S259" s="262"/>
      <c r="T259" s="26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4" t="s">
        <v>210</v>
      </c>
      <c r="AU259" s="264" t="s">
        <v>86</v>
      </c>
      <c r="AV259" s="14" t="s">
        <v>82</v>
      </c>
      <c r="AW259" s="14" t="s">
        <v>34</v>
      </c>
      <c r="AX259" s="14" t="s">
        <v>78</v>
      </c>
      <c r="AY259" s="264" t="s">
        <v>196</v>
      </c>
    </row>
    <row r="260" s="13" customFormat="1">
      <c r="A260" s="13"/>
      <c r="B260" s="243"/>
      <c r="C260" s="244"/>
      <c r="D260" s="245" t="s">
        <v>210</v>
      </c>
      <c r="E260" s="246" t="s">
        <v>1</v>
      </c>
      <c r="F260" s="247" t="s">
        <v>1339</v>
      </c>
      <c r="G260" s="244"/>
      <c r="H260" s="248">
        <v>12</v>
      </c>
      <c r="I260" s="249"/>
      <c r="J260" s="244"/>
      <c r="K260" s="244"/>
      <c r="L260" s="250"/>
      <c r="M260" s="251"/>
      <c r="N260" s="252"/>
      <c r="O260" s="252"/>
      <c r="P260" s="252"/>
      <c r="Q260" s="252"/>
      <c r="R260" s="252"/>
      <c r="S260" s="252"/>
      <c r="T260" s="25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4" t="s">
        <v>210</v>
      </c>
      <c r="AU260" s="254" t="s">
        <v>86</v>
      </c>
      <c r="AV260" s="13" t="s">
        <v>86</v>
      </c>
      <c r="AW260" s="13" t="s">
        <v>34</v>
      </c>
      <c r="AX260" s="13" t="s">
        <v>82</v>
      </c>
      <c r="AY260" s="254" t="s">
        <v>196</v>
      </c>
    </row>
    <row r="261" s="2" customFormat="1" ht="24.15" customHeight="1">
      <c r="A261" s="39"/>
      <c r="B261" s="40"/>
      <c r="C261" s="287" t="s">
        <v>411</v>
      </c>
      <c r="D261" s="287" t="s">
        <v>366</v>
      </c>
      <c r="E261" s="288" t="s">
        <v>1340</v>
      </c>
      <c r="F261" s="289" t="s">
        <v>1341</v>
      </c>
      <c r="G261" s="290" t="s">
        <v>247</v>
      </c>
      <c r="H261" s="291">
        <v>12.359999999999999</v>
      </c>
      <c r="I261" s="292"/>
      <c r="J261" s="293">
        <f>ROUND(I261*H261,2)</f>
        <v>0</v>
      </c>
      <c r="K261" s="289" t="s">
        <v>202</v>
      </c>
      <c r="L261" s="294"/>
      <c r="M261" s="295" t="s">
        <v>1</v>
      </c>
      <c r="N261" s="296" t="s">
        <v>43</v>
      </c>
      <c r="O261" s="92"/>
      <c r="P261" s="239">
        <f>O261*H261</f>
        <v>0</v>
      </c>
      <c r="Q261" s="239">
        <v>0.0024099999999999998</v>
      </c>
      <c r="R261" s="239">
        <f>Q261*H261</f>
        <v>0.029787599999999997</v>
      </c>
      <c r="S261" s="239">
        <v>0</v>
      </c>
      <c r="T261" s="240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1" t="s">
        <v>232</v>
      </c>
      <c r="AT261" s="241" t="s">
        <v>366</v>
      </c>
      <c r="AU261" s="241" t="s">
        <v>86</v>
      </c>
      <c r="AY261" s="18" t="s">
        <v>196</v>
      </c>
      <c r="BE261" s="242">
        <f>IF(N261="základní",J261,0)</f>
        <v>0</v>
      </c>
      <c r="BF261" s="242">
        <f>IF(N261="snížená",J261,0)</f>
        <v>0</v>
      </c>
      <c r="BG261" s="242">
        <f>IF(N261="zákl. přenesená",J261,0)</f>
        <v>0</v>
      </c>
      <c r="BH261" s="242">
        <f>IF(N261="sníž. přenesená",J261,0)</f>
        <v>0</v>
      </c>
      <c r="BI261" s="242">
        <f>IF(N261="nulová",J261,0)</f>
        <v>0</v>
      </c>
      <c r="BJ261" s="18" t="s">
        <v>82</v>
      </c>
      <c r="BK261" s="242">
        <f>ROUND(I261*H261,2)</f>
        <v>0</v>
      </c>
      <c r="BL261" s="18" t="s">
        <v>101</v>
      </c>
      <c r="BM261" s="241" t="s">
        <v>1342</v>
      </c>
    </row>
    <row r="262" s="13" customFormat="1">
      <c r="A262" s="13"/>
      <c r="B262" s="243"/>
      <c r="C262" s="244"/>
      <c r="D262" s="245" t="s">
        <v>210</v>
      </c>
      <c r="E262" s="244"/>
      <c r="F262" s="247" t="s">
        <v>1343</v>
      </c>
      <c r="G262" s="244"/>
      <c r="H262" s="248">
        <v>12.359999999999999</v>
      </c>
      <c r="I262" s="249"/>
      <c r="J262" s="244"/>
      <c r="K262" s="244"/>
      <c r="L262" s="250"/>
      <c r="M262" s="251"/>
      <c r="N262" s="252"/>
      <c r="O262" s="252"/>
      <c r="P262" s="252"/>
      <c r="Q262" s="252"/>
      <c r="R262" s="252"/>
      <c r="S262" s="252"/>
      <c r="T262" s="25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4" t="s">
        <v>210</v>
      </c>
      <c r="AU262" s="254" t="s">
        <v>86</v>
      </c>
      <c r="AV262" s="13" t="s">
        <v>86</v>
      </c>
      <c r="AW262" s="13" t="s">
        <v>4</v>
      </c>
      <c r="AX262" s="13" t="s">
        <v>82</v>
      </c>
      <c r="AY262" s="254" t="s">
        <v>196</v>
      </c>
    </row>
    <row r="263" s="2" customFormat="1" ht="24.15" customHeight="1">
      <c r="A263" s="39"/>
      <c r="B263" s="40"/>
      <c r="C263" s="230" t="s">
        <v>415</v>
      </c>
      <c r="D263" s="230" t="s">
        <v>198</v>
      </c>
      <c r="E263" s="231" t="s">
        <v>1344</v>
      </c>
      <c r="F263" s="232" t="s">
        <v>1345</v>
      </c>
      <c r="G263" s="233" t="s">
        <v>247</v>
      </c>
      <c r="H263" s="234">
        <v>195.65000000000001</v>
      </c>
      <c r="I263" s="235"/>
      <c r="J263" s="236">
        <f>ROUND(I263*H263,2)</f>
        <v>0</v>
      </c>
      <c r="K263" s="232" t="s">
        <v>202</v>
      </c>
      <c r="L263" s="45"/>
      <c r="M263" s="237" t="s">
        <v>1</v>
      </c>
      <c r="N263" s="238" t="s">
        <v>43</v>
      </c>
      <c r="O263" s="92"/>
      <c r="P263" s="239">
        <f>O263*H263</f>
        <v>0</v>
      </c>
      <c r="Q263" s="239">
        <v>3.0000000000000001E-05</v>
      </c>
      <c r="R263" s="239">
        <f>Q263*H263</f>
        <v>0.0058695000000000006</v>
      </c>
      <c r="S263" s="239">
        <v>0</v>
      </c>
      <c r="T263" s="240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1" t="s">
        <v>101</v>
      </c>
      <c r="AT263" s="241" t="s">
        <v>198</v>
      </c>
      <c r="AU263" s="241" t="s">
        <v>86</v>
      </c>
      <c r="AY263" s="18" t="s">
        <v>196</v>
      </c>
      <c r="BE263" s="242">
        <f>IF(N263="základní",J263,0)</f>
        <v>0</v>
      </c>
      <c r="BF263" s="242">
        <f>IF(N263="snížená",J263,0)</f>
        <v>0</v>
      </c>
      <c r="BG263" s="242">
        <f>IF(N263="zákl. přenesená",J263,0)</f>
        <v>0</v>
      </c>
      <c r="BH263" s="242">
        <f>IF(N263="sníž. přenesená",J263,0)</f>
        <v>0</v>
      </c>
      <c r="BI263" s="242">
        <f>IF(N263="nulová",J263,0)</f>
        <v>0</v>
      </c>
      <c r="BJ263" s="18" t="s">
        <v>82</v>
      </c>
      <c r="BK263" s="242">
        <f>ROUND(I263*H263,2)</f>
        <v>0</v>
      </c>
      <c r="BL263" s="18" t="s">
        <v>101</v>
      </c>
      <c r="BM263" s="241" t="s">
        <v>1346</v>
      </c>
    </row>
    <row r="264" s="2" customFormat="1" ht="24.15" customHeight="1">
      <c r="A264" s="39"/>
      <c r="B264" s="40"/>
      <c r="C264" s="287" t="s">
        <v>422</v>
      </c>
      <c r="D264" s="287" t="s">
        <v>366</v>
      </c>
      <c r="E264" s="288" t="s">
        <v>1347</v>
      </c>
      <c r="F264" s="289" t="s">
        <v>1348</v>
      </c>
      <c r="G264" s="290" t="s">
        <v>247</v>
      </c>
      <c r="H264" s="291">
        <v>198.58500000000001</v>
      </c>
      <c r="I264" s="292"/>
      <c r="J264" s="293">
        <f>ROUND(I264*H264,2)</f>
        <v>0</v>
      </c>
      <c r="K264" s="289" t="s">
        <v>202</v>
      </c>
      <c r="L264" s="294"/>
      <c r="M264" s="295" t="s">
        <v>1</v>
      </c>
      <c r="N264" s="296" t="s">
        <v>43</v>
      </c>
      <c r="O264" s="92"/>
      <c r="P264" s="239">
        <f>O264*H264</f>
        <v>0</v>
      </c>
      <c r="Q264" s="239">
        <v>0.0183</v>
      </c>
      <c r="R264" s="239">
        <f>Q264*H264</f>
        <v>3.6341055</v>
      </c>
      <c r="S264" s="239">
        <v>0</v>
      </c>
      <c r="T264" s="240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1" t="s">
        <v>232</v>
      </c>
      <c r="AT264" s="241" t="s">
        <v>366</v>
      </c>
      <c r="AU264" s="241" t="s">
        <v>86</v>
      </c>
      <c r="AY264" s="18" t="s">
        <v>196</v>
      </c>
      <c r="BE264" s="242">
        <f>IF(N264="základní",J264,0)</f>
        <v>0</v>
      </c>
      <c r="BF264" s="242">
        <f>IF(N264="snížená",J264,0)</f>
        <v>0</v>
      </c>
      <c r="BG264" s="242">
        <f>IF(N264="zákl. přenesená",J264,0)</f>
        <v>0</v>
      </c>
      <c r="BH264" s="242">
        <f>IF(N264="sníž. přenesená",J264,0)</f>
        <v>0</v>
      </c>
      <c r="BI264" s="242">
        <f>IF(N264="nulová",J264,0)</f>
        <v>0</v>
      </c>
      <c r="BJ264" s="18" t="s">
        <v>82</v>
      </c>
      <c r="BK264" s="242">
        <f>ROUND(I264*H264,2)</f>
        <v>0</v>
      </c>
      <c r="BL264" s="18" t="s">
        <v>101</v>
      </c>
      <c r="BM264" s="241" t="s">
        <v>1349</v>
      </c>
    </row>
    <row r="265" s="13" customFormat="1">
      <c r="A265" s="13"/>
      <c r="B265" s="243"/>
      <c r="C265" s="244"/>
      <c r="D265" s="245" t="s">
        <v>210</v>
      </c>
      <c r="E265" s="244"/>
      <c r="F265" s="247" t="s">
        <v>1350</v>
      </c>
      <c r="G265" s="244"/>
      <c r="H265" s="248">
        <v>198.58500000000001</v>
      </c>
      <c r="I265" s="249"/>
      <c r="J265" s="244"/>
      <c r="K265" s="244"/>
      <c r="L265" s="250"/>
      <c r="M265" s="251"/>
      <c r="N265" s="252"/>
      <c r="O265" s="252"/>
      <c r="P265" s="252"/>
      <c r="Q265" s="252"/>
      <c r="R265" s="252"/>
      <c r="S265" s="252"/>
      <c r="T265" s="25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4" t="s">
        <v>210</v>
      </c>
      <c r="AU265" s="254" t="s">
        <v>86</v>
      </c>
      <c r="AV265" s="13" t="s">
        <v>86</v>
      </c>
      <c r="AW265" s="13" t="s">
        <v>4</v>
      </c>
      <c r="AX265" s="13" t="s">
        <v>82</v>
      </c>
      <c r="AY265" s="254" t="s">
        <v>196</v>
      </c>
    </row>
    <row r="266" s="2" customFormat="1" ht="33" customHeight="1">
      <c r="A266" s="39"/>
      <c r="B266" s="40"/>
      <c r="C266" s="230" t="s">
        <v>427</v>
      </c>
      <c r="D266" s="230" t="s">
        <v>198</v>
      </c>
      <c r="E266" s="231" t="s">
        <v>1351</v>
      </c>
      <c r="F266" s="232" t="s">
        <v>1352</v>
      </c>
      <c r="G266" s="233" t="s">
        <v>418</v>
      </c>
      <c r="H266" s="234">
        <v>1</v>
      </c>
      <c r="I266" s="235"/>
      <c r="J266" s="236">
        <f>ROUND(I266*H266,2)</f>
        <v>0</v>
      </c>
      <c r="K266" s="232" t="s">
        <v>202</v>
      </c>
      <c r="L266" s="45"/>
      <c r="M266" s="237" t="s">
        <v>1</v>
      </c>
      <c r="N266" s="238" t="s">
        <v>43</v>
      </c>
      <c r="O266" s="92"/>
      <c r="P266" s="239">
        <f>O266*H266</f>
        <v>0</v>
      </c>
      <c r="Q266" s="239">
        <v>0</v>
      </c>
      <c r="R266" s="239">
        <f>Q266*H266</f>
        <v>0</v>
      </c>
      <c r="S266" s="239">
        <v>0</v>
      </c>
      <c r="T266" s="24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1" t="s">
        <v>101</v>
      </c>
      <c r="AT266" s="241" t="s">
        <v>198</v>
      </c>
      <c r="AU266" s="241" t="s">
        <v>86</v>
      </c>
      <c r="AY266" s="18" t="s">
        <v>196</v>
      </c>
      <c r="BE266" s="242">
        <f>IF(N266="základní",J266,0)</f>
        <v>0</v>
      </c>
      <c r="BF266" s="242">
        <f>IF(N266="snížená",J266,0)</f>
        <v>0</v>
      </c>
      <c r="BG266" s="242">
        <f>IF(N266="zákl. přenesená",J266,0)</f>
        <v>0</v>
      </c>
      <c r="BH266" s="242">
        <f>IF(N266="sníž. přenesená",J266,0)</f>
        <v>0</v>
      </c>
      <c r="BI266" s="242">
        <f>IF(N266="nulová",J266,0)</f>
        <v>0</v>
      </c>
      <c r="BJ266" s="18" t="s">
        <v>82</v>
      </c>
      <c r="BK266" s="242">
        <f>ROUND(I266*H266,2)</f>
        <v>0</v>
      </c>
      <c r="BL266" s="18" t="s">
        <v>101</v>
      </c>
      <c r="BM266" s="241" t="s">
        <v>1353</v>
      </c>
    </row>
    <row r="267" s="2" customFormat="1" ht="16.5" customHeight="1">
      <c r="A267" s="39"/>
      <c r="B267" s="40"/>
      <c r="C267" s="287" t="s">
        <v>433</v>
      </c>
      <c r="D267" s="287" t="s">
        <v>366</v>
      </c>
      <c r="E267" s="288" t="s">
        <v>1354</v>
      </c>
      <c r="F267" s="289" t="s">
        <v>1355</v>
      </c>
      <c r="G267" s="290" t="s">
        <v>418</v>
      </c>
      <c r="H267" s="291">
        <v>1</v>
      </c>
      <c r="I267" s="292"/>
      <c r="J267" s="293">
        <f>ROUND(I267*H267,2)</f>
        <v>0</v>
      </c>
      <c r="K267" s="289" t="s">
        <v>202</v>
      </c>
      <c r="L267" s="294"/>
      <c r="M267" s="295" t="s">
        <v>1</v>
      </c>
      <c r="N267" s="296" t="s">
        <v>43</v>
      </c>
      <c r="O267" s="92"/>
      <c r="P267" s="239">
        <f>O267*H267</f>
        <v>0</v>
      </c>
      <c r="Q267" s="239">
        <v>0.00365</v>
      </c>
      <c r="R267" s="239">
        <f>Q267*H267</f>
        <v>0.00365</v>
      </c>
      <c r="S267" s="239">
        <v>0</v>
      </c>
      <c r="T267" s="240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1" t="s">
        <v>232</v>
      </c>
      <c r="AT267" s="241" t="s">
        <v>366</v>
      </c>
      <c r="AU267" s="241" t="s">
        <v>86</v>
      </c>
      <c r="AY267" s="18" t="s">
        <v>196</v>
      </c>
      <c r="BE267" s="242">
        <f>IF(N267="základní",J267,0)</f>
        <v>0</v>
      </c>
      <c r="BF267" s="242">
        <f>IF(N267="snížená",J267,0)</f>
        <v>0</v>
      </c>
      <c r="BG267" s="242">
        <f>IF(N267="zákl. přenesená",J267,0)</f>
        <v>0</v>
      </c>
      <c r="BH267" s="242">
        <f>IF(N267="sníž. přenesená",J267,0)</f>
        <v>0</v>
      </c>
      <c r="BI267" s="242">
        <f>IF(N267="nulová",J267,0)</f>
        <v>0</v>
      </c>
      <c r="BJ267" s="18" t="s">
        <v>82</v>
      </c>
      <c r="BK267" s="242">
        <f>ROUND(I267*H267,2)</f>
        <v>0</v>
      </c>
      <c r="BL267" s="18" t="s">
        <v>101</v>
      </c>
      <c r="BM267" s="241" t="s">
        <v>1356</v>
      </c>
    </row>
    <row r="268" s="2" customFormat="1" ht="21.75" customHeight="1">
      <c r="A268" s="39"/>
      <c r="B268" s="40"/>
      <c r="C268" s="230" t="s">
        <v>437</v>
      </c>
      <c r="D268" s="230" t="s">
        <v>198</v>
      </c>
      <c r="E268" s="231" t="s">
        <v>1357</v>
      </c>
      <c r="F268" s="232" t="s">
        <v>1358</v>
      </c>
      <c r="G268" s="233" t="s">
        <v>247</v>
      </c>
      <c r="H268" s="234">
        <v>12</v>
      </c>
      <c r="I268" s="235"/>
      <c r="J268" s="236">
        <f>ROUND(I268*H268,2)</f>
        <v>0</v>
      </c>
      <c r="K268" s="232" t="s">
        <v>202</v>
      </c>
      <c r="L268" s="45"/>
      <c r="M268" s="237" t="s">
        <v>1</v>
      </c>
      <c r="N268" s="238" t="s">
        <v>43</v>
      </c>
      <c r="O268" s="92"/>
      <c r="P268" s="239">
        <f>O268*H268</f>
        <v>0</v>
      </c>
      <c r="Q268" s="239">
        <v>0</v>
      </c>
      <c r="R268" s="239">
        <f>Q268*H268</f>
        <v>0</v>
      </c>
      <c r="S268" s="239">
        <v>0</v>
      </c>
      <c r="T268" s="240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41" t="s">
        <v>101</v>
      </c>
      <c r="AT268" s="241" t="s">
        <v>198</v>
      </c>
      <c r="AU268" s="241" t="s">
        <v>86</v>
      </c>
      <c r="AY268" s="18" t="s">
        <v>196</v>
      </c>
      <c r="BE268" s="242">
        <f>IF(N268="základní",J268,0)</f>
        <v>0</v>
      </c>
      <c r="BF268" s="242">
        <f>IF(N268="snížená",J268,0)</f>
        <v>0</v>
      </c>
      <c r="BG268" s="242">
        <f>IF(N268="zákl. přenesená",J268,0)</f>
        <v>0</v>
      </c>
      <c r="BH268" s="242">
        <f>IF(N268="sníž. přenesená",J268,0)</f>
        <v>0</v>
      </c>
      <c r="BI268" s="242">
        <f>IF(N268="nulová",J268,0)</f>
        <v>0</v>
      </c>
      <c r="BJ268" s="18" t="s">
        <v>82</v>
      </c>
      <c r="BK268" s="242">
        <f>ROUND(I268*H268,2)</f>
        <v>0</v>
      </c>
      <c r="BL268" s="18" t="s">
        <v>101</v>
      </c>
      <c r="BM268" s="241" t="s">
        <v>1359</v>
      </c>
    </row>
    <row r="269" s="2" customFormat="1" ht="21.75" customHeight="1">
      <c r="A269" s="39"/>
      <c r="B269" s="40"/>
      <c r="C269" s="230" t="s">
        <v>439</v>
      </c>
      <c r="D269" s="230" t="s">
        <v>198</v>
      </c>
      <c r="E269" s="231" t="s">
        <v>1360</v>
      </c>
      <c r="F269" s="232" t="s">
        <v>1361</v>
      </c>
      <c r="G269" s="233" t="s">
        <v>247</v>
      </c>
      <c r="H269" s="234">
        <v>195.65000000000001</v>
      </c>
      <c r="I269" s="235"/>
      <c r="J269" s="236">
        <f>ROUND(I269*H269,2)</f>
        <v>0</v>
      </c>
      <c r="K269" s="232" t="s">
        <v>202</v>
      </c>
      <c r="L269" s="45"/>
      <c r="M269" s="237" t="s">
        <v>1</v>
      </c>
      <c r="N269" s="238" t="s">
        <v>43</v>
      </c>
      <c r="O269" s="92"/>
      <c r="P269" s="239">
        <f>O269*H269</f>
        <v>0</v>
      </c>
      <c r="Q269" s="239">
        <v>0</v>
      </c>
      <c r="R269" s="239">
        <f>Q269*H269</f>
        <v>0</v>
      </c>
      <c r="S269" s="239">
        <v>0</v>
      </c>
      <c r="T269" s="240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1" t="s">
        <v>101</v>
      </c>
      <c r="AT269" s="241" t="s">
        <v>198</v>
      </c>
      <c r="AU269" s="241" t="s">
        <v>86</v>
      </c>
      <c r="AY269" s="18" t="s">
        <v>196</v>
      </c>
      <c r="BE269" s="242">
        <f>IF(N269="základní",J269,0)</f>
        <v>0</v>
      </c>
      <c r="BF269" s="242">
        <f>IF(N269="snížená",J269,0)</f>
        <v>0</v>
      </c>
      <c r="BG269" s="242">
        <f>IF(N269="zákl. přenesená",J269,0)</f>
        <v>0</v>
      </c>
      <c r="BH269" s="242">
        <f>IF(N269="sníž. přenesená",J269,0)</f>
        <v>0</v>
      </c>
      <c r="BI269" s="242">
        <f>IF(N269="nulová",J269,0)</f>
        <v>0</v>
      </c>
      <c r="BJ269" s="18" t="s">
        <v>82</v>
      </c>
      <c r="BK269" s="242">
        <f>ROUND(I269*H269,2)</f>
        <v>0</v>
      </c>
      <c r="BL269" s="18" t="s">
        <v>101</v>
      </c>
      <c r="BM269" s="241" t="s">
        <v>1362</v>
      </c>
    </row>
    <row r="270" s="2" customFormat="1" ht="24.15" customHeight="1">
      <c r="A270" s="39"/>
      <c r="B270" s="40"/>
      <c r="C270" s="230" t="s">
        <v>446</v>
      </c>
      <c r="D270" s="230" t="s">
        <v>198</v>
      </c>
      <c r="E270" s="231" t="s">
        <v>1363</v>
      </c>
      <c r="F270" s="232" t="s">
        <v>1364</v>
      </c>
      <c r="G270" s="233" t="s">
        <v>418</v>
      </c>
      <c r="H270" s="234">
        <v>2</v>
      </c>
      <c r="I270" s="235"/>
      <c r="J270" s="236">
        <f>ROUND(I270*H270,2)</f>
        <v>0</v>
      </c>
      <c r="K270" s="232" t="s">
        <v>202</v>
      </c>
      <c r="L270" s="45"/>
      <c r="M270" s="237" t="s">
        <v>1</v>
      </c>
      <c r="N270" s="238" t="s">
        <v>43</v>
      </c>
      <c r="O270" s="92"/>
      <c r="P270" s="239">
        <f>O270*H270</f>
        <v>0</v>
      </c>
      <c r="Q270" s="239">
        <v>2.3752399999999998</v>
      </c>
      <c r="R270" s="239">
        <f>Q270*H270</f>
        <v>4.7504799999999996</v>
      </c>
      <c r="S270" s="239">
        <v>0</v>
      </c>
      <c r="T270" s="240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1" t="s">
        <v>101</v>
      </c>
      <c r="AT270" s="241" t="s">
        <v>198</v>
      </c>
      <c r="AU270" s="241" t="s">
        <v>86</v>
      </c>
      <c r="AY270" s="18" t="s">
        <v>196</v>
      </c>
      <c r="BE270" s="242">
        <f>IF(N270="základní",J270,0)</f>
        <v>0</v>
      </c>
      <c r="BF270" s="242">
        <f>IF(N270="snížená",J270,0)</f>
        <v>0</v>
      </c>
      <c r="BG270" s="242">
        <f>IF(N270="zákl. přenesená",J270,0)</f>
        <v>0</v>
      </c>
      <c r="BH270" s="242">
        <f>IF(N270="sníž. přenesená",J270,0)</f>
        <v>0</v>
      </c>
      <c r="BI270" s="242">
        <f>IF(N270="nulová",J270,0)</f>
        <v>0</v>
      </c>
      <c r="BJ270" s="18" t="s">
        <v>82</v>
      </c>
      <c r="BK270" s="242">
        <f>ROUND(I270*H270,2)</f>
        <v>0</v>
      </c>
      <c r="BL270" s="18" t="s">
        <v>101</v>
      </c>
      <c r="BM270" s="241" t="s">
        <v>1365</v>
      </c>
    </row>
    <row r="271" s="13" customFormat="1">
      <c r="A271" s="13"/>
      <c r="B271" s="243"/>
      <c r="C271" s="244"/>
      <c r="D271" s="245" t="s">
        <v>210</v>
      </c>
      <c r="E271" s="246" t="s">
        <v>1</v>
      </c>
      <c r="F271" s="247" t="s">
        <v>86</v>
      </c>
      <c r="G271" s="244"/>
      <c r="H271" s="248">
        <v>2</v>
      </c>
      <c r="I271" s="249"/>
      <c r="J271" s="244"/>
      <c r="K271" s="244"/>
      <c r="L271" s="250"/>
      <c r="M271" s="251"/>
      <c r="N271" s="252"/>
      <c r="O271" s="252"/>
      <c r="P271" s="252"/>
      <c r="Q271" s="252"/>
      <c r="R271" s="252"/>
      <c r="S271" s="252"/>
      <c r="T271" s="25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4" t="s">
        <v>210</v>
      </c>
      <c r="AU271" s="254" t="s">
        <v>86</v>
      </c>
      <c r="AV271" s="13" t="s">
        <v>86</v>
      </c>
      <c r="AW271" s="13" t="s">
        <v>34</v>
      </c>
      <c r="AX271" s="13" t="s">
        <v>82</v>
      </c>
      <c r="AY271" s="254" t="s">
        <v>196</v>
      </c>
    </row>
    <row r="272" s="2" customFormat="1" ht="21.75" customHeight="1">
      <c r="A272" s="39"/>
      <c r="B272" s="40"/>
      <c r="C272" s="287" t="s">
        <v>450</v>
      </c>
      <c r="D272" s="287" t="s">
        <v>366</v>
      </c>
      <c r="E272" s="288" t="s">
        <v>1366</v>
      </c>
      <c r="F272" s="289" t="s">
        <v>1367</v>
      </c>
      <c r="G272" s="290" t="s">
        <v>418</v>
      </c>
      <c r="H272" s="291">
        <v>2</v>
      </c>
      <c r="I272" s="292"/>
      <c r="J272" s="293">
        <f>ROUND(I272*H272,2)</f>
        <v>0</v>
      </c>
      <c r="K272" s="289" t="s">
        <v>202</v>
      </c>
      <c r="L272" s="294"/>
      <c r="M272" s="295" t="s">
        <v>1</v>
      </c>
      <c r="N272" s="296" t="s">
        <v>43</v>
      </c>
      <c r="O272" s="92"/>
      <c r="P272" s="239">
        <f>O272*H272</f>
        <v>0</v>
      </c>
      <c r="Q272" s="239">
        <v>0.50600000000000001</v>
      </c>
      <c r="R272" s="239">
        <f>Q272*H272</f>
        <v>1.012</v>
      </c>
      <c r="S272" s="239">
        <v>0</v>
      </c>
      <c r="T272" s="24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41" t="s">
        <v>232</v>
      </c>
      <c r="AT272" s="241" t="s">
        <v>366</v>
      </c>
      <c r="AU272" s="241" t="s">
        <v>86</v>
      </c>
      <c r="AY272" s="18" t="s">
        <v>196</v>
      </c>
      <c r="BE272" s="242">
        <f>IF(N272="základní",J272,0)</f>
        <v>0</v>
      </c>
      <c r="BF272" s="242">
        <f>IF(N272="snížená",J272,0)</f>
        <v>0</v>
      </c>
      <c r="BG272" s="242">
        <f>IF(N272="zákl. přenesená",J272,0)</f>
        <v>0</v>
      </c>
      <c r="BH272" s="242">
        <f>IF(N272="sníž. přenesená",J272,0)</f>
        <v>0</v>
      </c>
      <c r="BI272" s="242">
        <f>IF(N272="nulová",J272,0)</f>
        <v>0</v>
      </c>
      <c r="BJ272" s="18" t="s">
        <v>82</v>
      </c>
      <c r="BK272" s="242">
        <f>ROUND(I272*H272,2)</f>
        <v>0</v>
      </c>
      <c r="BL272" s="18" t="s">
        <v>101</v>
      </c>
      <c r="BM272" s="241" t="s">
        <v>1368</v>
      </c>
    </row>
    <row r="273" s="2" customFormat="1" ht="24.15" customHeight="1">
      <c r="A273" s="39"/>
      <c r="B273" s="40"/>
      <c r="C273" s="287" t="s">
        <v>454</v>
      </c>
      <c r="D273" s="287" t="s">
        <v>366</v>
      </c>
      <c r="E273" s="288" t="s">
        <v>1369</v>
      </c>
      <c r="F273" s="289" t="s">
        <v>1370</v>
      </c>
      <c r="G273" s="290" t="s">
        <v>418</v>
      </c>
      <c r="H273" s="291">
        <v>2</v>
      </c>
      <c r="I273" s="292"/>
      <c r="J273" s="293">
        <f>ROUND(I273*H273,2)</f>
        <v>0</v>
      </c>
      <c r="K273" s="289" t="s">
        <v>202</v>
      </c>
      <c r="L273" s="294"/>
      <c r="M273" s="295" t="s">
        <v>1</v>
      </c>
      <c r="N273" s="296" t="s">
        <v>43</v>
      </c>
      <c r="O273" s="92"/>
      <c r="P273" s="239">
        <f>O273*H273</f>
        <v>0</v>
      </c>
      <c r="Q273" s="239">
        <v>0.068000000000000005</v>
      </c>
      <c r="R273" s="239">
        <f>Q273*H273</f>
        <v>0.13600000000000001</v>
      </c>
      <c r="S273" s="239">
        <v>0</v>
      </c>
      <c r="T273" s="24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41" t="s">
        <v>232</v>
      </c>
      <c r="AT273" s="241" t="s">
        <v>366</v>
      </c>
      <c r="AU273" s="241" t="s">
        <v>86</v>
      </c>
      <c r="AY273" s="18" t="s">
        <v>196</v>
      </c>
      <c r="BE273" s="242">
        <f>IF(N273="základní",J273,0)</f>
        <v>0</v>
      </c>
      <c r="BF273" s="242">
        <f>IF(N273="snížená",J273,0)</f>
        <v>0</v>
      </c>
      <c r="BG273" s="242">
        <f>IF(N273="zákl. přenesená",J273,0)</f>
        <v>0</v>
      </c>
      <c r="BH273" s="242">
        <f>IF(N273="sníž. přenesená",J273,0)</f>
        <v>0</v>
      </c>
      <c r="BI273" s="242">
        <f>IF(N273="nulová",J273,0)</f>
        <v>0</v>
      </c>
      <c r="BJ273" s="18" t="s">
        <v>82</v>
      </c>
      <c r="BK273" s="242">
        <f>ROUND(I273*H273,2)</f>
        <v>0</v>
      </c>
      <c r="BL273" s="18" t="s">
        <v>101</v>
      </c>
      <c r="BM273" s="241" t="s">
        <v>1371</v>
      </c>
    </row>
    <row r="274" s="2" customFormat="1" ht="24.15" customHeight="1">
      <c r="A274" s="39"/>
      <c r="B274" s="40"/>
      <c r="C274" s="287" t="s">
        <v>459</v>
      </c>
      <c r="D274" s="287" t="s">
        <v>366</v>
      </c>
      <c r="E274" s="288" t="s">
        <v>1372</v>
      </c>
      <c r="F274" s="289" t="s">
        <v>1373</v>
      </c>
      <c r="G274" s="290" t="s">
        <v>418</v>
      </c>
      <c r="H274" s="291">
        <v>1</v>
      </c>
      <c r="I274" s="292"/>
      <c r="J274" s="293">
        <f>ROUND(I274*H274,2)</f>
        <v>0</v>
      </c>
      <c r="K274" s="289" t="s">
        <v>202</v>
      </c>
      <c r="L274" s="294"/>
      <c r="M274" s="295" t="s">
        <v>1</v>
      </c>
      <c r="N274" s="296" t="s">
        <v>43</v>
      </c>
      <c r="O274" s="92"/>
      <c r="P274" s="239">
        <f>O274*H274</f>
        <v>0</v>
      </c>
      <c r="Q274" s="239">
        <v>0.050999999999999997</v>
      </c>
      <c r="R274" s="239">
        <f>Q274*H274</f>
        <v>0.050999999999999997</v>
      </c>
      <c r="S274" s="239">
        <v>0</v>
      </c>
      <c r="T274" s="240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1" t="s">
        <v>232</v>
      </c>
      <c r="AT274" s="241" t="s">
        <v>366</v>
      </c>
      <c r="AU274" s="241" t="s">
        <v>86</v>
      </c>
      <c r="AY274" s="18" t="s">
        <v>196</v>
      </c>
      <c r="BE274" s="242">
        <f>IF(N274="základní",J274,0)</f>
        <v>0</v>
      </c>
      <c r="BF274" s="242">
        <f>IF(N274="snížená",J274,0)</f>
        <v>0</v>
      </c>
      <c r="BG274" s="242">
        <f>IF(N274="zákl. přenesená",J274,0)</f>
        <v>0</v>
      </c>
      <c r="BH274" s="242">
        <f>IF(N274="sníž. přenesená",J274,0)</f>
        <v>0</v>
      </c>
      <c r="BI274" s="242">
        <f>IF(N274="nulová",J274,0)</f>
        <v>0</v>
      </c>
      <c r="BJ274" s="18" t="s">
        <v>82</v>
      </c>
      <c r="BK274" s="242">
        <f>ROUND(I274*H274,2)</f>
        <v>0</v>
      </c>
      <c r="BL274" s="18" t="s">
        <v>101</v>
      </c>
      <c r="BM274" s="241" t="s">
        <v>1374</v>
      </c>
    </row>
    <row r="275" s="2" customFormat="1" ht="24.15" customHeight="1">
      <c r="A275" s="39"/>
      <c r="B275" s="40"/>
      <c r="C275" s="287" t="s">
        <v>462</v>
      </c>
      <c r="D275" s="287" t="s">
        <v>366</v>
      </c>
      <c r="E275" s="288" t="s">
        <v>1375</v>
      </c>
      <c r="F275" s="289" t="s">
        <v>1376</v>
      </c>
      <c r="G275" s="290" t="s">
        <v>418</v>
      </c>
      <c r="H275" s="291">
        <v>2</v>
      </c>
      <c r="I275" s="292"/>
      <c r="J275" s="293">
        <f>ROUND(I275*H275,2)</f>
        <v>0</v>
      </c>
      <c r="K275" s="289" t="s">
        <v>202</v>
      </c>
      <c r="L275" s="294"/>
      <c r="M275" s="295" t="s">
        <v>1</v>
      </c>
      <c r="N275" s="296" t="s">
        <v>43</v>
      </c>
      <c r="O275" s="92"/>
      <c r="P275" s="239">
        <f>O275*H275</f>
        <v>0</v>
      </c>
      <c r="Q275" s="239">
        <v>0.002</v>
      </c>
      <c r="R275" s="239">
        <f>Q275*H275</f>
        <v>0.0040000000000000001</v>
      </c>
      <c r="S275" s="239">
        <v>0</v>
      </c>
      <c r="T275" s="240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1" t="s">
        <v>232</v>
      </c>
      <c r="AT275" s="241" t="s">
        <v>366</v>
      </c>
      <c r="AU275" s="241" t="s">
        <v>86</v>
      </c>
      <c r="AY275" s="18" t="s">
        <v>196</v>
      </c>
      <c r="BE275" s="242">
        <f>IF(N275="základní",J275,0)</f>
        <v>0</v>
      </c>
      <c r="BF275" s="242">
        <f>IF(N275="snížená",J275,0)</f>
        <v>0</v>
      </c>
      <c r="BG275" s="242">
        <f>IF(N275="zákl. přenesená",J275,0)</f>
        <v>0</v>
      </c>
      <c r="BH275" s="242">
        <f>IF(N275="sníž. přenesená",J275,0)</f>
        <v>0</v>
      </c>
      <c r="BI275" s="242">
        <f>IF(N275="nulová",J275,0)</f>
        <v>0</v>
      </c>
      <c r="BJ275" s="18" t="s">
        <v>82</v>
      </c>
      <c r="BK275" s="242">
        <f>ROUND(I275*H275,2)</f>
        <v>0</v>
      </c>
      <c r="BL275" s="18" t="s">
        <v>101</v>
      </c>
      <c r="BM275" s="241" t="s">
        <v>1377</v>
      </c>
    </row>
    <row r="276" s="2" customFormat="1" ht="21.75" customHeight="1">
      <c r="A276" s="39"/>
      <c r="B276" s="40"/>
      <c r="C276" s="287" t="s">
        <v>466</v>
      </c>
      <c r="D276" s="287" t="s">
        <v>366</v>
      </c>
      <c r="E276" s="288" t="s">
        <v>1378</v>
      </c>
      <c r="F276" s="289" t="s">
        <v>1379</v>
      </c>
      <c r="G276" s="290" t="s">
        <v>418</v>
      </c>
      <c r="H276" s="291">
        <v>2</v>
      </c>
      <c r="I276" s="292"/>
      <c r="J276" s="293">
        <f>ROUND(I276*H276,2)</f>
        <v>0</v>
      </c>
      <c r="K276" s="289" t="s">
        <v>202</v>
      </c>
      <c r="L276" s="294"/>
      <c r="M276" s="295" t="s">
        <v>1</v>
      </c>
      <c r="N276" s="296" t="s">
        <v>43</v>
      </c>
      <c r="O276" s="92"/>
      <c r="P276" s="239">
        <f>O276*H276</f>
        <v>0</v>
      </c>
      <c r="Q276" s="239">
        <v>1.8700000000000001</v>
      </c>
      <c r="R276" s="239">
        <f>Q276*H276</f>
        <v>3.7400000000000002</v>
      </c>
      <c r="S276" s="239">
        <v>0</v>
      </c>
      <c r="T276" s="240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1" t="s">
        <v>232</v>
      </c>
      <c r="AT276" s="241" t="s">
        <v>366</v>
      </c>
      <c r="AU276" s="241" t="s">
        <v>86</v>
      </c>
      <c r="AY276" s="18" t="s">
        <v>196</v>
      </c>
      <c r="BE276" s="242">
        <f>IF(N276="základní",J276,0)</f>
        <v>0</v>
      </c>
      <c r="BF276" s="242">
        <f>IF(N276="snížená",J276,0)</f>
        <v>0</v>
      </c>
      <c r="BG276" s="242">
        <f>IF(N276="zákl. přenesená",J276,0)</f>
        <v>0</v>
      </c>
      <c r="BH276" s="242">
        <f>IF(N276="sníž. přenesená",J276,0)</f>
        <v>0</v>
      </c>
      <c r="BI276" s="242">
        <f>IF(N276="nulová",J276,0)</f>
        <v>0</v>
      </c>
      <c r="BJ276" s="18" t="s">
        <v>82</v>
      </c>
      <c r="BK276" s="242">
        <f>ROUND(I276*H276,2)</f>
        <v>0</v>
      </c>
      <c r="BL276" s="18" t="s">
        <v>101</v>
      </c>
      <c r="BM276" s="241" t="s">
        <v>1380</v>
      </c>
    </row>
    <row r="277" s="2" customFormat="1" ht="24.15" customHeight="1">
      <c r="A277" s="39"/>
      <c r="B277" s="40"/>
      <c r="C277" s="287" t="s">
        <v>474</v>
      </c>
      <c r="D277" s="287" t="s">
        <v>366</v>
      </c>
      <c r="E277" s="288" t="s">
        <v>1381</v>
      </c>
      <c r="F277" s="289" t="s">
        <v>1382</v>
      </c>
      <c r="G277" s="290" t="s">
        <v>418</v>
      </c>
      <c r="H277" s="291">
        <v>2</v>
      </c>
      <c r="I277" s="292"/>
      <c r="J277" s="293">
        <f>ROUND(I277*H277,2)</f>
        <v>0</v>
      </c>
      <c r="K277" s="289" t="s">
        <v>202</v>
      </c>
      <c r="L277" s="294"/>
      <c r="M277" s="295" t="s">
        <v>1</v>
      </c>
      <c r="N277" s="296" t="s">
        <v>43</v>
      </c>
      <c r="O277" s="92"/>
      <c r="P277" s="239">
        <f>O277*H277</f>
        <v>0</v>
      </c>
      <c r="Q277" s="239">
        <v>0.44900000000000001</v>
      </c>
      <c r="R277" s="239">
        <f>Q277*H277</f>
        <v>0.89800000000000002</v>
      </c>
      <c r="S277" s="239">
        <v>0</v>
      </c>
      <c r="T277" s="240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1" t="s">
        <v>232</v>
      </c>
      <c r="AT277" s="241" t="s">
        <v>366</v>
      </c>
      <c r="AU277" s="241" t="s">
        <v>86</v>
      </c>
      <c r="AY277" s="18" t="s">
        <v>196</v>
      </c>
      <c r="BE277" s="242">
        <f>IF(N277="základní",J277,0)</f>
        <v>0</v>
      </c>
      <c r="BF277" s="242">
        <f>IF(N277="snížená",J277,0)</f>
        <v>0</v>
      </c>
      <c r="BG277" s="242">
        <f>IF(N277="zákl. přenesená",J277,0)</f>
        <v>0</v>
      </c>
      <c r="BH277" s="242">
        <f>IF(N277="sníž. přenesená",J277,0)</f>
        <v>0</v>
      </c>
      <c r="BI277" s="242">
        <f>IF(N277="nulová",J277,0)</f>
        <v>0</v>
      </c>
      <c r="BJ277" s="18" t="s">
        <v>82</v>
      </c>
      <c r="BK277" s="242">
        <f>ROUND(I277*H277,2)</f>
        <v>0</v>
      </c>
      <c r="BL277" s="18" t="s">
        <v>101</v>
      </c>
      <c r="BM277" s="241" t="s">
        <v>1383</v>
      </c>
    </row>
    <row r="278" s="2" customFormat="1" ht="24.15" customHeight="1">
      <c r="A278" s="39"/>
      <c r="B278" s="40"/>
      <c r="C278" s="230" t="s">
        <v>480</v>
      </c>
      <c r="D278" s="230" t="s">
        <v>198</v>
      </c>
      <c r="E278" s="231" t="s">
        <v>1384</v>
      </c>
      <c r="F278" s="232" t="s">
        <v>1385</v>
      </c>
      <c r="G278" s="233" t="s">
        <v>418</v>
      </c>
      <c r="H278" s="234">
        <v>4</v>
      </c>
      <c r="I278" s="235"/>
      <c r="J278" s="236">
        <f>ROUND(I278*H278,2)</f>
        <v>0</v>
      </c>
      <c r="K278" s="232" t="s">
        <v>202</v>
      </c>
      <c r="L278" s="45"/>
      <c r="M278" s="237" t="s">
        <v>1</v>
      </c>
      <c r="N278" s="238" t="s">
        <v>43</v>
      </c>
      <c r="O278" s="92"/>
      <c r="P278" s="239">
        <f>O278*H278</f>
        <v>0</v>
      </c>
      <c r="Q278" s="239">
        <v>0.11207</v>
      </c>
      <c r="R278" s="239">
        <f>Q278*H278</f>
        <v>0.44828000000000001</v>
      </c>
      <c r="S278" s="239">
        <v>0</v>
      </c>
      <c r="T278" s="240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41" t="s">
        <v>101</v>
      </c>
      <c r="AT278" s="241" t="s">
        <v>198</v>
      </c>
      <c r="AU278" s="241" t="s">
        <v>86</v>
      </c>
      <c r="AY278" s="18" t="s">
        <v>196</v>
      </c>
      <c r="BE278" s="242">
        <f>IF(N278="základní",J278,0)</f>
        <v>0</v>
      </c>
      <c r="BF278" s="242">
        <f>IF(N278="snížená",J278,0)</f>
        <v>0</v>
      </c>
      <c r="BG278" s="242">
        <f>IF(N278="zákl. přenesená",J278,0)</f>
        <v>0</v>
      </c>
      <c r="BH278" s="242">
        <f>IF(N278="sníž. přenesená",J278,0)</f>
        <v>0</v>
      </c>
      <c r="BI278" s="242">
        <f>IF(N278="nulová",J278,0)</f>
        <v>0</v>
      </c>
      <c r="BJ278" s="18" t="s">
        <v>82</v>
      </c>
      <c r="BK278" s="242">
        <f>ROUND(I278*H278,2)</f>
        <v>0</v>
      </c>
      <c r="BL278" s="18" t="s">
        <v>101</v>
      </c>
      <c r="BM278" s="241" t="s">
        <v>1386</v>
      </c>
    </row>
    <row r="279" s="13" customFormat="1">
      <c r="A279" s="13"/>
      <c r="B279" s="243"/>
      <c r="C279" s="244"/>
      <c r="D279" s="245" t="s">
        <v>210</v>
      </c>
      <c r="E279" s="246" t="s">
        <v>1</v>
      </c>
      <c r="F279" s="247" t="s">
        <v>101</v>
      </c>
      <c r="G279" s="244"/>
      <c r="H279" s="248">
        <v>4</v>
      </c>
      <c r="I279" s="249"/>
      <c r="J279" s="244"/>
      <c r="K279" s="244"/>
      <c r="L279" s="250"/>
      <c r="M279" s="251"/>
      <c r="N279" s="252"/>
      <c r="O279" s="252"/>
      <c r="P279" s="252"/>
      <c r="Q279" s="252"/>
      <c r="R279" s="252"/>
      <c r="S279" s="252"/>
      <c r="T279" s="25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4" t="s">
        <v>210</v>
      </c>
      <c r="AU279" s="254" t="s">
        <v>86</v>
      </c>
      <c r="AV279" s="13" t="s">
        <v>86</v>
      </c>
      <c r="AW279" s="13" t="s">
        <v>34</v>
      </c>
      <c r="AX279" s="13" t="s">
        <v>82</v>
      </c>
      <c r="AY279" s="254" t="s">
        <v>196</v>
      </c>
    </row>
    <row r="280" s="2" customFormat="1" ht="24.15" customHeight="1">
      <c r="A280" s="39"/>
      <c r="B280" s="40"/>
      <c r="C280" s="230" t="s">
        <v>485</v>
      </c>
      <c r="D280" s="230" t="s">
        <v>198</v>
      </c>
      <c r="E280" s="231" t="s">
        <v>1387</v>
      </c>
      <c r="F280" s="232" t="s">
        <v>1388</v>
      </c>
      <c r="G280" s="233" t="s">
        <v>418</v>
      </c>
      <c r="H280" s="234">
        <v>4</v>
      </c>
      <c r="I280" s="235"/>
      <c r="J280" s="236">
        <f>ROUND(I280*H280,2)</f>
        <v>0</v>
      </c>
      <c r="K280" s="232" t="s">
        <v>202</v>
      </c>
      <c r="L280" s="45"/>
      <c r="M280" s="237" t="s">
        <v>1</v>
      </c>
      <c r="N280" s="238" t="s">
        <v>43</v>
      </c>
      <c r="O280" s="92"/>
      <c r="P280" s="239">
        <f>O280*H280</f>
        <v>0</v>
      </c>
      <c r="Q280" s="239">
        <v>0.012120000000000001</v>
      </c>
      <c r="R280" s="239">
        <f>Q280*H280</f>
        <v>0.048480000000000002</v>
      </c>
      <c r="S280" s="239">
        <v>0</v>
      </c>
      <c r="T280" s="24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1" t="s">
        <v>101</v>
      </c>
      <c r="AT280" s="241" t="s">
        <v>198</v>
      </c>
      <c r="AU280" s="241" t="s">
        <v>86</v>
      </c>
      <c r="AY280" s="18" t="s">
        <v>196</v>
      </c>
      <c r="BE280" s="242">
        <f>IF(N280="základní",J280,0)</f>
        <v>0</v>
      </c>
      <c r="BF280" s="242">
        <f>IF(N280="snížená",J280,0)</f>
        <v>0</v>
      </c>
      <c r="BG280" s="242">
        <f>IF(N280="zákl. přenesená",J280,0)</f>
        <v>0</v>
      </c>
      <c r="BH280" s="242">
        <f>IF(N280="sníž. přenesená",J280,0)</f>
        <v>0</v>
      </c>
      <c r="BI280" s="242">
        <f>IF(N280="nulová",J280,0)</f>
        <v>0</v>
      </c>
      <c r="BJ280" s="18" t="s">
        <v>82</v>
      </c>
      <c r="BK280" s="242">
        <f>ROUND(I280*H280,2)</f>
        <v>0</v>
      </c>
      <c r="BL280" s="18" t="s">
        <v>101</v>
      </c>
      <c r="BM280" s="241" t="s">
        <v>1389</v>
      </c>
    </row>
    <row r="281" s="2" customFormat="1" ht="24.15" customHeight="1">
      <c r="A281" s="39"/>
      <c r="B281" s="40"/>
      <c r="C281" s="230" t="s">
        <v>495</v>
      </c>
      <c r="D281" s="230" t="s">
        <v>198</v>
      </c>
      <c r="E281" s="231" t="s">
        <v>1390</v>
      </c>
      <c r="F281" s="232" t="s">
        <v>1391</v>
      </c>
      <c r="G281" s="233" t="s">
        <v>418</v>
      </c>
      <c r="H281" s="234">
        <v>4</v>
      </c>
      <c r="I281" s="235"/>
      <c r="J281" s="236">
        <f>ROUND(I281*H281,2)</f>
        <v>0</v>
      </c>
      <c r="K281" s="232" t="s">
        <v>202</v>
      </c>
      <c r="L281" s="45"/>
      <c r="M281" s="237" t="s">
        <v>1</v>
      </c>
      <c r="N281" s="238" t="s">
        <v>43</v>
      </c>
      <c r="O281" s="92"/>
      <c r="P281" s="239">
        <f>O281*H281</f>
        <v>0</v>
      </c>
      <c r="Q281" s="239">
        <v>0</v>
      </c>
      <c r="R281" s="239">
        <f>Q281*H281</f>
        <v>0</v>
      </c>
      <c r="S281" s="239">
        <v>0</v>
      </c>
      <c r="T281" s="240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41" t="s">
        <v>101</v>
      </c>
      <c r="AT281" s="241" t="s">
        <v>198</v>
      </c>
      <c r="AU281" s="241" t="s">
        <v>86</v>
      </c>
      <c r="AY281" s="18" t="s">
        <v>196</v>
      </c>
      <c r="BE281" s="242">
        <f>IF(N281="základní",J281,0)</f>
        <v>0</v>
      </c>
      <c r="BF281" s="242">
        <f>IF(N281="snížená",J281,0)</f>
        <v>0</v>
      </c>
      <c r="BG281" s="242">
        <f>IF(N281="zákl. přenesená",J281,0)</f>
        <v>0</v>
      </c>
      <c r="BH281" s="242">
        <f>IF(N281="sníž. přenesená",J281,0)</f>
        <v>0</v>
      </c>
      <c r="BI281" s="242">
        <f>IF(N281="nulová",J281,0)</f>
        <v>0</v>
      </c>
      <c r="BJ281" s="18" t="s">
        <v>82</v>
      </c>
      <c r="BK281" s="242">
        <f>ROUND(I281*H281,2)</f>
        <v>0</v>
      </c>
      <c r="BL281" s="18" t="s">
        <v>101</v>
      </c>
      <c r="BM281" s="241" t="s">
        <v>1392</v>
      </c>
    </row>
    <row r="282" s="2" customFormat="1" ht="33" customHeight="1">
      <c r="A282" s="39"/>
      <c r="B282" s="40"/>
      <c r="C282" s="230" t="s">
        <v>501</v>
      </c>
      <c r="D282" s="230" t="s">
        <v>198</v>
      </c>
      <c r="E282" s="231" t="s">
        <v>1393</v>
      </c>
      <c r="F282" s="232" t="s">
        <v>1394</v>
      </c>
      <c r="G282" s="233" t="s">
        <v>418</v>
      </c>
      <c r="H282" s="234">
        <v>3</v>
      </c>
      <c r="I282" s="235"/>
      <c r="J282" s="236">
        <f>ROUND(I282*H282,2)</f>
        <v>0</v>
      </c>
      <c r="K282" s="232" t="s">
        <v>202</v>
      </c>
      <c r="L282" s="45"/>
      <c r="M282" s="237" t="s">
        <v>1</v>
      </c>
      <c r="N282" s="238" t="s">
        <v>43</v>
      </c>
      <c r="O282" s="92"/>
      <c r="P282" s="239">
        <f>O282*H282</f>
        <v>0</v>
      </c>
      <c r="Q282" s="239">
        <v>0.30399999999999999</v>
      </c>
      <c r="R282" s="239">
        <f>Q282*H282</f>
        <v>0.91199999999999992</v>
      </c>
      <c r="S282" s="239">
        <v>0</v>
      </c>
      <c r="T282" s="240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1" t="s">
        <v>101</v>
      </c>
      <c r="AT282" s="241" t="s">
        <v>198</v>
      </c>
      <c r="AU282" s="241" t="s">
        <v>86</v>
      </c>
      <c r="AY282" s="18" t="s">
        <v>196</v>
      </c>
      <c r="BE282" s="242">
        <f>IF(N282="základní",J282,0)</f>
        <v>0</v>
      </c>
      <c r="BF282" s="242">
        <f>IF(N282="snížená",J282,0)</f>
        <v>0</v>
      </c>
      <c r="BG282" s="242">
        <f>IF(N282="zákl. přenesená",J282,0)</f>
        <v>0</v>
      </c>
      <c r="BH282" s="242">
        <f>IF(N282="sníž. přenesená",J282,0)</f>
        <v>0</v>
      </c>
      <c r="BI282" s="242">
        <f>IF(N282="nulová",J282,0)</f>
        <v>0</v>
      </c>
      <c r="BJ282" s="18" t="s">
        <v>82</v>
      </c>
      <c r="BK282" s="242">
        <f>ROUND(I282*H282,2)</f>
        <v>0</v>
      </c>
      <c r="BL282" s="18" t="s">
        <v>101</v>
      </c>
      <c r="BM282" s="241" t="s">
        <v>1395</v>
      </c>
    </row>
    <row r="283" s="2" customFormat="1" ht="33" customHeight="1">
      <c r="A283" s="39"/>
      <c r="B283" s="40"/>
      <c r="C283" s="230" t="s">
        <v>507</v>
      </c>
      <c r="D283" s="230" t="s">
        <v>198</v>
      </c>
      <c r="E283" s="231" t="s">
        <v>1396</v>
      </c>
      <c r="F283" s="232" t="s">
        <v>1397</v>
      </c>
      <c r="G283" s="233" t="s">
        <v>418</v>
      </c>
      <c r="H283" s="234">
        <v>1</v>
      </c>
      <c r="I283" s="235"/>
      <c r="J283" s="236">
        <f>ROUND(I283*H283,2)</f>
        <v>0</v>
      </c>
      <c r="K283" s="232" t="s">
        <v>202</v>
      </c>
      <c r="L283" s="45"/>
      <c r="M283" s="237" t="s">
        <v>1</v>
      </c>
      <c r="N283" s="238" t="s">
        <v>43</v>
      </c>
      <c r="O283" s="92"/>
      <c r="P283" s="239">
        <f>O283*H283</f>
        <v>0</v>
      </c>
      <c r="Q283" s="239">
        <v>0.42115999999999998</v>
      </c>
      <c r="R283" s="239">
        <f>Q283*H283</f>
        <v>0.42115999999999998</v>
      </c>
      <c r="S283" s="239">
        <v>0</v>
      </c>
      <c r="T283" s="240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41" t="s">
        <v>101</v>
      </c>
      <c r="AT283" s="241" t="s">
        <v>198</v>
      </c>
      <c r="AU283" s="241" t="s">
        <v>86</v>
      </c>
      <c r="AY283" s="18" t="s">
        <v>196</v>
      </c>
      <c r="BE283" s="242">
        <f>IF(N283="základní",J283,0)</f>
        <v>0</v>
      </c>
      <c r="BF283" s="242">
        <f>IF(N283="snížená",J283,0)</f>
        <v>0</v>
      </c>
      <c r="BG283" s="242">
        <f>IF(N283="zákl. přenesená",J283,0)</f>
        <v>0</v>
      </c>
      <c r="BH283" s="242">
        <f>IF(N283="sníž. přenesená",J283,0)</f>
        <v>0</v>
      </c>
      <c r="BI283" s="242">
        <f>IF(N283="nulová",J283,0)</f>
        <v>0</v>
      </c>
      <c r="BJ283" s="18" t="s">
        <v>82</v>
      </c>
      <c r="BK283" s="242">
        <f>ROUND(I283*H283,2)</f>
        <v>0</v>
      </c>
      <c r="BL283" s="18" t="s">
        <v>101</v>
      </c>
      <c r="BM283" s="241" t="s">
        <v>1398</v>
      </c>
    </row>
    <row r="284" s="2" customFormat="1" ht="24.15" customHeight="1">
      <c r="A284" s="39"/>
      <c r="B284" s="40"/>
      <c r="C284" s="230" t="s">
        <v>513</v>
      </c>
      <c r="D284" s="230" t="s">
        <v>198</v>
      </c>
      <c r="E284" s="231" t="s">
        <v>1399</v>
      </c>
      <c r="F284" s="232" t="s">
        <v>1400</v>
      </c>
      <c r="G284" s="233" t="s">
        <v>418</v>
      </c>
      <c r="H284" s="234">
        <v>5</v>
      </c>
      <c r="I284" s="235"/>
      <c r="J284" s="236">
        <f>ROUND(I284*H284,2)</f>
        <v>0</v>
      </c>
      <c r="K284" s="232" t="s">
        <v>202</v>
      </c>
      <c r="L284" s="45"/>
      <c r="M284" s="237" t="s">
        <v>1</v>
      </c>
      <c r="N284" s="238" t="s">
        <v>43</v>
      </c>
      <c r="O284" s="92"/>
      <c r="P284" s="239">
        <f>O284*H284</f>
        <v>0</v>
      </c>
      <c r="Q284" s="239">
        <v>0.12422</v>
      </c>
      <c r="R284" s="239">
        <f>Q284*H284</f>
        <v>0.62109999999999999</v>
      </c>
      <c r="S284" s="239">
        <v>0</v>
      </c>
      <c r="T284" s="240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41" t="s">
        <v>101</v>
      </c>
      <c r="AT284" s="241" t="s">
        <v>198</v>
      </c>
      <c r="AU284" s="241" t="s">
        <v>86</v>
      </c>
      <c r="AY284" s="18" t="s">
        <v>196</v>
      </c>
      <c r="BE284" s="242">
        <f>IF(N284="základní",J284,0)</f>
        <v>0</v>
      </c>
      <c r="BF284" s="242">
        <f>IF(N284="snížená",J284,0)</f>
        <v>0</v>
      </c>
      <c r="BG284" s="242">
        <f>IF(N284="zákl. přenesená",J284,0)</f>
        <v>0</v>
      </c>
      <c r="BH284" s="242">
        <f>IF(N284="sníž. přenesená",J284,0)</f>
        <v>0</v>
      </c>
      <c r="BI284" s="242">
        <f>IF(N284="nulová",J284,0)</f>
        <v>0</v>
      </c>
      <c r="BJ284" s="18" t="s">
        <v>82</v>
      </c>
      <c r="BK284" s="242">
        <f>ROUND(I284*H284,2)</f>
        <v>0</v>
      </c>
      <c r="BL284" s="18" t="s">
        <v>101</v>
      </c>
      <c r="BM284" s="241" t="s">
        <v>1401</v>
      </c>
    </row>
    <row r="285" s="13" customFormat="1">
      <c r="A285" s="13"/>
      <c r="B285" s="243"/>
      <c r="C285" s="244"/>
      <c r="D285" s="245" t="s">
        <v>210</v>
      </c>
      <c r="E285" s="246" t="s">
        <v>1</v>
      </c>
      <c r="F285" s="247" t="s">
        <v>1402</v>
      </c>
      <c r="G285" s="244"/>
      <c r="H285" s="248">
        <v>5</v>
      </c>
      <c r="I285" s="249"/>
      <c r="J285" s="244"/>
      <c r="K285" s="244"/>
      <c r="L285" s="250"/>
      <c r="M285" s="251"/>
      <c r="N285" s="252"/>
      <c r="O285" s="252"/>
      <c r="P285" s="252"/>
      <c r="Q285" s="252"/>
      <c r="R285" s="252"/>
      <c r="S285" s="252"/>
      <c r="T285" s="25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4" t="s">
        <v>210</v>
      </c>
      <c r="AU285" s="254" t="s">
        <v>86</v>
      </c>
      <c r="AV285" s="13" t="s">
        <v>86</v>
      </c>
      <c r="AW285" s="13" t="s">
        <v>34</v>
      </c>
      <c r="AX285" s="13" t="s">
        <v>82</v>
      </c>
      <c r="AY285" s="254" t="s">
        <v>196</v>
      </c>
    </row>
    <row r="286" s="2" customFormat="1" ht="24.15" customHeight="1">
      <c r="A286" s="39"/>
      <c r="B286" s="40"/>
      <c r="C286" s="287" t="s">
        <v>518</v>
      </c>
      <c r="D286" s="287" t="s">
        <v>366</v>
      </c>
      <c r="E286" s="288" t="s">
        <v>1403</v>
      </c>
      <c r="F286" s="289" t="s">
        <v>1404</v>
      </c>
      <c r="G286" s="290" t="s">
        <v>418</v>
      </c>
      <c r="H286" s="291">
        <v>5</v>
      </c>
      <c r="I286" s="292"/>
      <c r="J286" s="293">
        <f>ROUND(I286*H286,2)</f>
        <v>0</v>
      </c>
      <c r="K286" s="289" t="s">
        <v>202</v>
      </c>
      <c r="L286" s="294"/>
      <c r="M286" s="295" t="s">
        <v>1</v>
      </c>
      <c r="N286" s="296" t="s">
        <v>43</v>
      </c>
      <c r="O286" s="92"/>
      <c r="P286" s="239">
        <f>O286*H286</f>
        <v>0</v>
      </c>
      <c r="Q286" s="239">
        <v>0.080000000000000002</v>
      </c>
      <c r="R286" s="239">
        <f>Q286*H286</f>
        <v>0.40000000000000002</v>
      </c>
      <c r="S286" s="239">
        <v>0</v>
      </c>
      <c r="T286" s="240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1" t="s">
        <v>232</v>
      </c>
      <c r="AT286" s="241" t="s">
        <v>366</v>
      </c>
      <c r="AU286" s="241" t="s">
        <v>86</v>
      </c>
      <c r="AY286" s="18" t="s">
        <v>196</v>
      </c>
      <c r="BE286" s="242">
        <f>IF(N286="základní",J286,0)</f>
        <v>0</v>
      </c>
      <c r="BF286" s="242">
        <f>IF(N286="snížená",J286,0)</f>
        <v>0</v>
      </c>
      <c r="BG286" s="242">
        <f>IF(N286="zákl. přenesená",J286,0)</f>
        <v>0</v>
      </c>
      <c r="BH286" s="242">
        <f>IF(N286="sníž. přenesená",J286,0)</f>
        <v>0</v>
      </c>
      <c r="BI286" s="242">
        <f>IF(N286="nulová",J286,0)</f>
        <v>0</v>
      </c>
      <c r="BJ286" s="18" t="s">
        <v>82</v>
      </c>
      <c r="BK286" s="242">
        <f>ROUND(I286*H286,2)</f>
        <v>0</v>
      </c>
      <c r="BL286" s="18" t="s">
        <v>101</v>
      </c>
      <c r="BM286" s="241" t="s">
        <v>1405</v>
      </c>
    </row>
    <row r="287" s="2" customFormat="1" ht="21.75" customHeight="1">
      <c r="A287" s="39"/>
      <c r="B287" s="40"/>
      <c r="C287" s="287" t="s">
        <v>526</v>
      </c>
      <c r="D287" s="287" t="s">
        <v>366</v>
      </c>
      <c r="E287" s="288" t="s">
        <v>1406</v>
      </c>
      <c r="F287" s="289" t="s">
        <v>1407</v>
      </c>
      <c r="G287" s="290" t="s">
        <v>418</v>
      </c>
      <c r="H287" s="291">
        <v>5</v>
      </c>
      <c r="I287" s="292"/>
      <c r="J287" s="293">
        <f>ROUND(I287*H287,2)</f>
        <v>0</v>
      </c>
      <c r="K287" s="289" t="s">
        <v>202</v>
      </c>
      <c r="L287" s="294"/>
      <c r="M287" s="295" t="s">
        <v>1</v>
      </c>
      <c r="N287" s="296" t="s">
        <v>43</v>
      </c>
      <c r="O287" s="92"/>
      <c r="P287" s="239">
        <f>O287*H287</f>
        <v>0</v>
      </c>
      <c r="Q287" s="239">
        <v>0.040000000000000001</v>
      </c>
      <c r="R287" s="239">
        <f>Q287*H287</f>
        <v>0.20000000000000001</v>
      </c>
      <c r="S287" s="239">
        <v>0</v>
      </c>
      <c r="T287" s="240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41" t="s">
        <v>232</v>
      </c>
      <c r="AT287" s="241" t="s">
        <v>366</v>
      </c>
      <c r="AU287" s="241" t="s">
        <v>86</v>
      </c>
      <c r="AY287" s="18" t="s">
        <v>196</v>
      </c>
      <c r="BE287" s="242">
        <f>IF(N287="základní",J287,0)</f>
        <v>0</v>
      </c>
      <c r="BF287" s="242">
        <f>IF(N287="snížená",J287,0)</f>
        <v>0</v>
      </c>
      <c r="BG287" s="242">
        <f>IF(N287="zákl. přenesená",J287,0)</f>
        <v>0</v>
      </c>
      <c r="BH287" s="242">
        <f>IF(N287="sníž. přenesená",J287,0)</f>
        <v>0</v>
      </c>
      <c r="BI287" s="242">
        <f>IF(N287="nulová",J287,0)</f>
        <v>0</v>
      </c>
      <c r="BJ287" s="18" t="s">
        <v>82</v>
      </c>
      <c r="BK287" s="242">
        <f>ROUND(I287*H287,2)</f>
        <v>0</v>
      </c>
      <c r="BL287" s="18" t="s">
        <v>101</v>
      </c>
      <c r="BM287" s="241" t="s">
        <v>1408</v>
      </c>
    </row>
    <row r="288" s="2" customFormat="1" ht="24.15" customHeight="1">
      <c r="A288" s="39"/>
      <c r="B288" s="40"/>
      <c r="C288" s="287" t="s">
        <v>530</v>
      </c>
      <c r="D288" s="287" t="s">
        <v>366</v>
      </c>
      <c r="E288" s="288" t="s">
        <v>1409</v>
      </c>
      <c r="F288" s="289" t="s">
        <v>1410</v>
      </c>
      <c r="G288" s="290" t="s">
        <v>418</v>
      </c>
      <c r="H288" s="291">
        <v>5</v>
      </c>
      <c r="I288" s="292"/>
      <c r="J288" s="293">
        <f>ROUND(I288*H288,2)</f>
        <v>0</v>
      </c>
      <c r="K288" s="289" t="s">
        <v>202</v>
      </c>
      <c r="L288" s="294"/>
      <c r="M288" s="295" t="s">
        <v>1</v>
      </c>
      <c r="N288" s="296" t="s">
        <v>43</v>
      </c>
      <c r="O288" s="92"/>
      <c r="P288" s="239">
        <f>O288*H288</f>
        <v>0</v>
      </c>
      <c r="Q288" s="239">
        <v>0.071999999999999995</v>
      </c>
      <c r="R288" s="239">
        <f>Q288*H288</f>
        <v>0.35999999999999999</v>
      </c>
      <c r="S288" s="239">
        <v>0</v>
      </c>
      <c r="T288" s="240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41" t="s">
        <v>232</v>
      </c>
      <c r="AT288" s="241" t="s">
        <v>366</v>
      </c>
      <c r="AU288" s="241" t="s">
        <v>86</v>
      </c>
      <c r="AY288" s="18" t="s">
        <v>196</v>
      </c>
      <c r="BE288" s="242">
        <f>IF(N288="základní",J288,0)</f>
        <v>0</v>
      </c>
      <c r="BF288" s="242">
        <f>IF(N288="snížená",J288,0)</f>
        <v>0</v>
      </c>
      <c r="BG288" s="242">
        <f>IF(N288="zákl. přenesená",J288,0)</f>
        <v>0</v>
      </c>
      <c r="BH288" s="242">
        <f>IF(N288="sníž. přenesená",J288,0)</f>
        <v>0</v>
      </c>
      <c r="BI288" s="242">
        <f>IF(N288="nulová",J288,0)</f>
        <v>0</v>
      </c>
      <c r="BJ288" s="18" t="s">
        <v>82</v>
      </c>
      <c r="BK288" s="242">
        <f>ROUND(I288*H288,2)</f>
        <v>0</v>
      </c>
      <c r="BL288" s="18" t="s">
        <v>101</v>
      </c>
      <c r="BM288" s="241" t="s">
        <v>1411</v>
      </c>
    </row>
    <row r="289" s="2" customFormat="1" ht="24.15" customHeight="1">
      <c r="A289" s="39"/>
      <c r="B289" s="40"/>
      <c r="C289" s="230" t="s">
        <v>536</v>
      </c>
      <c r="D289" s="230" t="s">
        <v>198</v>
      </c>
      <c r="E289" s="231" t="s">
        <v>1412</v>
      </c>
      <c r="F289" s="232" t="s">
        <v>1413</v>
      </c>
      <c r="G289" s="233" t="s">
        <v>418</v>
      </c>
      <c r="H289" s="234">
        <v>5</v>
      </c>
      <c r="I289" s="235"/>
      <c r="J289" s="236">
        <f>ROUND(I289*H289,2)</f>
        <v>0</v>
      </c>
      <c r="K289" s="232" t="s">
        <v>202</v>
      </c>
      <c r="L289" s="45"/>
      <c r="M289" s="237" t="s">
        <v>1</v>
      </c>
      <c r="N289" s="238" t="s">
        <v>43</v>
      </c>
      <c r="O289" s="92"/>
      <c r="P289" s="239">
        <f>O289*H289</f>
        <v>0</v>
      </c>
      <c r="Q289" s="239">
        <v>0.02972</v>
      </c>
      <c r="R289" s="239">
        <f>Q289*H289</f>
        <v>0.14860000000000001</v>
      </c>
      <c r="S289" s="239">
        <v>0</v>
      </c>
      <c r="T289" s="240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41" t="s">
        <v>101</v>
      </c>
      <c r="AT289" s="241" t="s">
        <v>198</v>
      </c>
      <c r="AU289" s="241" t="s">
        <v>86</v>
      </c>
      <c r="AY289" s="18" t="s">
        <v>196</v>
      </c>
      <c r="BE289" s="242">
        <f>IF(N289="základní",J289,0)</f>
        <v>0</v>
      </c>
      <c r="BF289" s="242">
        <f>IF(N289="snížená",J289,0)</f>
        <v>0</v>
      </c>
      <c r="BG289" s="242">
        <f>IF(N289="zákl. přenesená",J289,0)</f>
        <v>0</v>
      </c>
      <c r="BH289" s="242">
        <f>IF(N289="sníž. přenesená",J289,0)</f>
        <v>0</v>
      </c>
      <c r="BI289" s="242">
        <f>IF(N289="nulová",J289,0)</f>
        <v>0</v>
      </c>
      <c r="BJ289" s="18" t="s">
        <v>82</v>
      </c>
      <c r="BK289" s="242">
        <f>ROUND(I289*H289,2)</f>
        <v>0</v>
      </c>
      <c r="BL289" s="18" t="s">
        <v>101</v>
      </c>
      <c r="BM289" s="241" t="s">
        <v>1414</v>
      </c>
    </row>
    <row r="290" s="2" customFormat="1" ht="24.15" customHeight="1">
      <c r="A290" s="39"/>
      <c r="B290" s="40"/>
      <c r="C290" s="230" t="s">
        <v>542</v>
      </c>
      <c r="D290" s="230" t="s">
        <v>198</v>
      </c>
      <c r="E290" s="231" t="s">
        <v>1415</v>
      </c>
      <c r="F290" s="232" t="s">
        <v>1416</v>
      </c>
      <c r="G290" s="233" t="s">
        <v>418</v>
      </c>
      <c r="H290" s="234">
        <v>5</v>
      </c>
      <c r="I290" s="235"/>
      <c r="J290" s="236">
        <f>ROUND(I290*H290,2)</f>
        <v>0</v>
      </c>
      <c r="K290" s="232" t="s">
        <v>202</v>
      </c>
      <c r="L290" s="45"/>
      <c r="M290" s="237" t="s">
        <v>1</v>
      </c>
      <c r="N290" s="238" t="s">
        <v>43</v>
      </c>
      <c r="O290" s="92"/>
      <c r="P290" s="239">
        <f>O290*H290</f>
        <v>0</v>
      </c>
      <c r="Q290" s="239">
        <v>0.02972</v>
      </c>
      <c r="R290" s="239">
        <f>Q290*H290</f>
        <v>0.14860000000000001</v>
      </c>
      <c r="S290" s="239">
        <v>0</v>
      </c>
      <c r="T290" s="240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1" t="s">
        <v>101</v>
      </c>
      <c r="AT290" s="241" t="s">
        <v>198</v>
      </c>
      <c r="AU290" s="241" t="s">
        <v>86</v>
      </c>
      <c r="AY290" s="18" t="s">
        <v>196</v>
      </c>
      <c r="BE290" s="242">
        <f>IF(N290="základní",J290,0)</f>
        <v>0</v>
      </c>
      <c r="BF290" s="242">
        <f>IF(N290="snížená",J290,0)</f>
        <v>0</v>
      </c>
      <c r="BG290" s="242">
        <f>IF(N290="zákl. přenesená",J290,0)</f>
        <v>0</v>
      </c>
      <c r="BH290" s="242">
        <f>IF(N290="sníž. přenesená",J290,0)</f>
        <v>0</v>
      </c>
      <c r="BI290" s="242">
        <f>IF(N290="nulová",J290,0)</f>
        <v>0</v>
      </c>
      <c r="BJ290" s="18" t="s">
        <v>82</v>
      </c>
      <c r="BK290" s="242">
        <f>ROUND(I290*H290,2)</f>
        <v>0</v>
      </c>
      <c r="BL290" s="18" t="s">
        <v>101</v>
      </c>
      <c r="BM290" s="241" t="s">
        <v>1417</v>
      </c>
    </row>
    <row r="291" s="2" customFormat="1" ht="24.15" customHeight="1">
      <c r="A291" s="39"/>
      <c r="B291" s="40"/>
      <c r="C291" s="230" t="s">
        <v>547</v>
      </c>
      <c r="D291" s="230" t="s">
        <v>198</v>
      </c>
      <c r="E291" s="231" t="s">
        <v>1418</v>
      </c>
      <c r="F291" s="232" t="s">
        <v>1419</v>
      </c>
      <c r="G291" s="233" t="s">
        <v>418</v>
      </c>
      <c r="H291" s="234">
        <v>1</v>
      </c>
      <c r="I291" s="235"/>
      <c r="J291" s="236">
        <f>ROUND(I291*H291,2)</f>
        <v>0</v>
      </c>
      <c r="K291" s="232" t="s">
        <v>202</v>
      </c>
      <c r="L291" s="45"/>
      <c r="M291" s="237" t="s">
        <v>1</v>
      </c>
      <c r="N291" s="238" t="s">
        <v>43</v>
      </c>
      <c r="O291" s="92"/>
      <c r="P291" s="239">
        <f>O291*H291</f>
        <v>0</v>
      </c>
      <c r="Q291" s="239">
        <v>0.089999999999999997</v>
      </c>
      <c r="R291" s="239">
        <f>Q291*H291</f>
        <v>0.089999999999999997</v>
      </c>
      <c r="S291" s="239">
        <v>0</v>
      </c>
      <c r="T291" s="240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41" t="s">
        <v>101</v>
      </c>
      <c r="AT291" s="241" t="s">
        <v>198</v>
      </c>
      <c r="AU291" s="241" t="s">
        <v>86</v>
      </c>
      <c r="AY291" s="18" t="s">
        <v>196</v>
      </c>
      <c r="BE291" s="242">
        <f>IF(N291="základní",J291,0)</f>
        <v>0</v>
      </c>
      <c r="BF291" s="242">
        <f>IF(N291="snížená",J291,0)</f>
        <v>0</v>
      </c>
      <c r="BG291" s="242">
        <f>IF(N291="zákl. přenesená",J291,0)</f>
        <v>0</v>
      </c>
      <c r="BH291" s="242">
        <f>IF(N291="sníž. přenesená",J291,0)</f>
        <v>0</v>
      </c>
      <c r="BI291" s="242">
        <f>IF(N291="nulová",J291,0)</f>
        <v>0</v>
      </c>
      <c r="BJ291" s="18" t="s">
        <v>82</v>
      </c>
      <c r="BK291" s="242">
        <f>ROUND(I291*H291,2)</f>
        <v>0</v>
      </c>
      <c r="BL291" s="18" t="s">
        <v>101</v>
      </c>
      <c r="BM291" s="241" t="s">
        <v>1420</v>
      </c>
    </row>
    <row r="292" s="2" customFormat="1" ht="24.15" customHeight="1">
      <c r="A292" s="39"/>
      <c r="B292" s="40"/>
      <c r="C292" s="287" t="s">
        <v>552</v>
      </c>
      <c r="D292" s="287" t="s">
        <v>366</v>
      </c>
      <c r="E292" s="288" t="s">
        <v>1421</v>
      </c>
      <c r="F292" s="289" t="s">
        <v>1422</v>
      </c>
      <c r="G292" s="290" t="s">
        <v>418</v>
      </c>
      <c r="H292" s="291">
        <v>1</v>
      </c>
      <c r="I292" s="292"/>
      <c r="J292" s="293">
        <f>ROUND(I292*H292,2)</f>
        <v>0</v>
      </c>
      <c r="K292" s="289" t="s">
        <v>1</v>
      </c>
      <c r="L292" s="294"/>
      <c r="M292" s="295" t="s">
        <v>1</v>
      </c>
      <c r="N292" s="296" t="s">
        <v>43</v>
      </c>
      <c r="O292" s="92"/>
      <c r="P292" s="239">
        <f>O292*H292</f>
        <v>0</v>
      </c>
      <c r="Q292" s="239">
        <v>0.050999999999999997</v>
      </c>
      <c r="R292" s="239">
        <f>Q292*H292</f>
        <v>0.050999999999999997</v>
      </c>
      <c r="S292" s="239">
        <v>0</v>
      </c>
      <c r="T292" s="240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41" t="s">
        <v>232</v>
      </c>
      <c r="AT292" s="241" t="s">
        <v>366</v>
      </c>
      <c r="AU292" s="241" t="s">
        <v>86</v>
      </c>
      <c r="AY292" s="18" t="s">
        <v>196</v>
      </c>
      <c r="BE292" s="242">
        <f>IF(N292="základní",J292,0)</f>
        <v>0</v>
      </c>
      <c r="BF292" s="242">
        <f>IF(N292="snížená",J292,0)</f>
        <v>0</v>
      </c>
      <c r="BG292" s="242">
        <f>IF(N292="zákl. přenesená",J292,0)</f>
        <v>0</v>
      </c>
      <c r="BH292" s="242">
        <f>IF(N292="sníž. přenesená",J292,0)</f>
        <v>0</v>
      </c>
      <c r="BI292" s="242">
        <f>IF(N292="nulová",J292,0)</f>
        <v>0</v>
      </c>
      <c r="BJ292" s="18" t="s">
        <v>82</v>
      </c>
      <c r="BK292" s="242">
        <f>ROUND(I292*H292,2)</f>
        <v>0</v>
      </c>
      <c r="BL292" s="18" t="s">
        <v>101</v>
      </c>
      <c r="BM292" s="241" t="s">
        <v>1423</v>
      </c>
    </row>
    <row r="293" s="2" customFormat="1" ht="24.15" customHeight="1">
      <c r="A293" s="39"/>
      <c r="B293" s="40"/>
      <c r="C293" s="230" t="s">
        <v>556</v>
      </c>
      <c r="D293" s="230" t="s">
        <v>198</v>
      </c>
      <c r="E293" s="231" t="s">
        <v>1424</v>
      </c>
      <c r="F293" s="232" t="s">
        <v>1425</v>
      </c>
      <c r="G293" s="233" t="s">
        <v>418</v>
      </c>
      <c r="H293" s="234">
        <v>1</v>
      </c>
      <c r="I293" s="235"/>
      <c r="J293" s="236">
        <f>ROUND(I293*H293,2)</f>
        <v>0</v>
      </c>
      <c r="K293" s="232" t="s">
        <v>202</v>
      </c>
      <c r="L293" s="45"/>
      <c r="M293" s="237" t="s">
        <v>1</v>
      </c>
      <c r="N293" s="238" t="s">
        <v>43</v>
      </c>
      <c r="O293" s="92"/>
      <c r="P293" s="239">
        <f>O293*H293</f>
        <v>0</v>
      </c>
      <c r="Q293" s="239">
        <v>0.089999999999999997</v>
      </c>
      <c r="R293" s="239">
        <f>Q293*H293</f>
        <v>0.089999999999999997</v>
      </c>
      <c r="S293" s="239">
        <v>0</v>
      </c>
      <c r="T293" s="240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41" t="s">
        <v>101</v>
      </c>
      <c r="AT293" s="241" t="s">
        <v>198</v>
      </c>
      <c r="AU293" s="241" t="s">
        <v>86</v>
      </c>
      <c r="AY293" s="18" t="s">
        <v>196</v>
      </c>
      <c r="BE293" s="242">
        <f>IF(N293="základní",J293,0)</f>
        <v>0</v>
      </c>
      <c r="BF293" s="242">
        <f>IF(N293="snížená",J293,0)</f>
        <v>0</v>
      </c>
      <c r="BG293" s="242">
        <f>IF(N293="zákl. přenesená",J293,0)</f>
        <v>0</v>
      </c>
      <c r="BH293" s="242">
        <f>IF(N293="sníž. přenesená",J293,0)</f>
        <v>0</v>
      </c>
      <c r="BI293" s="242">
        <f>IF(N293="nulová",J293,0)</f>
        <v>0</v>
      </c>
      <c r="BJ293" s="18" t="s">
        <v>82</v>
      </c>
      <c r="BK293" s="242">
        <f>ROUND(I293*H293,2)</f>
        <v>0</v>
      </c>
      <c r="BL293" s="18" t="s">
        <v>101</v>
      </c>
      <c r="BM293" s="241" t="s">
        <v>1426</v>
      </c>
    </row>
    <row r="294" s="2" customFormat="1" ht="24.15" customHeight="1">
      <c r="A294" s="39"/>
      <c r="B294" s="40"/>
      <c r="C294" s="287" t="s">
        <v>560</v>
      </c>
      <c r="D294" s="287" t="s">
        <v>366</v>
      </c>
      <c r="E294" s="288" t="s">
        <v>1427</v>
      </c>
      <c r="F294" s="289" t="s">
        <v>1428</v>
      </c>
      <c r="G294" s="290" t="s">
        <v>418</v>
      </c>
      <c r="H294" s="291">
        <v>1</v>
      </c>
      <c r="I294" s="292"/>
      <c r="J294" s="293">
        <f>ROUND(I294*H294,2)</f>
        <v>0</v>
      </c>
      <c r="K294" s="289" t="s">
        <v>202</v>
      </c>
      <c r="L294" s="294"/>
      <c r="M294" s="295" t="s">
        <v>1</v>
      </c>
      <c r="N294" s="296" t="s">
        <v>43</v>
      </c>
      <c r="O294" s="92"/>
      <c r="P294" s="239">
        <f>O294*H294</f>
        <v>0</v>
      </c>
      <c r="Q294" s="239">
        <v>0.045999999999999999</v>
      </c>
      <c r="R294" s="239">
        <f>Q294*H294</f>
        <v>0.045999999999999999</v>
      </c>
      <c r="S294" s="239">
        <v>0</v>
      </c>
      <c r="T294" s="240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41" t="s">
        <v>232</v>
      </c>
      <c r="AT294" s="241" t="s">
        <v>366</v>
      </c>
      <c r="AU294" s="241" t="s">
        <v>86</v>
      </c>
      <c r="AY294" s="18" t="s">
        <v>196</v>
      </c>
      <c r="BE294" s="242">
        <f>IF(N294="základní",J294,0)</f>
        <v>0</v>
      </c>
      <c r="BF294" s="242">
        <f>IF(N294="snížená",J294,0)</f>
        <v>0</v>
      </c>
      <c r="BG294" s="242">
        <f>IF(N294="zákl. přenesená",J294,0)</f>
        <v>0</v>
      </c>
      <c r="BH294" s="242">
        <f>IF(N294="sníž. přenesená",J294,0)</f>
        <v>0</v>
      </c>
      <c r="BI294" s="242">
        <f>IF(N294="nulová",J294,0)</f>
        <v>0</v>
      </c>
      <c r="BJ294" s="18" t="s">
        <v>82</v>
      </c>
      <c r="BK294" s="242">
        <f>ROUND(I294*H294,2)</f>
        <v>0</v>
      </c>
      <c r="BL294" s="18" t="s">
        <v>101</v>
      </c>
      <c r="BM294" s="241" t="s">
        <v>1429</v>
      </c>
    </row>
    <row r="295" s="2" customFormat="1" ht="24.15" customHeight="1">
      <c r="A295" s="39"/>
      <c r="B295" s="40"/>
      <c r="C295" s="230" t="s">
        <v>565</v>
      </c>
      <c r="D295" s="230" t="s">
        <v>198</v>
      </c>
      <c r="E295" s="231" t="s">
        <v>1430</v>
      </c>
      <c r="F295" s="232" t="s">
        <v>1431</v>
      </c>
      <c r="G295" s="233" t="s">
        <v>418</v>
      </c>
      <c r="H295" s="234">
        <v>5</v>
      </c>
      <c r="I295" s="235"/>
      <c r="J295" s="236">
        <f>ROUND(I295*H295,2)</f>
        <v>0</v>
      </c>
      <c r="K295" s="232" t="s">
        <v>202</v>
      </c>
      <c r="L295" s="45"/>
      <c r="M295" s="237" t="s">
        <v>1</v>
      </c>
      <c r="N295" s="238" t="s">
        <v>43</v>
      </c>
      <c r="O295" s="92"/>
      <c r="P295" s="239">
        <f>O295*H295</f>
        <v>0</v>
      </c>
      <c r="Q295" s="239">
        <v>0.21734000000000001</v>
      </c>
      <c r="R295" s="239">
        <f>Q295*H295</f>
        <v>1.0867</v>
      </c>
      <c r="S295" s="239">
        <v>0</v>
      </c>
      <c r="T295" s="240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41" t="s">
        <v>101</v>
      </c>
      <c r="AT295" s="241" t="s">
        <v>198</v>
      </c>
      <c r="AU295" s="241" t="s">
        <v>86</v>
      </c>
      <c r="AY295" s="18" t="s">
        <v>196</v>
      </c>
      <c r="BE295" s="242">
        <f>IF(N295="základní",J295,0)</f>
        <v>0</v>
      </c>
      <c r="BF295" s="242">
        <f>IF(N295="snížená",J295,0)</f>
        <v>0</v>
      </c>
      <c r="BG295" s="242">
        <f>IF(N295="zákl. přenesená",J295,0)</f>
        <v>0</v>
      </c>
      <c r="BH295" s="242">
        <f>IF(N295="sníž. přenesená",J295,0)</f>
        <v>0</v>
      </c>
      <c r="BI295" s="242">
        <f>IF(N295="nulová",J295,0)</f>
        <v>0</v>
      </c>
      <c r="BJ295" s="18" t="s">
        <v>82</v>
      </c>
      <c r="BK295" s="242">
        <f>ROUND(I295*H295,2)</f>
        <v>0</v>
      </c>
      <c r="BL295" s="18" t="s">
        <v>101</v>
      </c>
      <c r="BM295" s="241" t="s">
        <v>1432</v>
      </c>
    </row>
    <row r="296" s="2" customFormat="1" ht="16.5" customHeight="1">
      <c r="A296" s="39"/>
      <c r="B296" s="40"/>
      <c r="C296" s="287" t="s">
        <v>569</v>
      </c>
      <c r="D296" s="287" t="s">
        <v>366</v>
      </c>
      <c r="E296" s="288" t="s">
        <v>1433</v>
      </c>
      <c r="F296" s="289" t="s">
        <v>1434</v>
      </c>
      <c r="G296" s="290" t="s">
        <v>418</v>
      </c>
      <c r="H296" s="291">
        <v>5</v>
      </c>
      <c r="I296" s="292"/>
      <c r="J296" s="293">
        <f>ROUND(I296*H296,2)</f>
        <v>0</v>
      </c>
      <c r="K296" s="289" t="s">
        <v>202</v>
      </c>
      <c r="L296" s="294"/>
      <c r="M296" s="295" t="s">
        <v>1</v>
      </c>
      <c r="N296" s="296" t="s">
        <v>43</v>
      </c>
      <c r="O296" s="92"/>
      <c r="P296" s="239">
        <f>O296*H296</f>
        <v>0</v>
      </c>
      <c r="Q296" s="239">
        <v>0.050599999999999999</v>
      </c>
      <c r="R296" s="239">
        <f>Q296*H296</f>
        <v>0.253</v>
      </c>
      <c r="S296" s="239">
        <v>0</v>
      </c>
      <c r="T296" s="240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41" t="s">
        <v>232</v>
      </c>
      <c r="AT296" s="241" t="s">
        <v>366</v>
      </c>
      <c r="AU296" s="241" t="s">
        <v>86</v>
      </c>
      <c r="AY296" s="18" t="s">
        <v>196</v>
      </c>
      <c r="BE296" s="242">
        <f>IF(N296="základní",J296,0)</f>
        <v>0</v>
      </c>
      <c r="BF296" s="242">
        <f>IF(N296="snížená",J296,0)</f>
        <v>0</v>
      </c>
      <c r="BG296" s="242">
        <f>IF(N296="zákl. přenesená",J296,0)</f>
        <v>0</v>
      </c>
      <c r="BH296" s="242">
        <f>IF(N296="sníž. přenesená",J296,0)</f>
        <v>0</v>
      </c>
      <c r="BI296" s="242">
        <f>IF(N296="nulová",J296,0)</f>
        <v>0</v>
      </c>
      <c r="BJ296" s="18" t="s">
        <v>82</v>
      </c>
      <c r="BK296" s="242">
        <f>ROUND(I296*H296,2)</f>
        <v>0</v>
      </c>
      <c r="BL296" s="18" t="s">
        <v>101</v>
      </c>
      <c r="BM296" s="241" t="s">
        <v>1435</v>
      </c>
    </row>
    <row r="297" s="2" customFormat="1" ht="24.15" customHeight="1">
      <c r="A297" s="39"/>
      <c r="B297" s="40"/>
      <c r="C297" s="287" t="s">
        <v>577</v>
      </c>
      <c r="D297" s="287" t="s">
        <v>366</v>
      </c>
      <c r="E297" s="288" t="s">
        <v>1436</v>
      </c>
      <c r="F297" s="289" t="s">
        <v>1437</v>
      </c>
      <c r="G297" s="290" t="s">
        <v>418</v>
      </c>
      <c r="H297" s="291">
        <v>5</v>
      </c>
      <c r="I297" s="292"/>
      <c r="J297" s="293">
        <f>ROUND(I297*H297,2)</f>
        <v>0</v>
      </c>
      <c r="K297" s="289" t="s">
        <v>202</v>
      </c>
      <c r="L297" s="294"/>
      <c r="M297" s="295" t="s">
        <v>1</v>
      </c>
      <c r="N297" s="296" t="s">
        <v>43</v>
      </c>
      <c r="O297" s="92"/>
      <c r="P297" s="239">
        <f>O297*H297</f>
        <v>0</v>
      </c>
      <c r="Q297" s="239">
        <v>0.0060000000000000001</v>
      </c>
      <c r="R297" s="239">
        <f>Q297*H297</f>
        <v>0.029999999999999999</v>
      </c>
      <c r="S297" s="239">
        <v>0</v>
      </c>
      <c r="T297" s="240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41" t="s">
        <v>232</v>
      </c>
      <c r="AT297" s="241" t="s">
        <v>366</v>
      </c>
      <c r="AU297" s="241" t="s">
        <v>86</v>
      </c>
      <c r="AY297" s="18" t="s">
        <v>196</v>
      </c>
      <c r="BE297" s="242">
        <f>IF(N297="základní",J297,0)</f>
        <v>0</v>
      </c>
      <c r="BF297" s="242">
        <f>IF(N297="snížená",J297,0)</f>
        <v>0</v>
      </c>
      <c r="BG297" s="242">
        <f>IF(N297="zákl. přenesená",J297,0)</f>
        <v>0</v>
      </c>
      <c r="BH297" s="242">
        <f>IF(N297="sníž. přenesená",J297,0)</f>
        <v>0</v>
      </c>
      <c r="BI297" s="242">
        <f>IF(N297="nulová",J297,0)</f>
        <v>0</v>
      </c>
      <c r="BJ297" s="18" t="s">
        <v>82</v>
      </c>
      <c r="BK297" s="242">
        <f>ROUND(I297*H297,2)</f>
        <v>0</v>
      </c>
      <c r="BL297" s="18" t="s">
        <v>101</v>
      </c>
      <c r="BM297" s="241" t="s">
        <v>1438</v>
      </c>
    </row>
    <row r="298" s="12" customFormat="1" ht="22.8" customHeight="1">
      <c r="A298" s="12"/>
      <c r="B298" s="214"/>
      <c r="C298" s="215"/>
      <c r="D298" s="216" t="s">
        <v>77</v>
      </c>
      <c r="E298" s="228" t="s">
        <v>237</v>
      </c>
      <c r="F298" s="228" t="s">
        <v>551</v>
      </c>
      <c r="G298" s="215"/>
      <c r="H298" s="215"/>
      <c r="I298" s="218"/>
      <c r="J298" s="229">
        <f>BK298</f>
        <v>0</v>
      </c>
      <c r="K298" s="215"/>
      <c r="L298" s="220"/>
      <c r="M298" s="221"/>
      <c r="N298" s="222"/>
      <c r="O298" s="222"/>
      <c r="P298" s="223">
        <f>SUM(P299:P317)</f>
        <v>0</v>
      </c>
      <c r="Q298" s="222"/>
      <c r="R298" s="223">
        <f>SUM(R299:R317)</f>
        <v>16.061036000000001</v>
      </c>
      <c r="S298" s="222"/>
      <c r="T298" s="224">
        <f>SUM(T299:T317)</f>
        <v>3.7099999999999995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25" t="s">
        <v>82</v>
      </c>
      <c r="AT298" s="226" t="s">
        <v>77</v>
      </c>
      <c r="AU298" s="226" t="s">
        <v>82</v>
      </c>
      <c r="AY298" s="225" t="s">
        <v>196</v>
      </c>
      <c r="BK298" s="227">
        <f>SUM(BK299:BK317)</f>
        <v>0</v>
      </c>
    </row>
    <row r="299" s="2" customFormat="1" ht="24.15" customHeight="1">
      <c r="A299" s="39"/>
      <c r="B299" s="40"/>
      <c r="C299" s="230" t="s">
        <v>583</v>
      </c>
      <c r="D299" s="230" t="s">
        <v>198</v>
      </c>
      <c r="E299" s="231" t="s">
        <v>1439</v>
      </c>
      <c r="F299" s="232" t="s">
        <v>1440</v>
      </c>
      <c r="G299" s="233" t="s">
        <v>247</v>
      </c>
      <c r="H299" s="234">
        <v>64</v>
      </c>
      <c r="I299" s="235"/>
      <c r="J299" s="236">
        <f>ROUND(I299*H299,2)</f>
        <v>0</v>
      </c>
      <c r="K299" s="232" t="s">
        <v>202</v>
      </c>
      <c r="L299" s="45"/>
      <c r="M299" s="237" t="s">
        <v>1</v>
      </c>
      <c r="N299" s="238" t="s">
        <v>43</v>
      </c>
      <c r="O299" s="92"/>
      <c r="P299" s="239">
        <f>O299*H299</f>
        <v>0</v>
      </c>
      <c r="Q299" s="239">
        <v>0.089779999999999999</v>
      </c>
      <c r="R299" s="239">
        <f>Q299*H299</f>
        <v>5.7459199999999999</v>
      </c>
      <c r="S299" s="239">
        <v>0</v>
      </c>
      <c r="T299" s="240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41" t="s">
        <v>101</v>
      </c>
      <c r="AT299" s="241" t="s">
        <v>198</v>
      </c>
      <c r="AU299" s="241" t="s">
        <v>86</v>
      </c>
      <c r="AY299" s="18" t="s">
        <v>196</v>
      </c>
      <c r="BE299" s="242">
        <f>IF(N299="základní",J299,0)</f>
        <v>0</v>
      </c>
      <c r="BF299" s="242">
        <f>IF(N299="snížená",J299,0)</f>
        <v>0</v>
      </c>
      <c r="BG299" s="242">
        <f>IF(N299="zákl. přenesená",J299,0)</f>
        <v>0</v>
      </c>
      <c r="BH299" s="242">
        <f>IF(N299="sníž. přenesená",J299,0)</f>
        <v>0</v>
      </c>
      <c r="BI299" s="242">
        <f>IF(N299="nulová",J299,0)</f>
        <v>0</v>
      </c>
      <c r="BJ299" s="18" t="s">
        <v>82</v>
      </c>
      <c r="BK299" s="242">
        <f>ROUND(I299*H299,2)</f>
        <v>0</v>
      </c>
      <c r="BL299" s="18" t="s">
        <v>101</v>
      </c>
      <c r="BM299" s="241" t="s">
        <v>1441</v>
      </c>
    </row>
    <row r="300" s="14" customFormat="1">
      <c r="A300" s="14"/>
      <c r="B300" s="255"/>
      <c r="C300" s="256"/>
      <c r="D300" s="245" t="s">
        <v>210</v>
      </c>
      <c r="E300" s="257" t="s">
        <v>1</v>
      </c>
      <c r="F300" s="258" t="s">
        <v>1442</v>
      </c>
      <c r="G300" s="256"/>
      <c r="H300" s="257" t="s">
        <v>1</v>
      </c>
      <c r="I300" s="259"/>
      <c r="J300" s="256"/>
      <c r="K300" s="256"/>
      <c r="L300" s="260"/>
      <c r="M300" s="261"/>
      <c r="N300" s="262"/>
      <c r="O300" s="262"/>
      <c r="P300" s="262"/>
      <c r="Q300" s="262"/>
      <c r="R300" s="262"/>
      <c r="S300" s="262"/>
      <c r="T300" s="26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4" t="s">
        <v>210</v>
      </c>
      <c r="AU300" s="264" t="s">
        <v>86</v>
      </c>
      <c r="AV300" s="14" t="s">
        <v>82</v>
      </c>
      <c r="AW300" s="14" t="s">
        <v>34</v>
      </c>
      <c r="AX300" s="14" t="s">
        <v>78</v>
      </c>
      <c r="AY300" s="264" t="s">
        <v>196</v>
      </c>
    </row>
    <row r="301" s="14" customFormat="1">
      <c r="A301" s="14"/>
      <c r="B301" s="255"/>
      <c r="C301" s="256"/>
      <c r="D301" s="245" t="s">
        <v>210</v>
      </c>
      <c r="E301" s="257" t="s">
        <v>1</v>
      </c>
      <c r="F301" s="258" t="s">
        <v>1443</v>
      </c>
      <c r="G301" s="256"/>
      <c r="H301" s="257" t="s">
        <v>1</v>
      </c>
      <c r="I301" s="259"/>
      <c r="J301" s="256"/>
      <c r="K301" s="256"/>
      <c r="L301" s="260"/>
      <c r="M301" s="261"/>
      <c r="N301" s="262"/>
      <c r="O301" s="262"/>
      <c r="P301" s="262"/>
      <c r="Q301" s="262"/>
      <c r="R301" s="262"/>
      <c r="S301" s="262"/>
      <c r="T301" s="26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4" t="s">
        <v>210</v>
      </c>
      <c r="AU301" s="264" t="s">
        <v>86</v>
      </c>
      <c r="AV301" s="14" t="s">
        <v>82</v>
      </c>
      <c r="AW301" s="14" t="s">
        <v>34</v>
      </c>
      <c r="AX301" s="14" t="s">
        <v>78</v>
      </c>
      <c r="AY301" s="264" t="s">
        <v>196</v>
      </c>
    </row>
    <row r="302" s="13" customFormat="1">
      <c r="A302" s="13"/>
      <c r="B302" s="243"/>
      <c r="C302" s="244"/>
      <c r="D302" s="245" t="s">
        <v>210</v>
      </c>
      <c r="E302" s="246" t="s">
        <v>1</v>
      </c>
      <c r="F302" s="247" t="s">
        <v>1444</v>
      </c>
      <c r="G302" s="244"/>
      <c r="H302" s="248">
        <v>64</v>
      </c>
      <c r="I302" s="249"/>
      <c r="J302" s="244"/>
      <c r="K302" s="244"/>
      <c r="L302" s="250"/>
      <c r="M302" s="251"/>
      <c r="N302" s="252"/>
      <c r="O302" s="252"/>
      <c r="P302" s="252"/>
      <c r="Q302" s="252"/>
      <c r="R302" s="252"/>
      <c r="S302" s="252"/>
      <c r="T302" s="25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4" t="s">
        <v>210</v>
      </c>
      <c r="AU302" s="254" t="s">
        <v>86</v>
      </c>
      <c r="AV302" s="13" t="s">
        <v>86</v>
      </c>
      <c r="AW302" s="13" t="s">
        <v>34</v>
      </c>
      <c r="AX302" s="13" t="s">
        <v>82</v>
      </c>
      <c r="AY302" s="254" t="s">
        <v>196</v>
      </c>
    </row>
    <row r="303" s="2" customFormat="1" ht="16.5" customHeight="1">
      <c r="A303" s="39"/>
      <c r="B303" s="40"/>
      <c r="C303" s="287" t="s">
        <v>588</v>
      </c>
      <c r="D303" s="287" t="s">
        <v>366</v>
      </c>
      <c r="E303" s="288" t="s">
        <v>1445</v>
      </c>
      <c r="F303" s="289" t="s">
        <v>1446</v>
      </c>
      <c r="G303" s="290" t="s">
        <v>201</v>
      </c>
      <c r="H303" s="291">
        <v>6.5279999999999996</v>
      </c>
      <c r="I303" s="292"/>
      <c r="J303" s="293">
        <f>ROUND(I303*H303,2)</f>
        <v>0</v>
      </c>
      <c r="K303" s="289" t="s">
        <v>202</v>
      </c>
      <c r="L303" s="294"/>
      <c r="M303" s="295" t="s">
        <v>1</v>
      </c>
      <c r="N303" s="296" t="s">
        <v>43</v>
      </c>
      <c r="O303" s="92"/>
      <c r="P303" s="239">
        <f>O303*H303</f>
        <v>0</v>
      </c>
      <c r="Q303" s="239">
        <v>0.222</v>
      </c>
      <c r="R303" s="239">
        <f>Q303*H303</f>
        <v>1.4492159999999998</v>
      </c>
      <c r="S303" s="239">
        <v>0</v>
      </c>
      <c r="T303" s="240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41" t="s">
        <v>232</v>
      </c>
      <c r="AT303" s="241" t="s">
        <v>366</v>
      </c>
      <c r="AU303" s="241" t="s">
        <v>86</v>
      </c>
      <c r="AY303" s="18" t="s">
        <v>196</v>
      </c>
      <c r="BE303" s="242">
        <f>IF(N303="základní",J303,0)</f>
        <v>0</v>
      </c>
      <c r="BF303" s="242">
        <f>IF(N303="snížená",J303,0)</f>
        <v>0</v>
      </c>
      <c r="BG303" s="242">
        <f>IF(N303="zákl. přenesená",J303,0)</f>
        <v>0</v>
      </c>
      <c r="BH303" s="242">
        <f>IF(N303="sníž. přenesená",J303,0)</f>
        <v>0</v>
      </c>
      <c r="BI303" s="242">
        <f>IF(N303="nulová",J303,0)</f>
        <v>0</v>
      </c>
      <c r="BJ303" s="18" t="s">
        <v>82</v>
      </c>
      <c r="BK303" s="242">
        <f>ROUND(I303*H303,2)</f>
        <v>0</v>
      </c>
      <c r="BL303" s="18" t="s">
        <v>101</v>
      </c>
      <c r="BM303" s="241" t="s">
        <v>1447</v>
      </c>
    </row>
    <row r="304" s="13" customFormat="1">
      <c r="A304" s="13"/>
      <c r="B304" s="243"/>
      <c r="C304" s="244"/>
      <c r="D304" s="245" t="s">
        <v>210</v>
      </c>
      <c r="E304" s="246" t="s">
        <v>1</v>
      </c>
      <c r="F304" s="247" t="s">
        <v>1448</v>
      </c>
      <c r="G304" s="244"/>
      <c r="H304" s="248">
        <v>6.5279999999999996</v>
      </c>
      <c r="I304" s="249"/>
      <c r="J304" s="244"/>
      <c r="K304" s="244"/>
      <c r="L304" s="250"/>
      <c r="M304" s="251"/>
      <c r="N304" s="252"/>
      <c r="O304" s="252"/>
      <c r="P304" s="252"/>
      <c r="Q304" s="252"/>
      <c r="R304" s="252"/>
      <c r="S304" s="252"/>
      <c r="T304" s="25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4" t="s">
        <v>210</v>
      </c>
      <c r="AU304" s="254" t="s">
        <v>86</v>
      </c>
      <c r="AV304" s="13" t="s">
        <v>86</v>
      </c>
      <c r="AW304" s="13" t="s">
        <v>34</v>
      </c>
      <c r="AX304" s="13" t="s">
        <v>82</v>
      </c>
      <c r="AY304" s="254" t="s">
        <v>196</v>
      </c>
    </row>
    <row r="305" s="2" customFormat="1" ht="21.75" customHeight="1">
      <c r="A305" s="39"/>
      <c r="B305" s="40"/>
      <c r="C305" s="230" t="s">
        <v>593</v>
      </c>
      <c r="D305" s="230" t="s">
        <v>198</v>
      </c>
      <c r="E305" s="231" t="s">
        <v>1449</v>
      </c>
      <c r="F305" s="232" t="s">
        <v>1450</v>
      </c>
      <c r="G305" s="233" t="s">
        <v>247</v>
      </c>
      <c r="H305" s="234">
        <v>24</v>
      </c>
      <c r="I305" s="235"/>
      <c r="J305" s="236">
        <f>ROUND(I305*H305,2)</f>
        <v>0</v>
      </c>
      <c r="K305" s="232" t="s">
        <v>202</v>
      </c>
      <c r="L305" s="45"/>
      <c r="M305" s="237" t="s">
        <v>1</v>
      </c>
      <c r="N305" s="238" t="s">
        <v>43</v>
      </c>
      <c r="O305" s="92"/>
      <c r="P305" s="239">
        <f>O305*H305</f>
        <v>0</v>
      </c>
      <c r="Q305" s="239">
        <v>0</v>
      </c>
      <c r="R305" s="239">
        <f>Q305*H305</f>
        <v>0</v>
      </c>
      <c r="S305" s="239">
        <v>0</v>
      </c>
      <c r="T305" s="240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41" t="s">
        <v>101</v>
      </c>
      <c r="AT305" s="241" t="s">
        <v>198</v>
      </c>
      <c r="AU305" s="241" t="s">
        <v>86</v>
      </c>
      <c r="AY305" s="18" t="s">
        <v>196</v>
      </c>
      <c r="BE305" s="242">
        <f>IF(N305="základní",J305,0)</f>
        <v>0</v>
      </c>
      <c r="BF305" s="242">
        <f>IF(N305="snížená",J305,0)</f>
        <v>0</v>
      </c>
      <c r="BG305" s="242">
        <f>IF(N305="zákl. přenesená",J305,0)</f>
        <v>0</v>
      </c>
      <c r="BH305" s="242">
        <f>IF(N305="sníž. přenesená",J305,0)</f>
        <v>0</v>
      </c>
      <c r="BI305" s="242">
        <f>IF(N305="nulová",J305,0)</f>
        <v>0</v>
      </c>
      <c r="BJ305" s="18" t="s">
        <v>82</v>
      </c>
      <c r="BK305" s="242">
        <f>ROUND(I305*H305,2)</f>
        <v>0</v>
      </c>
      <c r="BL305" s="18" t="s">
        <v>101</v>
      </c>
      <c r="BM305" s="241" t="s">
        <v>1451</v>
      </c>
    </row>
    <row r="306" s="14" customFormat="1">
      <c r="A306" s="14"/>
      <c r="B306" s="255"/>
      <c r="C306" s="256"/>
      <c r="D306" s="245" t="s">
        <v>210</v>
      </c>
      <c r="E306" s="257" t="s">
        <v>1</v>
      </c>
      <c r="F306" s="258" t="s">
        <v>1203</v>
      </c>
      <c r="G306" s="256"/>
      <c r="H306" s="257" t="s">
        <v>1</v>
      </c>
      <c r="I306" s="259"/>
      <c r="J306" s="256"/>
      <c r="K306" s="256"/>
      <c r="L306" s="260"/>
      <c r="M306" s="261"/>
      <c r="N306" s="262"/>
      <c r="O306" s="262"/>
      <c r="P306" s="262"/>
      <c r="Q306" s="262"/>
      <c r="R306" s="262"/>
      <c r="S306" s="262"/>
      <c r="T306" s="263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4" t="s">
        <v>210</v>
      </c>
      <c r="AU306" s="264" t="s">
        <v>86</v>
      </c>
      <c r="AV306" s="14" t="s">
        <v>82</v>
      </c>
      <c r="AW306" s="14" t="s">
        <v>34</v>
      </c>
      <c r="AX306" s="14" t="s">
        <v>78</v>
      </c>
      <c r="AY306" s="264" t="s">
        <v>196</v>
      </c>
    </row>
    <row r="307" s="13" customFormat="1">
      <c r="A307" s="13"/>
      <c r="B307" s="243"/>
      <c r="C307" s="244"/>
      <c r="D307" s="245" t="s">
        <v>210</v>
      </c>
      <c r="E307" s="246" t="s">
        <v>1</v>
      </c>
      <c r="F307" s="247" t="s">
        <v>1452</v>
      </c>
      <c r="G307" s="244"/>
      <c r="H307" s="248">
        <v>24</v>
      </c>
      <c r="I307" s="249"/>
      <c r="J307" s="244"/>
      <c r="K307" s="244"/>
      <c r="L307" s="250"/>
      <c r="M307" s="251"/>
      <c r="N307" s="252"/>
      <c r="O307" s="252"/>
      <c r="P307" s="252"/>
      <c r="Q307" s="252"/>
      <c r="R307" s="252"/>
      <c r="S307" s="252"/>
      <c r="T307" s="25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4" t="s">
        <v>210</v>
      </c>
      <c r="AU307" s="254" t="s">
        <v>86</v>
      </c>
      <c r="AV307" s="13" t="s">
        <v>86</v>
      </c>
      <c r="AW307" s="13" t="s">
        <v>34</v>
      </c>
      <c r="AX307" s="13" t="s">
        <v>82</v>
      </c>
      <c r="AY307" s="254" t="s">
        <v>196</v>
      </c>
    </row>
    <row r="308" s="2" customFormat="1" ht="37.8" customHeight="1">
      <c r="A308" s="39"/>
      <c r="B308" s="40"/>
      <c r="C308" s="230" t="s">
        <v>598</v>
      </c>
      <c r="D308" s="230" t="s">
        <v>198</v>
      </c>
      <c r="E308" s="231" t="s">
        <v>1453</v>
      </c>
      <c r="F308" s="232" t="s">
        <v>1454</v>
      </c>
      <c r="G308" s="233" t="s">
        <v>247</v>
      </c>
      <c r="H308" s="234">
        <v>16</v>
      </c>
      <c r="I308" s="235"/>
      <c r="J308" s="236">
        <f>ROUND(I308*H308,2)</f>
        <v>0</v>
      </c>
      <c r="K308" s="232" t="s">
        <v>202</v>
      </c>
      <c r="L308" s="45"/>
      <c r="M308" s="237" t="s">
        <v>1</v>
      </c>
      <c r="N308" s="238" t="s">
        <v>43</v>
      </c>
      <c r="O308" s="92"/>
      <c r="P308" s="239">
        <f>O308*H308</f>
        <v>0</v>
      </c>
      <c r="Q308" s="239">
        <v>0.51915</v>
      </c>
      <c r="R308" s="239">
        <f>Q308*H308</f>
        <v>8.3064</v>
      </c>
      <c r="S308" s="239">
        <v>0</v>
      </c>
      <c r="T308" s="240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41" t="s">
        <v>101</v>
      </c>
      <c r="AT308" s="241" t="s">
        <v>198</v>
      </c>
      <c r="AU308" s="241" t="s">
        <v>86</v>
      </c>
      <c r="AY308" s="18" t="s">
        <v>196</v>
      </c>
      <c r="BE308" s="242">
        <f>IF(N308="základní",J308,0)</f>
        <v>0</v>
      </c>
      <c r="BF308" s="242">
        <f>IF(N308="snížená",J308,0)</f>
        <v>0</v>
      </c>
      <c r="BG308" s="242">
        <f>IF(N308="zákl. přenesená",J308,0)</f>
        <v>0</v>
      </c>
      <c r="BH308" s="242">
        <f>IF(N308="sníž. přenesená",J308,0)</f>
        <v>0</v>
      </c>
      <c r="BI308" s="242">
        <f>IF(N308="nulová",J308,0)</f>
        <v>0</v>
      </c>
      <c r="BJ308" s="18" t="s">
        <v>82</v>
      </c>
      <c r="BK308" s="242">
        <f>ROUND(I308*H308,2)</f>
        <v>0</v>
      </c>
      <c r="BL308" s="18" t="s">
        <v>101</v>
      </c>
      <c r="BM308" s="241" t="s">
        <v>1455</v>
      </c>
    </row>
    <row r="309" s="14" customFormat="1">
      <c r="A309" s="14"/>
      <c r="B309" s="255"/>
      <c r="C309" s="256"/>
      <c r="D309" s="245" t="s">
        <v>210</v>
      </c>
      <c r="E309" s="257" t="s">
        <v>1</v>
      </c>
      <c r="F309" s="258" t="s">
        <v>1443</v>
      </c>
      <c r="G309" s="256"/>
      <c r="H309" s="257" t="s">
        <v>1</v>
      </c>
      <c r="I309" s="259"/>
      <c r="J309" s="256"/>
      <c r="K309" s="256"/>
      <c r="L309" s="260"/>
      <c r="M309" s="261"/>
      <c r="N309" s="262"/>
      <c r="O309" s="262"/>
      <c r="P309" s="262"/>
      <c r="Q309" s="262"/>
      <c r="R309" s="262"/>
      <c r="S309" s="262"/>
      <c r="T309" s="263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4" t="s">
        <v>210</v>
      </c>
      <c r="AU309" s="264" t="s">
        <v>86</v>
      </c>
      <c r="AV309" s="14" t="s">
        <v>82</v>
      </c>
      <c r="AW309" s="14" t="s">
        <v>34</v>
      </c>
      <c r="AX309" s="14" t="s">
        <v>78</v>
      </c>
      <c r="AY309" s="264" t="s">
        <v>196</v>
      </c>
    </row>
    <row r="310" s="13" customFormat="1">
      <c r="A310" s="13"/>
      <c r="B310" s="243"/>
      <c r="C310" s="244"/>
      <c r="D310" s="245" t="s">
        <v>210</v>
      </c>
      <c r="E310" s="246" t="s">
        <v>1</v>
      </c>
      <c r="F310" s="247" t="s">
        <v>1456</v>
      </c>
      <c r="G310" s="244"/>
      <c r="H310" s="248">
        <v>16</v>
      </c>
      <c r="I310" s="249"/>
      <c r="J310" s="244"/>
      <c r="K310" s="244"/>
      <c r="L310" s="250"/>
      <c r="M310" s="251"/>
      <c r="N310" s="252"/>
      <c r="O310" s="252"/>
      <c r="P310" s="252"/>
      <c r="Q310" s="252"/>
      <c r="R310" s="252"/>
      <c r="S310" s="252"/>
      <c r="T310" s="25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4" t="s">
        <v>210</v>
      </c>
      <c r="AU310" s="254" t="s">
        <v>86</v>
      </c>
      <c r="AV310" s="13" t="s">
        <v>86</v>
      </c>
      <c r="AW310" s="13" t="s">
        <v>34</v>
      </c>
      <c r="AX310" s="13" t="s">
        <v>82</v>
      </c>
      <c r="AY310" s="254" t="s">
        <v>196</v>
      </c>
    </row>
    <row r="311" s="2" customFormat="1" ht="24.15" customHeight="1">
      <c r="A311" s="39"/>
      <c r="B311" s="40"/>
      <c r="C311" s="230" t="s">
        <v>603</v>
      </c>
      <c r="D311" s="230" t="s">
        <v>198</v>
      </c>
      <c r="E311" s="231" t="s">
        <v>1457</v>
      </c>
      <c r="F311" s="232" t="s">
        <v>1458</v>
      </c>
      <c r="G311" s="233" t="s">
        <v>418</v>
      </c>
      <c r="H311" s="234">
        <v>2</v>
      </c>
      <c r="I311" s="235"/>
      <c r="J311" s="236">
        <f>ROUND(I311*H311,2)</f>
        <v>0</v>
      </c>
      <c r="K311" s="232" t="s">
        <v>202</v>
      </c>
      <c r="L311" s="45"/>
      <c r="M311" s="237" t="s">
        <v>1</v>
      </c>
      <c r="N311" s="238" t="s">
        <v>43</v>
      </c>
      <c r="O311" s="92"/>
      <c r="P311" s="239">
        <f>O311*H311</f>
        <v>0</v>
      </c>
      <c r="Q311" s="239">
        <v>0.2767</v>
      </c>
      <c r="R311" s="239">
        <f>Q311*H311</f>
        <v>0.5534</v>
      </c>
      <c r="S311" s="239">
        <v>0</v>
      </c>
      <c r="T311" s="240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1" t="s">
        <v>101</v>
      </c>
      <c r="AT311" s="241" t="s">
        <v>198</v>
      </c>
      <c r="AU311" s="241" t="s">
        <v>86</v>
      </c>
      <c r="AY311" s="18" t="s">
        <v>196</v>
      </c>
      <c r="BE311" s="242">
        <f>IF(N311="základní",J311,0)</f>
        <v>0</v>
      </c>
      <c r="BF311" s="242">
        <f>IF(N311="snížená",J311,0)</f>
        <v>0</v>
      </c>
      <c r="BG311" s="242">
        <f>IF(N311="zákl. přenesená",J311,0)</f>
        <v>0</v>
      </c>
      <c r="BH311" s="242">
        <f>IF(N311="sníž. přenesená",J311,0)</f>
        <v>0</v>
      </c>
      <c r="BI311" s="242">
        <f>IF(N311="nulová",J311,0)</f>
        <v>0</v>
      </c>
      <c r="BJ311" s="18" t="s">
        <v>82</v>
      </c>
      <c r="BK311" s="242">
        <f>ROUND(I311*H311,2)</f>
        <v>0</v>
      </c>
      <c r="BL311" s="18" t="s">
        <v>101</v>
      </c>
      <c r="BM311" s="241" t="s">
        <v>1459</v>
      </c>
    </row>
    <row r="312" s="2" customFormat="1" ht="24.15" customHeight="1">
      <c r="A312" s="39"/>
      <c r="B312" s="40"/>
      <c r="C312" s="230" t="s">
        <v>610</v>
      </c>
      <c r="D312" s="230" t="s">
        <v>198</v>
      </c>
      <c r="E312" s="231" t="s">
        <v>1460</v>
      </c>
      <c r="F312" s="232" t="s">
        <v>1461</v>
      </c>
      <c r="G312" s="233" t="s">
        <v>418</v>
      </c>
      <c r="H312" s="234">
        <v>2</v>
      </c>
      <c r="I312" s="235"/>
      <c r="J312" s="236">
        <f>ROUND(I312*H312,2)</f>
        <v>0</v>
      </c>
      <c r="K312" s="232" t="s">
        <v>202</v>
      </c>
      <c r="L312" s="45"/>
      <c r="M312" s="237" t="s">
        <v>1</v>
      </c>
      <c r="N312" s="238" t="s">
        <v>43</v>
      </c>
      <c r="O312" s="92"/>
      <c r="P312" s="239">
        <f>O312*H312</f>
        <v>0</v>
      </c>
      <c r="Q312" s="239">
        <v>0.00013999999999999999</v>
      </c>
      <c r="R312" s="239">
        <f>Q312*H312</f>
        <v>0.00027999999999999998</v>
      </c>
      <c r="S312" s="239">
        <v>0</v>
      </c>
      <c r="T312" s="240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41" t="s">
        <v>101</v>
      </c>
      <c r="AT312" s="241" t="s">
        <v>198</v>
      </c>
      <c r="AU312" s="241" t="s">
        <v>86</v>
      </c>
      <c r="AY312" s="18" t="s">
        <v>196</v>
      </c>
      <c r="BE312" s="242">
        <f>IF(N312="základní",J312,0)</f>
        <v>0</v>
      </c>
      <c r="BF312" s="242">
        <f>IF(N312="snížená",J312,0)</f>
        <v>0</v>
      </c>
      <c r="BG312" s="242">
        <f>IF(N312="zákl. přenesená",J312,0)</f>
        <v>0</v>
      </c>
      <c r="BH312" s="242">
        <f>IF(N312="sníž. přenesená",J312,0)</f>
        <v>0</v>
      </c>
      <c r="BI312" s="242">
        <f>IF(N312="nulová",J312,0)</f>
        <v>0</v>
      </c>
      <c r="BJ312" s="18" t="s">
        <v>82</v>
      </c>
      <c r="BK312" s="242">
        <f>ROUND(I312*H312,2)</f>
        <v>0</v>
      </c>
      <c r="BL312" s="18" t="s">
        <v>101</v>
      </c>
      <c r="BM312" s="241" t="s">
        <v>1462</v>
      </c>
    </row>
    <row r="313" s="2" customFormat="1" ht="24.15" customHeight="1">
      <c r="A313" s="39"/>
      <c r="B313" s="40"/>
      <c r="C313" s="230" t="s">
        <v>615</v>
      </c>
      <c r="D313" s="230" t="s">
        <v>198</v>
      </c>
      <c r="E313" s="231" t="s">
        <v>1463</v>
      </c>
      <c r="F313" s="232" t="s">
        <v>1464</v>
      </c>
      <c r="G313" s="233" t="s">
        <v>418</v>
      </c>
      <c r="H313" s="234">
        <v>2</v>
      </c>
      <c r="I313" s="235"/>
      <c r="J313" s="236">
        <f>ROUND(I313*H313,2)</f>
        <v>0</v>
      </c>
      <c r="K313" s="232" t="s">
        <v>202</v>
      </c>
      <c r="L313" s="45"/>
      <c r="M313" s="237" t="s">
        <v>1</v>
      </c>
      <c r="N313" s="238" t="s">
        <v>43</v>
      </c>
      <c r="O313" s="92"/>
      <c r="P313" s="239">
        <f>O313*H313</f>
        <v>0</v>
      </c>
      <c r="Q313" s="239">
        <v>0.002</v>
      </c>
      <c r="R313" s="239">
        <f>Q313*H313</f>
        <v>0.0040000000000000001</v>
      </c>
      <c r="S313" s="239">
        <v>0</v>
      </c>
      <c r="T313" s="240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41" t="s">
        <v>101</v>
      </c>
      <c r="AT313" s="241" t="s">
        <v>198</v>
      </c>
      <c r="AU313" s="241" t="s">
        <v>86</v>
      </c>
      <c r="AY313" s="18" t="s">
        <v>196</v>
      </c>
      <c r="BE313" s="242">
        <f>IF(N313="základní",J313,0)</f>
        <v>0</v>
      </c>
      <c r="BF313" s="242">
        <f>IF(N313="snížená",J313,0)</f>
        <v>0</v>
      </c>
      <c r="BG313" s="242">
        <f>IF(N313="zákl. přenesená",J313,0)</f>
        <v>0</v>
      </c>
      <c r="BH313" s="242">
        <f>IF(N313="sníž. přenesená",J313,0)</f>
        <v>0</v>
      </c>
      <c r="BI313" s="242">
        <f>IF(N313="nulová",J313,0)</f>
        <v>0</v>
      </c>
      <c r="BJ313" s="18" t="s">
        <v>82</v>
      </c>
      <c r="BK313" s="242">
        <f>ROUND(I313*H313,2)</f>
        <v>0</v>
      </c>
      <c r="BL313" s="18" t="s">
        <v>101</v>
      </c>
      <c r="BM313" s="241" t="s">
        <v>1465</v>
      </c>
    </row>
    <row r="314" s="2" customFormat="1" ht="16.5" customHeight="1">
      <c r="A314" s="39"/>
      <c r="B314" s="40"/>
      <c r="C314" s="230" t="s">
        <v>620</v>
      </c>
      <c r="D314" s="230" t="s">
        <v>198</v>
      </c>
      <c r="E314" s="231" t="s">
        <v>1466</v>
      </c>
      <c r="F314" s="232" t="s">
        <v>1467</v>
      </c>
      <c r="G314" s="233" t="s">
        <v>418</v>
      </c>
      <c r="H314" s="234">
        <v>2</v>
      </c>
      <c r="I314" s="235"/>
      <c r="J314" s="236">
        <f>ROUND(I314*H314,2)</f>
        <v>0</v>
      </c>
      <c r="K314" s="232" t="s">
        <v>202</v>
      </c>
      <c r="L314" s="45"/>
      <c r="M314" s="237" t="s">
        <v>1</v>
      </c>
      <c r="N314" s="238" t="s">
        <v>43</v>
      </c>
      <c r="O314" s="92"/>
      <c r="P314" s="239">
        <f>O314*H314</f>
        <v>0</v>
      </c>
      <c r="Q314" s="239">
        <v>0.00091</v>
      </c>
      <c r="R314" s="239">
        <f>Q314*H314</f>
        <v>0.00182</v>
      </c>
      <c r="S314" s="239">
        <v>0</v>
      </c>
      <c r="T314" s="240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41" t="s">
        <v>101</v>
      </c>
      <c r="AT314" s="241" t="s">
        <v>198</v>
      </c>
      <c r="AU314" s="241" t="s">
        <v>86</v>
      </c>
      <c r="AY314" s="18" t="s">
        <v>196</v>
      </c>
      <c r="BE314" s="242">
        <f>IF(N314="základní",J314,0)</f>
        <v>0</v>
      </c>
      <c r="BF314" s="242">
        <f>IF(N314="snížená",J314,0)</f>
        <v>0</v>
      </c>
      <c r="BG314" s="242">
        <f>IF(N314="zákl. přenesená",J314,0)</f>
        <v>0</v>
      </c>
      <c r="BH314" s="242">
        <f>IF(N314="sníž. přenesená",J314,0)</f>
        <v>0</v>
      </c>
      <c r="BI314" s="242">
        <f>IF(N314="nulová",J314,0)</f>
        <v>0</v>
      </c>
      <c r="BJ314" s="18" t="s">
        <v>82</v>
      </c>
      <c r="BK314" s="242">
        <f>ROUND(I314*H314,2)</f>
        <v>0</v>
      </c>
      <c r="BL314" s="18" t="s">
        <v>101</v>
      </c>
      <c r="BM314" s="241" t="s">
        <v>1468</v>
      </c>
    </row>
    <row r="315" s="2" customFormat="1" ht="24.15" customHeight="1">
      <c r="A315" s="39"/>
      <c r="B315" s="40"/>
      <c r="C315" s="230" t="s">
        <v>625</v>
      </c>
      <c r="D315" s="230" t="s">
        <v>198</v>
      </c>
      <c r="E315" s="231" t="s">
        <v>1469</v>
      </c>
      <c r="F315" s="232" t="s">
        <v>1470</v>
      </c>
      <c r="G315" s="233" t="s">
        <v>261</v>
      </c>
      <c r="H315" s="234">
        <v>1.3999999999999999</v>
      </c>
      <c r="I315" s="235"/>
      <c r="J315" s="236">
        <f>ROUND(I315*H315,2)</f>
        <v>0</v>
      </c>
      <c r="K315" s="232" t="s">
        <v>202</v>
      </c>
      <c r="L315" s="45"/>
      <c r="M315" s="237" t="s">
        <v>1</v>
      </c>
      <c r="N315" s="238" t="s">
        <v>43</v>
      </c>
      <c r="O315" s="92"/>
      <c r="P315" s="239">
        <f>O315*H315</f>
        <v>0</v>
      </c>
      <c r="Q315" s="239">
        <v>0</v>
      </c>
      <c r="R315" s="239">
        <f>Q315*H315</f>
        <v>0</v>
      </c>
      <c r="S315" s="239">
        <v>2.6499999999999999</v>
      </c>
      <c r="T315" s="240">
        <f>S315*H315</f>
        <v>3.7099999999999995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41" t="s">
        <v>101</v>
      </c>
      <c r="AT315" s="241" t="s">
        <v>198</v>
      </c>
      <c r="AU315" s="241" t="s">
        <v>86</v>
      </c>
      <c r="AY315" s="18" t="s">
        <v>196</v>
      </c>
      <c r="BE315" s="242">
        <f>IF(N315="základní",J315,0)</f>
        <v>0</v>
      </c>
      <c r="BF315" s="242">
        <f>IF(N315="snížená",J315,0)</f>
        <v>0</v>
      </c>
      <c r="BG315" s="242">
        <f>IF(N315="zákl. přenesená",J315,0)</f>
        <v>0</v>
      </c>
      <c r="BH315" s="242">
        <f>IF(N315="sníž. přenesená",J315,0)</f>
        <v>0</v>
      </c>
      <c r="BI315" s="242">
        <f>IF(N315="nulová",J315,0)</f>
        <v>0</v>
      </c>
      <c r="BJ315" s="18" t="s">
        <v>82</v>
      </c>
      <c r="BK315" s="242">
        <f>ROUND(I315*H315,2)</f>
        <v>0</v>
      </c>
      <c r="BL315" s="18" t="s">
        <v>101</v>
      </c>
      <c r="BM315" s="241" t="s">
        <v>1471</v>
      </c>
    </row>
    <row r="316" s="14" customFormat="1">
      <c r="A316" s="14"/>
      <c r="B316" s="255"/>
      <c r="C316" s="256"/>
      <c r="D316" s="245" t="s">
        <v>210</v>
      </c>
      <c r="E316" s="257" t="s">
        <v>1</v>
      </c>
      <c r="F316" s="258" t="s">
        <v>1472</v>
      </c>
      <c r="G316" s="256"/>
      <c r="H316" s="257" t="s">
        <v>1</v>
      </c>
      <c r="I316" s="259"/>
      <c r="J316" s="256"/>
      <c r="K316" s="256"/>
      <c r="L316" s="260"/>
      <c r="M316" s="261"/>
      <c r="N316" s="262"/>
      <c r="O316" s="262"/>
      <c r="P316" s="262"/>
      <c r="Q316" s="262"/>
      <c r="R316" s="262"/>
      <c r="S316" s="262"/>
      <c r="T316" s="263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4" t="s">
        <v>210</v>
      </c>
      <c r="AU316" s="264" t="s">
        <v>86</v>
      </c>
      <c r="AV316" s="14" t="s">
        <v>82</v>
      </c>
      <c r="AW316" s="14" t="s">
        <v>34</v>
      </c>
      <c r="AX316" s="14" t="s">
        <v>78</v>
      </c>
      <c r="AY316" s="264" t="s">
        <v>196</v>
      </c>
    </row>
    <row r="317" s="13" customFormat="1">
      <c r="A317" s="13"/>
      <c r="B317" s="243"/>
      <c r="C317" s="244"/>
      <c r="D317" s="245" t="s">
        <v>210</v>
      </c>
      <c r="E317" s="246" t="s">
        <v>1</v>
      </c>
      <c r="F317" s="247" t="s">
        <v>1473</v>
      </c>
      <c r="G317" s="244"/>
      <c r="H317" s="248">
        <v>1.3999999999999999</v>
      </c>
      <c r="I317" s="249"/>
      <c r="J317" s="244"/>
      <c r="K317" s="244"/>
      <c r="L317" s="250"/>
      <c r="M317" s="251"/>
      <c r="N317" s="252"/>
      <c r="O317" s="252"/>
      <c r="P317" s="252"/>
      <c r="Q317" s="252"/>
      <c r="R317" s="252"/>
      <c r="S317" s="252"/>
      <c r="T317" s="25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4" t="s">
        <v>210</v>
      </c>
      <c r="AU317" s="254" t="s">
        <v>86</v>
      </c>
      <c r="AV317" s="13" t="s">
        <v>86</v>
      </c>
      <c r="AW317" s="13" t="s">
        <v>34</v>
      </c>
      <c r="AX317" s="13" t="s">
        <v>82</v>
      </c>
      <c r="AY317" s="254" t="s">
        <v>196</v>
      </c>
    </row>
    <row r="318" s="12" customFormat="1" ht="22.8" customHeight="1">
      <c r="A318" s="12"/>
      <c r="B318" s="214"/>
      <c r="C318" s="215"/>
      <c r="D318" s="216" t="s">
        <v>77</v>
      </c>
      <c r="E318" s="228" t="s">
        <v>673</v>
      </c>
      <c r="F318" s="228" t="s">
        <v>674</v>
      </c>
      <c r="G318" s="215"/>
      <c r="H318" s="215"/>
      <c r="I318" s="218"/>
      <c r="J318" s="229">
        <f>BK318</f>
        <v>0</v>
      </c>
      <c r="K318" s="215"/>
      <c r="L318" s="220"/>
      <c r="M318" s="221"/>
      <c r="N318" s="222"/>
      <c r="O318" s="222"/>
      <c r="P318" s="223">
        <f>SUM(P319:P331)</f>
        <v>0</v>
      </c>
      <c r="Q318" s="222"/>
      <c r="R318" s="223">
        <f>SUM(R319:R331)</f>
        <v>0</v>
      </c>
      <c r="S318" s="222"/>
      <c r="T318" s="224">
        <f>SUM(T319:T331)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25" t="s">
        <v>82</v>
      </c>
      <c r="AT318" s="226" t="s">
        <v>77</v>
      </c>
      <c r="AU318" s="226" t="s">
        <v>82</v>
      </c>
      <c r="AY318" s="225" t="s">
        <v>196</v>
      </c>
      <c r="BK318" s="227">
        <f>SUM(BK319:BK331)</f>
        <v>0</v>
      </c>
    </row>
    <row r="319" s="2" customFormat="1" ht="21.75" customHeight="1">
      <c r="A319" s="39"/>
      <c r="B319" s="40"/>
      <c r="C319" s="230" t="s">
        <v>630</v>
      </c>
      <c r="D319" s="230" t="s">
        <v>198</v>
      </c>
      <c r="E319" s="231" t="s">
        <v>676</v>
      </c>
      <c r="F319" s="232" t="s">
        <v>677</v>
      </c>
      <c r="G319" s="233" t="s">
        <v>341</v>
      </c>
      <c r="H319" s="234">
        <v>4.3630000000000004</v>
      </c>
      <c r="I319" s="235"/>
      <c r="J319" s="236">
        <f>ROUND(I319*H319,2)</f>
        <v>0</v>
      </c>
      <c r="K319" s="232" t="s">
        <v>202</v>
      </c>
      <c r="L319" s="45"/>
      <c r="M319" s="237" t="s">
        <v>1</v>
      </c>
      <c r="N319" s="238" t="s">
        <v>43</v>
      </c>
      <c r="O319" s="92"/>
      <c r="P319" s="239">
        <f>O319*H319</f>
        <v>0</v>
      </c>
      <c r="Q319" s="239">
        <v>0</v>
      </c>
      <c r="R319" s="239">
        <f>Q319*H319</f>
        <v>0</v>
      </c>
      <c r="S319" s="239">
        <v>0</v>
      </c>
      <c r="T319" s="240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41" t="s">
        <v>101</v>
      </c>
      <c r="AT319" s="241" t="s">
        <v>198</v>
      </c>
      <c r="AU319" s="241" t="s">
        <v>86</v>
      </c>
      <c r="AY319" s="18" t="s">
        <v>196</v>
      </c>
      <c r="BE319" s="242">
        <f>IF(N319="základní",J319,0)</f>
        <v>0</v>
      </c>
      <c r="BF319" s="242">
        <f>IF(N319="snížená",J319,0)</f>
        <v>0</v>
      </c>
      <c r="BG319" s="242">
        <f>IF(N319="zákl. přenesená",J319,0)</f>
        <v>0</v>
      </c>
      <c r="BH319" s="242">
        <f>IF(N319="sníž. přenesená",J319,0)</f>
        <v>0</v>
      </c>
      <c r="BI319" s="242">
        <f>IF(N319="nulová",J319,0)</f>
        <v>0</v>
      </c>
      <c r="BJ319" s="18" t="s">
        <v>82</v>
      </c>
      <c r="BK319" s="242">
        <f>ROUND(I319*H319,2)</f>
        <v>0</v>
      </c>
      <c r="BL319" s="18" t="s">
        <v>101</v>
      </c>
      <c r="BM319" s="241" t="s">
        <v>1474</v>
      </c>
    </row>
    <row r="320" s="13" customFormat="1">
      <c r="A320" s="13"/>
      <c r="B320" s="243"/>
      <c r="C320" s="244"/>
      <c r="D320" s="245" t="s">
        <v>210</v>
      </c>
      <c r="E320" s="246" t="s">
        <v>1190</v>
      </c>
      <c r="F320" s="247" t="s">
        <v>1475</v>
      </c>
      <c r="G320" s="244"/>
      <c r="H320" s="248">
        <v>4.3630000000000004</v>
      </c>
      <c r="I320" s="249"/>
      <c r="J320" s="244"/>
      <c r="K320" s="244"/>
      <c r="L320" s="250"/>
      <c r="M320" s="251"/>
      <c r="N320" s="252"/>
      <c r="O320" s="252"/>
      <c r="P320" s="252"/>
      <c r="Q320" s="252"/>
      <c r="R320" s="252"/>
      <c r="S320" s="252"/>
      <c r="T320" s="25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4" t="s">
        <v>210</v>
      </c>
      <c r="AU320" s="254" t="s">
        <v>86</v>
      </c>
      <c r="AV320" s="13" t="s">
        <v>86</v>
      </c>
      <c r="AW320" s="13" t="s">
        <v>34</v>
      </c>
      <c r="AX320" s="13" t="s">
        <v>82</v>
      </c>
      <c r="AY320" s="254" t="s">
        <v>196</v>
      </c>
    </row>
    <row r="321" s="2" customFormat="1" ht="24.15" customHeight="1">
      <c r="A321" s="39"/>
      <c r="B321" s="40"/>
      <c r="C321" s="230" t="s">
        <v>634</v>
      </c>
      <c r="D321" s="230" t="s">
        <v>198</v>
      </c>
      <c r="E321" s="231" t="s">
        <v>680</v>
      </c>
      <c r="F321" s="232" t="s">
        <v>681</v>
      </c>
      <c r="G321" s="233" t="s">
        <v>341</v>
      </c>
      <c r="H321" s="234">
        <v>82.897000000000006</v>
      </c>
      <c r="I321" s="235"/>
      <c r="J321" s="236">
        <f>ROUND(I321*H321,2)</f>
        <v>0</v>
      </c>
      <c r="K321" s="232" t="s">
        <v>202</v>
      </c>
      <c r="L321" s="45"/>
      <c r="M321" s="237" t="s">
        <v>1</v>
      </c>
      <c r="N321" s="238" t="s">
        <v>43</v>
      </c>
      <c r="O321" s="92"/>
      <c r="P321" s="239">
        <f>O321*H321</f>
        <v>0</v>
      </c>
      <c r="Q321" s="239">
        <v>0</v>
      </c>
      <c r="R321" s="239">
        <f>Q321*H321</f>
        <v>0</v>
      </c>
      <c r="S321" s="239">
        <v>0</v>
      </c>
      <c r="T321" s="240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41" t="s">
        <v>101</v>
      </c>
      <c r="AT321" s="241" t="s">
        <v>198</v>
      </c>
      <c r="AU321" s="241" t="s">
        <v>86</v>
      </c>
      <c r="AY321" s="18" t="s">
        <v>196</v>
      </c>
      <c r="BE321" s="242">
        <f>IF(N321="základní",J321,0)</f>
        <v>0</v>
      </c>
      <c r="BF321" s="242">
        <f>IF(N321="snížená",J321,0)</f>
        <v>0</v>
      </c>
      <c r="BG321" s="242">
        <f>IF(N321="zákl. přenesená",J321,0)</f>
        <v>0</v>
      </c>
      <c r="BH321" s="242">
        <f>IF(N321="sníž. přenesená",J321,0)</f>
        <v>0</v>
      </c>
      <c r="BI321" s="242">
        <f>IF(N321="nulová",J321,0)</f>
        <v>0</v>
      </c>
      <c r="BJ321" s="18" t="s">
        <v>82</v>
      </c>
      <c r="BK321" s="242">
        <f>ROUND(I321*H321,2)</f>
        <v>0</v>
      </c>
      <c r="BL321" s="18" t="s">
        <v>101</v>
      </c>
      <c r="BM321" s="241" t="s">
        <v>1476</v>
      </c>
    </row>
    <row r="322" s="13" customFormat="1">
      <c r="A322" s="13"/>
      <c r="B322" s="243"/>
      <c r="C322" s="244"/>
      <c r="D322" s="245" t="s">
        <v>210</v>
      </c>
      <c r="E322" s="246" t="s">
        <v>1</v>
      </c>
      <c r="F322" s="247" t="s">
        <v>1477</v>
      </c>
      <c r="G322" s="244"/>
      <c r="H322" s="248">
        <v>82.897000000000006</v>
      </c>
      <c r="I322" s="249"/>
      <c r="J322" s="244"/>
      <c r="K322" s="244"/>
      <c r="L322" s="250"/>
      <c r="M322" s="251"/>
      <c r="N322" s="252"/>
      <c r="O322" s="252"/>
      <c r="P322" s="252"/>
      <c r="Q322" s="252"/>
      <c r="R322" s="252"/>
      <c r="S322" s="252"/>
      <c r="T322" s="25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54" t="s">
        <v>210</v>
      </c>
      <c r="AU322" s="254" t="s">
        <v>86</v>
      </c>
      <c r="AV322" s="13" t="s">
        <v>86</v>
      </c>
      <c r="AW322" s="13" t="s">
        <v>34</v>
      </c>
      <c r="AX322" s="13" t="s">
        <v>82</v>
      </c>
      <c r="AY322" s="254" t="s">
        <v>196</v>
      </c>
    </row>
    <row r="323" s="2" customFormat="1" ht="24.15" customHeight="1">
      <c r="A323" s="39"/>
      <c r="B323" s="40"/>
      <c r="C323" s="230" t="s">
        <v>641</v>
      </c>
      <c r="D323" s="230" t="s">
        <v>198</v>
      </c>
      <c r="E323" s="231" t="s">
        <v>695</v>
      </c>
      <c r="F323" s="232" t="s">
        <v>696</v>
      </c>
      <c r="G323" s="233" t="s">
        <v>341</v>
      </c>
      <c r="H323" s="234">
        <v>4.3630000000000004</v>
      </c>
      <c r="I323" s="235"/>
      <c r="J323" s="236">
        <f>ROUND(I323*H323,2)</f>
        <v>0</v>
      </c>
      <c r="K323" s="232" t="s">
        <v>202</v>
      </c>
      <c r="L323" s="45"/>
      <c r="M323" s="237" t="s">
        <v>1</v>
      </c>
      <c r="N323" s="238" t="s">
        <v>43</v>
      </c>
      <c r="O323" s="92"/>
      <c r="P323" s="239">
        <f>O323*H323</f>
        <v>0</v>
      </c>
      <c r="Q323" s="239">
        <v>0</v>
      </c>
      <c r="R323" s="239">
        <f>Q323*H323</f>
        <v>0</v>
      </c>
      <c r="S323" s="239">
        <v>0</v>
      </c>
      <c r="T323" s="240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41" t="s">
        <v>101</v>
      </c>
      <c r="AT323" s="241" t="s">
        <v>198</v>
      </c>
      <c r="AU323" s="241" t="s">
        <v>86</v>
      </c>
      <c r="AY323" s="18" t="s">
        <v>196</v>
      </c>
      <c r="BE323" s="242">
        <f>IF(N323="základní",J323,0)</f>
        <v>0</v>
      </c>
      <c r="BF323" s="242">
        <f>IF(N323="snížená",J323,0)</f>
        <v>0</v>
      </c>
      <c r="BG323" s="242">
        <f>IF(N323="zákl. přenesená",J323,0)</f>
        <v>0</v>
      </c>
      <c r="BH323" s="242">
        <f>IF(N323="sníž. přenesená",J323,0)</f>
        <v>0</v>
      </c>
      <c r="BI323" s="242">
        <f>IF(N323="nulová",J323,0)</f>
        <v>0</v>
      </c>
      <c r="BJ323" s="18" t="s">
        <v>82</v>
      </c>
      <c r="BK323" s="242">
        <f>ROUND(I323*H323,2)</f>
        <v>0</v>
      </c>
      <c r="BL323" s="18" t="s">
        <v>101</v>
      </c>
      <c r="BM323" s="241" t="s">
        <v>1478</v>
      </c>
    </row>
    <row r="324" s="13" customFormat="1">
      <c r="A324" s="13"/>
      <c r="B324" s="243"/>
      <c r="C324" s="244"/>
      <c r="D324" s="245" t="s">
        <v>210</v>
      </c>
      <c r="E324" s="246" t="s">
        <v>1</v>
      </c>
      <c r="F324" s="247" t="s">
        <v>1190</v>
      </c>
      <c r="G324" s="244"/>
      <c r="H324" s="248">
        <v>4.3630000000000004</v>
      </c>
      <c r="I324" s="249"/>
      <c r="J324" s="244"/>
      <c r="K324" s="244"/>
      <c r="L324" s="250"/>
      <c r="M324" s="251"/>
      <c r="N324" s="252"/>
      <c r="O324" s="252"/>
      <c r="P324" s="252"/>
      <c r="Q324" s="252"/>
      <c r="R324" s="252"/>
      <c r="S324" s="252"/>
      <c r="T324" s="25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4" t="s">
        <v>210</v>
      </c>
      <c r="AU324" s="254" t="s">
        <v>86</v>
      </c>
      <c r="AV324" s="13" t="s">
        <v>86</v>
      </c>
      <c r="AW324" s="13" t="s">
        <v>34</v>
      </c>
      <c r="AX324" s="13" t="s">
        <v>82</v>
      </c>
      <c r="AY324" s="254" t="s">
        <v>196</v>
      </c>
    </row>
    <row r="325" s="2" customFormat="1" ht="44.25" customHeight="1">
      <c r="A325" s="39"/>
      <c r="B325" s="40"/>
      <c r="C325" s="230" t="s">
        <v>648</v>
      </c>
      <c r="D325" s="230" t="s">
        <v>198</v>
      </c>
      <c r="E325" s="231" t="s">
        <v>703</v>
      </c>
      <c r="F325" s="232" t="s">
        <v>704</v>
      </c>
      <c r="G325" s="233" t="s">
        <v>341</v>
      </c>
      <c r="H325" s="234">
        <v>2.0880000000000001</v>
      </c>
      <c r="I325" s="235"/>
      <c r="J325" s="236">
        <f>ROUND(I325*H325,2)</f>
        <v>0</v>
      </c>
      <c r="K325" s="232" t="s">
        <v>202</v>
      </c>
      <c r="L325" s="45"/>
      <c r="M325" s="237" t="s">
        <v>1</v>
      </c>
      <c r="N325" s="238" t="s">
        <v>43</v>
      </c>
      <c r="O325" s="92"/>
      <c r="P325" s="239">
        <f>O325*H325</f>
        <v>0</v>
      </c>
      <c r="Q325" s="239">
        <v>0</v>
      </c>
      <c r="R325" s="239">
        <f>Q325*H325</f>
        <v>0</v>
      </c>
      <c r="S325" s="239">
        <v>0</v>
      </c>
      <c r="T325" s="240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41" t="s">
        <v>101</v>
      </c>
      <c r="AT325" s="241" t="s">
        <v>198</v>
      </c>
      <c r="AU325" s="241" t="s">
        <v>86</v>
      </c>
      <c r="AY325" s="18" t="s">
        <v>196</v>
      </c>
      <c r="BE325" s="242">
        <f>IF(N325="základní",J325,0)</f>
        <v>0</v>
      </c>
      <c r="BF325" s="242">
        <f>IF(N325="snížená",J325,0)</f>
        <v>0</v>
      </c>
      <c r="BG325" s="242">
        <f>IF(N325="zákl. přenesená",J325,0)</f>
        <v>0</v>
      </c>
      <c r="BH325" s="242">
        <f>IF(N325="sníž. přenesená",J325,0)</f>
        <v>0</v>
      </c>
      <c r="BI325" s="242">
        <f>IF(N325="nulová",J325,0)</f>
        <v>0</v>
      </c>
      <c r="BJ325" s="18" t="s">
        <v>82</v>
      </c>
      <c r="BK325" s="242">
        <f>ROUND(I325*H325,2)</f>
        <v>0</v>
      </c>
      <c r="BL325" s="18" t="s">
        <v>101</v>
      </c>
      <c r="BM325" s="241" t="s">
        <v>1479</v>
      </c>
    </row>
    <row r="326" s="2" customFormat="1" ht="24.15" customHeight="1">
      <c r="A326" s="39"/>
      <c r="B326" s="40"/>
      <c r="C326" s="230" t="s">
        <v>654</v>
      </c>
      <c r="D326" s="230" t="s">
        <v>198</v>
      </c>
      <c r="E326" s="231" t="s">
        <v>1480</v>
      </c>
      <c r="F326" s="232" t="s">
        <v>1481</v>
      </c>
      <c r="G326" s="233" t="s">
        <v>341</v>
      </c>
      <c r="H326" s="234">
        <v>3.71</v>
      </c>
      <c r="I326" s="235"/>
      <c r="J326" s="236">
        <f>ROUND(I326*H326,2)</f>
        <v>0</v>
      </c>
      <c r="K326" s="232" t="s">
        <v>202</v>
      </c>
      <c r="L326" s="45"/>
      <c r="M326" s="237" t="s">
        <v>1</v>
      </c>
      <c r="N326" s="238" t="s">
        <v>43</v>
      </c>
      <c r="O326" s="92"/>
      <c r="P326" s="239">
        <f>O326*H326</f>
        <v>0</v>
      </c>
      <c r="Q326" s="239">
        <v>0</v>
      </c>
      <c r="R326" s="239">
        <f>Q326*H326</f>
        <v>0</v>
      </c>
      <c r="S326" s="239">
        <v>0</v>
      </c>
      <c r="T326" s="240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41" t="s">
        <v>101</v>
      </c>
      <c r="AT326" s="241" t="s">
        <v>198</v>
      </c>
      <c r="AU326" s="241" t="s">
        <v>86</v>
      </c>
      <c r="AY326" s="18" t="s">
        <v>196</v>
      </c>
      <c r="BE326" s="242">
        <f>IF(N326="základní",J326,0)</f>
        <v>0</v>
      </c>
      <c r="BF326" s="242">
        <f>IF(N326="snížená",J326,0)</f>
        <v>0</v>
      </c>
      <c r="BG326" s="242">
        <f>IF(N326="zákl. přenesená",J326,0)</f>
        <v>0</v>
      </c>
      <c r="BH326" s="242">
        <f>IF(N326="sníž. přenesená",J326,0)</f>
        <v>0</v>
      </c>
      <c r="BI326" s="242">
        <f>IF(N326="nulová",J326,0)</f>
        <v>0</v>
      </c>
      <c r="BJ326" s="18" t="s">
        <v>82</v>
      </c>
      <c r="BK326" s="242">
        <f>ROUND(I326*H326,2)</f>
        <v>0</v>
      </c>
      <c r="BL326" s="18" t="s">
        <v>101</v>
      </c>
      <c r="BM326" s="241" t="s">
        <v>1482</v>
      </c>
    </row>
    <row r="327" s="2" customFormat="1" ht="44.25" customHeight="1">
      <c r="A327" s="39"/>
      <c r="B327" s="40"/>
      <c r="C327" s="230" t="s">
        <v>665</v>
      </c>
      <c r="D327" s="230" t="s">
        <v>198</v>
      </c>
      <c r="E327" s="231" t="s">
        <v>707</v>
      </c>
      <c r="F327" s="232" t="s">
        <v>708</v>
      </c>
      <c r="G327" s="233" t="s">
        <v>341</v>
      </c>
      <c r="H327" s="234">
        <v>2.2749999999999999</v>
      </c>
      <c r="I327" s="235"/>
      <c r="J327" s="236">
        <f>ROUND(I327*H327,2)</f>
        <v>0</v>
      </c>
      <c r="K327" s="232" t="s">
        <v>202</v>
      </c>
      <c r="L327" s="45"/>
      <c r="M327" s="237" t="s">
        <v>1</v>
      </c>
      <c r="N327" s="238" t="s">
        <v>43</v>
      </c>
      <c r="O327" s="92"/>
      <c r="P327" s="239">
        <f>O327*H327</f>
        <v>0</v>
      </c>
      <c r="Q327" s="239">
        <v>0</v>
      </c>
      <c r="R327" s="239">
        <f>Q327*H327</f>
        <v>0</v>
      </c>
      <c r="S327" s="239">
        <v>0</v>
      </c>
      <c r="T327" s="240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41" t="s">
        <v>101</v>
      </c>
      <c r="AT327" s="241" t="s">
        <v>198</v>
      </c>
      <c r="AU327" s="241" t="s">
        <v>86</v>
      </c>
      <c r="AY327" s="18" t="s">
        <v>196</v>
      </c>
      <c r="BE327" s="242">
        <f>IF(N327="základní",J327,0)</f>
        <v>0</v>
      </c>
      <c r="BF327" s="242">
        <f>IF(N327="snížená",J327,0)</f>
        <v>0</v>
      </c>
      <c r="BG327" s="242">
        <f>IF(N327="zákl. přenesená",J327,0)</f>
        <v>0</v>
      </c>
      <c r="BH327" s="242">
        <f>IF(N327="sníž. přenesená",J327,0)</f>
        <v>0</v>
      </c>
      <c r="BI327" s="242">
        <f>IF(N327="nulová",J327,0)</f>
        <v>0</v>
      </c>
      <c r="BJ327" s="18" t="s">
        <v>82</v>
      </c>
      <c r="BK327" s="242">
        <f>ROUND(I327*H327,2)</f>
        <v>0</v>
      </c>
      <c r="BL327" s="18" t="s">
        <v>101</v>
      </c>
      <c r="BM327" s="241" t="s">
        <v>1483</v>
      </c>
    </row>
    <row r="328" s="13" customFormat="1">
      <c r="A328" s="13"/>
      <c r="B328" s="243"/>
      <c r="C328" s="244"/>
      <c r="D328" s="245" t="s">
        <v>210</v>
      </c>
      <c r="E328" s="246" t="s">
        <v>1</v>
      </c>
      <c r="F328" s="247" t="s">
        <v>1484</v>
      </c>
      <c r="G328" s="244"/>
      <c r="H328" s="248">
        <v>2.2749999999999999</v>
      </c>
      <c r="I328" s="249"/>
      <c r="J328" s="244"/>
      <c r="K328" s="244"/>
      <c r="L328" s="250"/>
      <c r="M328" s="251"/>
      <c r="N328" s="252"/>
      <c r="O328" s="252"/>
      <c r="P328" s="252"/>
      <c r="Q328" s="252"/>
      <c r="R328" s="252"/>
      <c r="S328" s="252"/>
      <c r="T328" s="25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4" t="s">
        <v>210</v>
      </c>
      <c r="AU328" s="254" t="s">
        <v>86</v>
      </c>
      <c r="AV328" s="13" t="s">
        <v>86</v>
      </c>
      <c r="AW328" s="13" t="s">
        <v>34</v>
      </c>
      <c r="AX328" s="13" t="s">
        <v>82</v>
      </c>
      <c r="AY328" s="254" t="s">
        <v>196</v>
      </c>
    </row>
    <row r="329" s="2" customFormat="1" ht="24.15" customHeight="1">
      <c r="A329" s="39"/>
      <c r="B329" s="40"/>
      <c r="C329" s="230" t="s">
        <v>675</v>
      </c>
      <c r="D329" s="230" t="s">
        <v>198</v>
      </c>
      <c r="E329" s="231" t="s">
        <v>1485</v>
      </c>
      <c r="F329" s="232" t="s">
        <v>1486</v>
      </c>
      <c r="G329" s="233" t="s">
        <v>341</v>
      </c>
      <c r="H329" s="234">
        <v>3.71</v>
      </c>
      <c r="I329" s="235"/>
      <c r="J329" s="236">
        <f>ROUND(I329*H329,2)</f>
        <v>0</v>
      </c>
      <c r="K329" s="232" t="s">
        <v>202</v>
      </c>
      <c r="L329" s="45"/>
      <c r="M329" s="237" t="s">
        <v>1</v>
      </c>
      <c r="N329" s="238" t="s">
        <v>43</v>
      </c>
      <c r="O329" s="92"/>
      <c r="P329" s="239">
        <f>O329*H329</f>
        <v>0</v>
      </c>
      <c r="Q329" s="239">
        <v>0</v>
      </c>
      <c r="R329" s="239">
        <f>Q329*H329</f>
        <v>0</v>
      </c>
      <c r="S329" s="239">
        <v>0</v>
      </c>
      <c r="T329" s="240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41" t="s">
        <v>101</v>
      </c>
      <c r="AT329" s="241" t="s">
        <v>198</v>
      </c>
      <c r="AU329" s="241" t="s">
        <v>86</v>
      </c>
      <c r="AY329" s="18" t="s">
        <v>196</v>
      </c>
      <c r="BE329" s="242">
        <f>IF(N329="základní",J329,0)</f>
        <v>0</v>
      </c>
      <c r="BF329" s="242">
        <f>IF(N329="snížená",J329,0)</f>
        <v>0</v>
      </c>
      <c r="BG329" s="242">
        <f>IF(N329="zákl. přenesená",J329,0)</f>
        <v>0</v>
      </c>
      <c r="BH329" s="242">
        <f>IF(N329="sníž. přenesená",J329,0)</f>
        <v>0</v>
      </c>
      <c r="BI329" s="242">
        <f>IF(N329="nulová",J329,0)</f>
        <v>0</v>
      </c>
      <c r="BJ329" s="18" t="s">
        <v>82</v>
      </c>
      <c r="BK329" s="242">
        <f>ROUND(I329*H329,2)</f>
        <v>0</v>
      </c>
      <c r="BL329" s="18" t="s">
        <v>101</v>
      </c>
      <c r="BM329" s="241" t="s">
        <v>1487</v>
      </c>
    </row>
    <row r="330" s="2" customFormat="1" ht="24.15" customHeight="1">
      <c r="A330" s="39"/>
      <c r="B330" s="40"/>
      <c r="C330" s="230" t="s">
        <v>679</v>
      </c>
      <c r="D330" s="230" t="s">
        <v>198</v>
      </c>
      <c r="E330" s="231" t="s">
        <v>1488</v>
      </c>
      <c r="F330" s="232" t="s">
        <v>1489</v>
      </c>
      <c r="G330" s="233" t="s">
        <v>341</v>
      </c>
      <c r="H330" s="234">
        <v>70.489999999999995</v>
      </c>
      <c r="I330" s="235"/>
      <c r="J330" s="236">
        <f>ROUND(I330*H330,2)</f>
        <v>0</v>
      </c>
      <c r="K330" s="232" t="s">
        <v>202</v>
      </c>
      <c r="L330" s="45"/>
      <c r="M330" s="237" t="s">
        <v>1</v>
      </c>
      <c r="N330" s="238" t="s">
        <v>43</v>
      </c>
      <c r="O330" s="92"/>
      <c r="P330" s="239">
        <f>O330*H330</f>
        <v>0</v>
      </c>
      <c r="Q330" s="239">
        <v>0</v>
      </c>
      <c r="R330" s="239">
        <f>Q330*H330</f>
        <v>0</v>
      </c>
      <c r="S330" s="239">
        <v>0</v>
      </c>
      <c r="T330" s="240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41" t="s">
        <v>101</v>
      </c>
      <c r="AT330" s="241" t="s">
        <v>198</v>
      </c>
      <c r="AU330" s="241" t="s">
        <v>86</v>
      </c>
      <c r="AY330" s="18" t="s">
        <v>196</v>
      </c>
      <c r="BE330" s="242">
        <f>IF(N330="základní",J330,0)</f>
        <v>0</v>
      </c>
      <c r="BF330" s="242">
        <f>IF(N330="snížená",J330,0)</f>
        <v>0</v>
      </c>
      <c r="BG330" s="242">
        <f>IF(N330="zákl. přenesená",J330,0)</f>
        <v>0</v>
      </c>
      <c r="BH330" s="242">
        <f>IF(N330="sníž. přenesená",J330,0)</f>
        <v>0</v>
      </c>
      <c r="BI330" s="242">
        <f>IF(N330="nulová",J330,0)</f>
        <v>0</v>
      </c>
      <c r="BJ330" s="18" t="s">
        <v>82</v>
      </c>
      <c r="BK330" s="242">
        <f>ROUND(I330*H330,2)</f>
        <v>0</v>
      </c>
      <c r="BL330" s="18" t="s">
        <v>101</v>
      </c>
      <c r="BM330" s="241" t="s">
        <v>1490</v>
      </c>
    </row>
    <row r="331" s="13" customFormat="1">
      <c r="A331" s="13"/>
      <c r="B331" s="243"/>
      <c r="C331" s="244"/>
      <c r="D331" s="245" t="s">
        <v>210</v>
      </c>
      <c r="E331" s="246" t="s">
        <v>1</v>
      </c>
      <c r="F331" s="247" t="s">
        <v>1491</v>
      </c>
      <c r="G331" s="244"/>
      <c r="H331" s="248">
        <v>70.489999999999995</v>
      </c>
      <c r="I331" s="249"/>
      <c r="J331" s="244"/>
      <c r="K331" s="244"/>
      <c r="L331" s="250"/>
      <c r="M331" s="251"/>
      <c r="N331" s="252"/>
      <c r="O331" s="252"/>
      <c r="P331" s="252"/>
      <c r="Q331" s="252"/>
      <c r="R331" s="252"/>
      <c r="S331" s="252"/>
      <c r="T331" s="25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4" t="s">
        <v>210</v>
      </c>
      <c r="AU331" s="254" t="s">
        <v>86</v>
      </c>
      <c r="AV331" s="13" t="s">
        <v>86</v>
      </c>
      <c r="AW331" s="13" t="s">
        <v>34</v>
      </c>
      <c r="AX331" s="13" t="s">
        <v>82</v>
      </c>
      <c r="AY331" s="254" t="s">
        <v>196</v>
      </c>
    </row>
    <row r="332" s="12" customFormat="1" ht="22.8" customHeight="1">
      <c r="A332" s="12"/>
      <c r="B332" s="214"/>
      <c r="C332" s="215"/>
      <c r="D332" s="216" t="s">
        <v>77</v>
      </c>
      <c r="E332" s="228" t="s">
        <v>711</v>
      </c>
      <c r="F332" s="228" t="s">
        <v>712</v>
      </c>
      <c r="G332" s="215"/>
      <c r="H332" s="215"/>
      <c r="I332" s="218"/>
      <c r="J332" s="229">
        <f>BK332</f>
        <v>0</v>
      </c>
      <c r="K332" s="215"/>
      <c r="L332" s="220"/>
      <c r="M332" s="221"/>
      <c r="N332" s="222"/>
      <c r="O332" s="222"/>
      <c r="P332" s="223">
        <f>P333</f>
        <v>0</v>
      </c>
      <c r="Q332" s="222"/>
      <c r="R332" s="223">
        <f>R333</f>
        <v>0</v>
      </c>
      <c r="S332" s="222"/>
      <c r="T332" s="224">
        <f>T333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25" t="s">
        <v>82</v>
      </c>
      <c r="AT332" s="226" t="s">
        <v>77</v>
      </c>
      <c r="AU332" s="226" t="s">
        <v>82</v>
      </c>
      <c r="AY332" s="225" t="s">
        <v>196</v>
      </c>
      <c r="BK332" s="227">
        <f>BK333</f>
        <v>0</v>
      </c>
    </row>
    <row r="333" s="2" customFormat="1" ht="24.15" customHeight="1">
      <c r="A333" s="39"/>
      <c r="B333" s="40"/>
      <c r="C333" s="230" t="s">
        <v>684</v>
      </c>
      <c r="D333" s="230" t="s">
        <v>198</v>
      </c>
      <c r="E333" s="231" t="s">
        <v>1492</v>
      </c>
      <c r="F333" s="232" t="s">
        <v>1493</v>
      </c>
      <c r="G333" s="233" t="s">
        <v>341</v>
      </c>
      <c r="H333" s="234">
        <v>648.49099999999999</v>
      </c>
      <c r="I333" s="235"/>
      <c r="J333" s="236">
        <f>ROUND(I333*H333,2)</f>
        <v>0</v>
      </c>
      <c r="K333" s="232" t="s">
        <v>202</v>
      </c>
      <c r="L333" s="45"/>
      <c r="M333" s="237" t="s">
        <v>1</v>
      </c>
      <c r="N333" s="238" t="s">
        <v>43</v>
      </c>
      <c r="O333" s="92"/>
      <c r="P333" s="239">
        <f>O333*H333</f>
        <v>0</v>
      </c>
      <c r="Q333" s="239">
        <v>0</v>
      </c>
      <c r="R333" s="239">
        <f>Q333*H333</f>
        <v>0</v>
      </c>
      <c r="S333" s="239">
        <v>0</v>
      </c>
      <c r="T333" s="240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41" t="s">
        <v>101</v>
      </c>
      <c r="AT333" s="241" t="s">
        <v>198</v>
      </c>
      <c r="AU333" s="241" t="s">
        <v>86</v>
      </c>
      <c r="AY333" s="18" t="s">
        <v>196</v>
      </c>
      <c r="BE333" s="242">
        <f>IF(N333="základní",J333,0)</f>
        <v>0</v>
      </c>
      <c r="BF333" s="242">
        <f>IF(N333="snížená",J333,0)</f>
        <v>0</v>
      </c>
      <c r="BG333" s="242">
        <f>IF(N333="zákl. přenesená",J333,0)</f>
        <v>0</v>
      </c>
      <c r="BH333" s="242">
        <f>IF(N333="sníž. přenesená",J333,0)</f>
        <v>0</v>
      </c>
      <c r="BI333" s="242">
        <f>IF(N333="nulová",J333,0)</f>
        <v>0</v>
      </c>
      <c r="BJ333" s="18" t="s">
        <v>82</v>
      </c>
      <c r="BK333" s="242">
        <f>ROUND(I333*H333,2)</f>
        <v>0</v>
      </c>
      <c r="BL333" s="18" t="s">
        <v>101</v>
      </c>
      <c r="BM333" s="241" t="s">
        <v>1494</v>
      </c>
    </row>
    <row r="334" s="12" customFormat="1" ht="25.92" customHeight="1">
      <c r="A334" s="12"/>
      <c r="B334" s="214"/>
      <c r="C334" s="215"/>
      <c r="D334" s="216" t="s">
        <v>77</v>
      </c>
      <c r="E334" s="217" t="s">
        <v>717</v>
      </c>
      <c r="F334" s="217" t="s">
        <v>110</v>
      </c>
      <c r="G334" s="215"/>
      <c r="H334" s="215"/>
      <c r="I334" s="218"/>
      <c r="J334" s="219">
        <f>BK334</f>
        <v>0</v>
      </c>
      <c r="K334" s="215"/>
      <c r="L334" s="220"/>
      <c r="M334" s="221"/>
      <c r="N334" s="222"/>
      <c r="O334" s="222"/>
      <c r="P334" s="223">
        <f>P335+P337+P339</f>
        <v>0</v>
      </c>
      <c r="Q334" s="222"/>
      <c r="R334" s="223">
        <f>R335+R337+R339</f>
        <v>0</v>
      </c>
      <c r="S334" s="222"/>
      <c r="T334" s="224">
        <f>T335+T337+T339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25" t="s">
        <v>215</v>
      </c>
      <c r="AT334" s="226" t="s">
        <v>77</v>
      </c>
      <c r="AU334" s="226" t="s">
        <v>78</v>
      </c>
      <c r="AY334" s="225" t="s">
        <v>196</v>
      </c>
      <c r="BK334" s="227">
        <f>BK335+BK337+BK339</f>
        <v>0</v>
      </c>
    </row>
    <row r="335" s="12" customFormat="1" ht="22.8" customHeight="1">
      <c r="A335" s="12"/>
      <c r="B335" s="214"/>
      <c r="C335" s="215"/>
      <c r="D335" s="216" t="s">
        <v>77</v>
      </c>
      <c r="E335" s="228" t="s">
        <v>1495</v>
      </c>
      <c r="F335" s="228" t="s">
        <v>1496</v>
      </c>
      <c r="G335" s="215"/>
      <c r="H335" s="215"/>
      <c r="I335" s="218"/>
      <c r="J335" s="229">
        <f>BK335</f>
        <v>0</v>
      </c>
      <c r="K335" s="215"/>
      <c r="L335" s="220"/>
      <c r="M335" s="221"/>
      <c r="N335" s="222"/>
      <c r="O335" s="222"/>
      <c r="P335" s="223">
        <f>P336</f>
        <v>0</v>
      </c>
      <c r="Q335" s="222"/>
      <c r="R335" s="223">
        <f>R336</f>
        <v>0</v>
      </c>
      <c r="S335" s="222"/>
      <c r="T335" s="224">
        <f>T336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225" t="s">
        <v>215</v>
      </c>
      <c r="AT335" s="226" t="s">
        <v>77</v>
      </c>
      <c r="AU335" s="226" t="s">
        <v>82</v>
      </c>
      <c r="AY335" s="225" t="s">
        <v>196</v>
      </c>
      <c r="BK335" s="227">
        <f>BK336</f>
        <v>0</v>
      </c>
    </row>
    <row r="336" s="2" customFormat="1" ht="16.5" customHeight="1">
      <c r="A336" s="39"/>
      <c r="B336" s="40"/>
      <c r="C336" s="230" t="s">
        <v>689</v>
      </c>
      <c r="D336" s="230" t="s">
        <v>198</v>
      </c>
      <c r="E336" s="231" t="s">
        <v>1497</v>
      </c>
      <c r="F336" s="232" t="s">
        <v>1496</v>
      </c>
      <c r="G336" s="233" t="s">
        <v>723</v>
      </c>
      <c r="H336" s="234">
        <v>1</v>
      </c>
      <c r="I336" s="235"/>
      <c r="J336" s="236">
        <f>ROUND(I336*H336,2)</f>
        <v>0</v>
      </c>
      <c r="K336" s="232" t="s">
        <v>202</v>
      </c>
      <c r="L336" s="45"/>
      <c r="M336" s="237" t="s">
        <v>1</v>
      </c>
      <c r="N336" s="238" t="s">
        <v>43</v>
      </c>
      <c r="O336" s="92"/>
      <c r="P336" s="239">
        <f>O336*H336</f>
        <v>0</v>
      </c>
      <c r="Q336" s="239">
        <v>0</v>
      </c>
      <c r="R336" s="239">
        <f>Q336*H336</f>
        <v>0</v>
      </c>
      <c r="S336" s="239">
        <v>0</v>
      </c>
      <c r="T336" s="240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41" t="s">
        <v>724</v>
      </c>
      <c r="AT336" s="241" t="s">
        <v>198</v>
      </c>
      <c r="AU336" s="241" t="s">
        <v>86</v>
      </c>
      <c r="AY336" s="18" t="s">
        <v>196</v>
      </c>
      <c r="BE336" s="242">
        <f>IF(N336="základní",J336,0)</f>
        <v>0</v>
      </c>
      <c r="BF336" s="242">
        <f>IF(N336="snížená",J336,0)</f>
        <v>0</v>
      </c>
      <c r="BG336" s="242">
        <f>IF(N336="zákl. přenesená",J336,0)</f>
        <v>0</v>
      </c>
      <c r="BH336" s="242">
        <f>IF(N336="sníž. přenesená",J336,0)</f>
        <v>0</v>
      </c>
      <c r="BI336" s="242">
        <f>IF(N336="nulová",J336,0)</f>
        <v>0</v>
      </c>
      <c r="BJ336" s="18" t="s">
        <v>82</v>
      </c>
      <c r="BK336" s="242">
        <f>ROUND(I336*H336,2)</f>
        <v>0</v>
      </c>
      <c r="BL336" s="18" t="s">
        <v>724</v>
      </c>
      <c r="BM336" s="241" t="s">
        <v>1498</v>
      </c>
    </row>
    <row r="337" s="12" customFormat="1" ht="22.8" customHeight="1">
      <c r="A337" s="12"/>
      <c r="B337" s="214"/>
      <c r="C337" s="215"/>
      <c r="D337" s="216" t="s">
        <v>77</v>
      </c>
      <c r="E337" s="228" t="s">
        <v>1499</v>
      </c>
      <c r="F337" s="228" t="s">
        <v>1500</v>
      </c>
      <c r="G337" s="215"/>
      <c r="H337" s="215"/>
      <c r="I337" s="218"/>
      <c r="J337" s="229">
        <f>BK337</f>
        <v>0</v>
      </c>
      <c r="K337" s="215"/>
      <c r="L337" s="220"/>
      <c r="M337" s="221"/>
      <c r="N337" s="222"/>
      <c r="O337" s="222"/>
      <c r="P337" s="223">
        <f>P338</f>
        <v>0</v>
      </c>
      <c r="Q337" s="222"/>
      <c r="R337" s="223">
        <f>R338</f>
        <v>0</v>
      </c>
      <c r="S337" s="222"/>
      <c r="T337" s="224">
        <f>T338</f>
        <v>0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225" t="s">
        <v>215</v>
      </c>
      <c r="AT337" s="226" t="s">
        <v>77</v>
      </c>
      <c r="AU337" s="226" t="s">
        <v>82</v>
      </c>
      <c r="AY337" s="225" t="s">
        <v>196</v>
      </c>
      <c r="BK337" s="227">
        <f>BK338</f>
        <v>0</v>
      </c>
    </row>
    <row r="338" s="2" customFormat="1" ht="16.5" customHeight="1">
      <c r="A338" s="39"/>
      <c r="B338" s="40"/>
      <c r="C338" s="230" t="s">
        <v>694</v>
      </c>
      <c r="D338" s="230" t="s">
        <v>198</v>
      </c>
      <c r="E338" s="231" t="s">
        <v>1501</v>
      </c>
      <c r="F338" s="232" t="s">
        <v>1502</v>
      </c>
      <c r="G338" s="233" t="s">
        <v>723</v>
      </c>
      <c r="H338" s="234">
        <v>1</v>
      </c>
      <c r="I338" s="235"/>
      <c r="J338" s="236">
        <f>ROUND(I338*H338,2)</f>
        <v>0</v>
      </c>
      <c r="K338" s="232" t="s">
        <v>202</v>
      </c>
      <c r="L338" s="45"/>
      <c r="M338" s="237" t="s">
        <v>1</v>
      </c>
      <c r="N338" s="238" t="s">
        <v>43</v>
      </c>
      <c r="O338" s="92"/>
      <c r="P338" s="239">
        <f>O338*H338</f>
        <v>0</v>
      </c>
      <c r="Q338" s="239">
        <v>0</v>
      </c>
      <c r="R338" s="239">
        <f>Q338*H338</f>
        <v>0</v>
      </c>
      <c r="S338" s="239">
        <v>0</v>
      </c>
      <c r="T338" s="240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41" t="s">
        <v>724</v>
      </c>
      <c r="AT338" s="241" t="s">
        <v>198</v>
      </c>
      <c r="AU338" s="241" t="s">
        <v>86</v>
      </c>
      <c r="AY338" s="18" t="s">
        <v>196</v>
      </c>
      <c r="BE338" s="242">
        <f>IF(N338="základní",J338,0)</f>
        <v>0</v>
      </c>
      <c r="BF338" s="242">
        <f>IF(N338="snížená",J338,0)</f>
        <v>0</v>
      </c>
      <c r="BG338" s="242">
        <f>IF(N338="zákl. přenesená",J338,0)</f>
        <v>0</v>
      </c>
      <c r="BH338" s="242">
        <f>IF(N338="sníž. přenesená",J338,0)</f>
        <v>0</v>
      </c>
      <c r="BI338" s="242">
        <f>IF(N338="nulová",J338,0)</f>
        <v>0</v>
      </c>
      <c r="BJ338" s="18" t="s">
        <v>82</v>
      </c>
      <c r="BK338" s="242">
        <f>ROUND(I338*H338,2)</f>
        <v>0</v>
      </c>
      <c r="BL338" s="18" t="s">
        <v>724</v>
      </c>
      <c r="BM338" s="241" t="s">
        <v>1503</v>
      </c>
    </row>
    <row r="339" s="12" customFormat="1" ht="22.8" customHeight="1">
      <c r="A339" s="12"/>
      <c r="B339" s="214"/>
      <c r="C339" s="215"/>
      <c r="D339" s="216" t="s">
        <v>77</v>
      </c>
      <c r="E339" s="228" t="s">
        <v>1504</v>
      </c>
      <c r="F339" s="228" t="s">
        <v>1505</v>
      </c>
      <c r="G339" s="215"/>
      <c r="H339" s="215"/>
      <c r="I339" s="218"/>
      <c r="J339" s="229">
        <f>BK339</f>
        <v>0</v>
      </c>
      <c r="K339" s="215"/>
      <c r="L339" s="220"/>
      <c r="M339" s="221"/>
      <c r="N339" s="222"/>
      <c r="O339" s="222"/>
      <c r="P339" s="223">
        <f>P340</f>
        <v>0</v>
      </c>
      <c r="Q339" s="222"/>
      <c r="R339" s="223">
        <f>R340</f>
        <v>0</v>
      </c>
      <c r="S339" s="222"/>
      <c r="T339" s="224">
        <f>T340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25" t="s">
        <v>215</v>
      </c>
      <c r="AT339" s="226" t="s">
        <v>77</v>
      </c>
      <c r="AU339" s="226" t="s">
        <v>82</v>
      </c>
      <c r="AY339" s="225" t="s">
        <v>196</v>
      </c>
      <c r="BK339" s="227">
        <f>BK340</f>
        <v>0</v>
      </c>
    </row>
    <row r="340" s="2" customFormat="1" ht="24.15" customHeight="1">
      <c r="A340" s="39"/>
      <c r="B340" s="40"/>
      <c r="C340" s="230" t="s">
        <v>698</v>
      </c>
      <c r="D340" s="230" t="s">
        <v>198</v>
      </c>
      <c r="E340" s="231" t="s">
        <v>1506</v>
      </c>
      <c r="F340" s="232" t="s">
        <v>1507</v>
      </c>
      <c r="G340" s="233" t="s">
        <v>723</v>
      </c>
      <c r="H340" s="234">
        <v>1</v>
      </c>
      <c r="I340" s="235"/>
      <c r="J340" s="236">
        <f>ROUND(I340*H340,2)</f>
        <v>0</v>
      </c>
      <c r="K340" s="232" t="s">
        <v>202</v>
      </c>
      <c r="L340" s="45"/>
      <c r="M340" s="297" t="s">
        <v>1</v>
      </c>
      <c r="N340" s="298" t="s">
        <v>43</v>
      </c>
      <c r="O340" s="299"/>
      <c r="P340" s="300">
        <f>O340*H340</f>
        <v>0</v>
      </c>
      <c r="Q340" s="300">
        <v>0</v>
      </c>
      <c r="R340" s="300">
        <f>Q340*H340</f>
        <v>0</v>
      </c>
      <c r="S340" s="300">
        <v>0</v>
      </c>
      <c r="T340" s="301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41" t="s">
        <v>724</v>
      </c>
      <c r="AT340" s="241" t="s">
        <v>198</v>
      </c>
      <c r="AU340" s="241" t="s">
        <v>86</v>
      </c>
      <c r="AY340" s="18" t="s">
        <v>196</v>
      </c>
      <c r="BE340" s="242">
        <f>IF(N340="základní",J340,0)</f>
        <v>0</v>
      </c>
      <c r="BF340" s="242">
        <f>IF(N340="snížená",J340,0)</f>
        <v>0</v>
      </c>
      <c r="BG340" s="242">
        <f>IF(N340="zákl. přenesená",J340,0)</f>
        <v>0</v>
      </c>
      <c r="BH340" s="242">
        <f>IF(N340="sníž. přenesená",J340,0)</f>
        <v>0</v>
      </c>
      <c r="BI340" s="242">
        <f>IF(N340="nulová",J340,0)</f>
        <v>0</v>
      </c>
      <c r="BJ340" s="18" t="s">
        <v>82</v>
      </c>
      <c r="BK340" s="242">
        <f>ROUND(I340*H340,2)</f>
        <v>0</v>
      </c>
      <c r="BL340" s="18" t="s">
        <v>724</v>
      </c>
      <c r="BM340" s="241" t="s">
        <v>1508</v>
      </c>
    </row>
    <row r="341" s="2" customFormat="1" ht="6.96" customHeight="1">
      <c r="A341" s="39"/>
      <c r="B341" s="67"/>
      <c r="C341" s="68"/>
      <c r="D341" s="68"/>
      <c r="E341" s="68"/>
      <c r="F341" s="68"/>
      <c r="G341" s="68"/>
      <c r="H341" s="68"/>
      <c r="I341" s="68"/>
      <c r="J341" s="68"/>
      <c r="K341" s="68"/>
      <c r="L341" s="45"/>
      <c r="M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</row>
  </sheetData>
  <sheetProtection sheet="1" autoFilter="0" formatColumns="0" formatRows="0" objects="1" scenarios="1" spinCount="100000" saltValue="4Gi5qktU1X/nJpYUpj1uH7iGXtypznkiWpOn+l6fuLHDXqj3tm9nCuLJ9g1bofp/of7exTZeToGZe2FNjpEWqQ==" hashValue="YFwSlqhZSup9NMPseOXQ+1fxXnvx0xcf/TYHMewW/3+SXtwNiUDHUzab/A/3R6YuMFy5dFFKA0VsNXbYum/WeQ==" algorithmName="SHA-512" password="CC35"/>
  <autoFilter ref="C137:K340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4:H124"/>
    <mergeCell ref="E128:H128"/>
    <mergeCell ref="E126:H126"/>
    <mergeCell ref="E130:H13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123</v>
      </c>
      <c r="AZ2" s="148" t="s">
        <v>137</v>
      </c>
      <c r="BA2" s="148" t="s">
        <v>1</v>
      </c>
      <c r="BB2" s="148" t="s">
        <v>1</v>
      </c>
      <c r="BC2" s="148" t="s">
        <v>1175</v>
      </c>
      <c r="BD2" s="148" t="s">
        <v>86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86</v>
      </c>
      <c r="AZ3" s="148" t="s">
        <v>143</v>
      </c>
      <c r="BA3" s="148" t="s">
        <v>1</v>
      </c>
      <c r="BB3" s="148" t="s">
        <v>1</v>
      </c>
      <c r="BC3" s="148" t="s">
        <v>1509</v>
      </c>
      <c r="BD3" s="148" t="s">
        <v>86</v>
      </c>
    </row>
    <row r="4" s="1" customFormat="1" ht="24.96" customHeight="1">
      <c r="B4" s="21"/>
      <c r="D4" s="151" t="s">
        <v>136</v>
      </c>
      <c r="L4" s="21"/>
      <c r="M4" s="152" t="s">
        <v>10</v>
      </c>
      <c r="AT4" s="18" t="s">
        <v>4</v>
      </c>
      <c r="AZ4" s="148" t="s">
        <v>149</v>
      </c>
      <c r="BA4" s="148" t="s">
        <v>1</v>
      </c>
      <c r="BB4" s="148" t="s">
        <v>1</v>
      </c>
      <c r="BC4" s="148" t="s">
        <v>244</v>
      </c>
      <c r="BD4" s="148" t="s">
        <v>86</v>
      </c>
    </row>
    <row r="5" s="1" customFormat="1" ht="6.96" customHeight="1">
      <c r="B5" s="21"/>
      <c r="L5" s="21"/>
      <c r="AZ5" s="148" t="s">
        <v>1177</v>
      </c>
      <c r="BA5" s="148" t="s">
        <v>1</v>
      </c>
      <c r="BB5" s="148" t="s">
        <v>1</v>
      </c>
      <c r="BC5" s="148" t="s">
        <v>1510</v>
      </c>
      <c r="BD5" s="148" t="s">
        <v>86</v>
      </c>
    </row>
    <row r="6" s="1" customFormat="1" ht="12" customHeight="1">
      <c r="B6" s="21"/>
      <c r="D6" s="153" t="s">
        <v>16</v>
      </c>
      <c r="L6" s="21"/>
      <c r="AZ6" s="148" t="s">
        <v>1179</v>
      </c>
      <c r="BA6" s="148" t="s">
        <v>1</v>
      </c>
      <c r="BB6" s="148" t="s">
        <v>1</v>
      </c>
      <c r="BC6" s="148" t="s">
        <v>1511</v>
      </c>
      <c r="BD6" s="148" t="s">
        <v>86</v>
      </c>
    </row>
    <row r="7" s="1" customFormat="1" ht="26.25" customHeight="1">
      <c r="B7" s="21"/>
      <c r="E7" s="154" t="str">
        <f>'Rekapitulace stavby'!K6</f>
        <v>Chodníkové těleso, Žilina u Nového Jičína,úsek Pstruží Potok-Životice u NJ</v>
      </c>
      <c r="F7" s="153"/>
      <c r="G7" s="153"/>
      <c r="H7" s="153"/>
      <c r="L7" s="21"/>
      <c r="AZ7" s="148" t="s">
        <v>152</v>
      </c>
      <c r="BA7" s="148" t="s">
        <v>1</v>
      </c>
      <c r="BB7" s="148" t="s">
        <v>1</v>
      </c>
      <c r="BC7" s="148" t="s">
        <v>1512</v>
      </c>
      <c r="BD7" s="148" t="s">
        <v>86</v>
      </c>
    </row>
    <row r="8">
      <c r="B8" s="21"/>
      <c r="D8" s="153" t="s">
        <v>145</v>
      </c>
      <c r="L8" s="21"/>
      <c r="AZ8" s="148" t="s">
        <v>155</v>
      </c>
      <c r="BA8" s="148" t="s">
        <v>1</v>
      </c>
      <c r="BB8" s="148" t="s">
        <v>1</v>
      </c>
      <c r="BC8" s="148" t="s">
        <v>319</v>
      </c>
      <c r="BD8" s="148" t="s">
        <v>86</v>
      </c>
    </row>
    <row r="9" s="1" customFormat="1" ht="16.5" customHeight="1">
      <c r="B9" s="21"/>
      <c r="E9" s="154" t="s">
        <v>148</v>
      </c>
      <c r="F9" s="1"/>
      <c r="G9" s="1"/>
      <c r="H9" s="1"/>
      <c r="L9" s="21"/>
      <c r="AZ9" s="148" t="s">
        <v>743</v>
      </c>
      <c r="BA9" s="148" t="s">
        <v>1</v>
      </c>
      <c r="BB9" s="148" t="s">
        <v>1</v>
      </c>
      <c r="BC9" s="148" t="s">
        <v>1513</v>
      </c>
      <c r="BD9" s="148" t="s">
        <v>86</v>
      </c>
    </row>
    <row r="10" s="1" customFormat="1" ht="12" customHeight="1">
      <c r="B10" s="21"/>
      <c r="D10" s="153" t="s">
        <v>151</v>
      </c>
      <c r="L10" s="21"/>
      <c r="AZ10" s="148" t="s">
        <v>1183</v>
      </c>
      <c r="BA10" s="148" t="s">
        <v>1</v>
      </c>
      <c r="BB10" s="148" t="s">
        <v>1</v>
      </c>
      <c r="BC10" s="148" t="s">
        <v>1514</v>
      </c>
      <c r="BD10" s="148" t="s">
        <v>86</v>
      </c>
    </row>
    <row r="11" s="2" customFormat="1" ht="16.5" customHeight="1">
      <c r="A11" s="39"/>
      <c r="B11" s="45"/>
      <c r="C11" s="39"/>
      <c r="D11" s="39"/>
      <c r="E11" s="155" t="s">
        <v>1187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148" t="s">
        <v>1185</v>
      </c>
      <c r="BA11" s="148" t="s">
        <v>1</v>
      </c>
      <c r="BB11" s="148" t="s">
        <v>1</v>
      </c>
      <c r="BC11" s="148" t="s">
        <v>1515</v>
      </c>
      <c r="BD11" s="148" t="s">
        <v>86</v>
      </c>
    </row>
    <row r="12" s="2" customFormat="1" ht="12" customHeight="1">
      <c r="A12" s="39"/>
      <c r="B12" s="45"/>
      <c r="C12" s="39"/>
      <c r="D12" s="153" t="s">
        <v>746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148" t="s">
        <v>1188</v>
      </c>
      <c r="BA12" s="148" t="s">
        <v>1</v>
      </c>
      <c r="BB12" s="148" t="s">
        <v>1</v>
      </c>
      <c r="BC12" s="148" t="s">
        <v>1189</v>
      </c>
      <c r="BD12" s="148" t="s">
        <v>86</v>
      </c>
    </row>
    <row r="13" s="2" customFormat="1" ht="30" customHeight="1">
      <c r="A13" s="39"/>
      <c r="B13" s="45"/>
      <c r="C13" s="39"/>
      <c r="D13" s="39"/>
      <c r="E13" s="156" t="s">
        <v>1516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148" t="s">
        <v>164</v>
      </c>
      <c r="BA13" s="148" t="s">
        <v>1</v>
      </c>
      <c r="BB13" s="148" t="s">
        <v>1</v>
      </c>
      <c r="BC13" s="148" t="s">
        <v>1517</v>
      </c>
      <c r="BD13" s="148" t="s">
        <v>86</v>
      </c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3" t="s">
        <v>18</v>
      </c>
      <c r="E15" s="39"/>
      <c r="F15" s="142" t="s">
        <v>1</v>
      </c>
      <c r="G15" s="39"/>
      <c r="H15" s="39"/>
      <c r="I15" s="153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3" t="s">
        <v>20</v>
      </c>
      <c r="E16" s="39"/>
      <c r="F16" s="142" t="s">
        <v>21</v>
      </c>
      <c r="G16" s="39"/>
      <c r="H16" s="39"/>
      <c r="I16" s="153" t="s">
        <v>22</v>
      </c>
      <c r="J16" s="157" t="str">
        <f>'Rekapitulace stavby'!AN8</f>
        <v>13. 3. 2025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3" t="s">
        <v>24</v>
      </c>
      <c r="E18" s="39"/>
      <c r="F18" s="39"/>
      <c r="G18" s="39"/>
      <c r="H18" s="39"/>
      <c r="I18" s="153" t="s">
        <v>25</v>
      </c>
      <c r="J18" s="142" t="s">
        <v>26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27</v>
      </c>
      <c r="F19" s="39"/>
      <c r="G19" s="39"/>
      <c r="H19" s="39"/>
      <c r="I19" s="153" t="s">
        <v>28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3" t="s">
        <v>29</v>
      </c>
      <c r="E21" s="39"/>
      <c r="F21" s="39"/>
      <c r="G21" s="39"/>
      <c r="H21" s="39"/>
      <c r="I21" s="153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3" t="s">
        <v>28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3" t="s">
        <v>31</v>
      </c>
      <c r="E24" s="39"/>
      <c r="F24" s="39"/>
      <c r="G24" s="39"/>
      <c r="H24" s="39"/>
      <c r="I24" s="153" t="s">
        <v>25</v>
      </c>
      <c r="J24" s="142" t="s">
        <v>32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33</v>
      </c>
      <c r="F25" s="39"/>
      <c r="G25" s="39"/>
      <c r="H25" s="39"/>
      <c r="I25" s="153" t="s">
        <v>28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3" t="s">
        <v>35</v>
      </c>
      <c r="E27" s="39"/>
      <c r="F27" s="39"/>
      <c r="G27" s="39"/>
      <c r="H27" s="39"/>
      <c r="I27" s="153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36</v>
      </c>
      <c r="F28" s="39"/>
      <c r="G28" s="39"/>
      <c r="H28" s="39"/>
      <c r="I28" s="153" t="s">
        <v>28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3" t="s">
        <v>37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5" customHeight="1">
      <c r="A31" s="158"/>
      <c r="B31" s="159"/>
      <c r="C31" s="158"/>
      <c r="D31" s="158"/>
      <c r="E31" s="160" t="s">
        <v>1</v>
      </c>
      <c r="F31" s="160"/>
      <c r="G31" s="160"/>
      <c r="H31" s="160"/>
      <c r="I31" s="158"/>
      <c r="J31" s="158"/>
      <c r="K31" s="158"/>
      <c r="L31" s="161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2"/>
      <c r="E33" s="162"/>
      <c r="F33" s="162"/>
      <c r="G33" s="162"/>
      <c r="H33" s="162"/>
      <c r="I33" s="162"/>
      <c r="J33" s="162"/>
      <c r="K33" s="162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3" t="s">
        <v>38</v>
      </c>
      <c r="E34" s="39"/>
      <c r="F34" s="39"/>
      <c r="G34" s="39"/>
      <c r="H34" s="39"/>
      <c r="I34" s="39"/>
      <c r="J34" s="164">
        <f>ROUND(J138,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2"/>
      <c r="E35" s="162"/>
      <c r="F35" s="162"/>
      <c r="G35" s="162"/>
      <c r="H35" s="162"/>
      <c r="I35" s="162"/>
      <c r="J35" s="162"/>
      <c r="K35" s="162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5" t="s">
        <v>40</v>
      </c>
      <c r="G36" s="39"/>
      <c r="H36" s="39"/>
      <c r="I36" s="165" t="s">
        <v>39</v>
      </c>
      <c r="J36" s="165" t="s">
        <v>41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55" t="s">
        <v>42</v>
      </c>
      <c r="E37" s="153" t="s">
        <v>43</v>
      </c>
      <c r="F37" s="166">
        <f>ROUND((SUM(BE138:BE378)),  2)</f>
        <v>0</v>
      </c>
      <c r="G37" s="39"/>
      <c r="H37" s="39"/>
      <c r="I37" s="167">
        <v>0.20999999999999999</v>
      </c>
      <c r="J37" s="166">
        <f>ROUND(((SUM(BE138:BE378))*I37),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3" t="s">
        <v>44</v>
      </c>
      <c r="F38" s="166">
        <f>ROUND((SUM(BF138:BF378)),  2)</f>
        <v>0</v>
      </c>
      <c r="G38" s="39"/>
      <c r="H38" s="39"/>
      <c r="I38" s="167">
        <v>0.12</v>
      </c>
      <c r="J38" s="166">
        <f>ROUND(((SUM(BF138:BF378))*I38),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3" t="s">
        <v>45</v>
      </c>
      <c r="F39" s="166">
        <f>ROUND((SUM(BG138:BG378)),  2)</f>
        <v>0</v>
      </c>
      <c r="G39" s="39"/>
      <c r="H39" s="39"/>
      <c r="I39" s="167">
        <v>0.20999999999999999</v>
      </c>
      <c r="J39" s="166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3" t="s">
        <v>46</v>
      </c>
      <c r="F40" s="166">
        <f>ROUND((SUM(BH138:BH378)),  2)</f>
        <v>0</v>
      </c>
      <c r="G40" s="39"/>
      <c r="H40" s="39"/>
      <c r="I40" s="167">
        <v>0.12</v>
      </c>
      <c r="J40" s="166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3" t="s">
        <v>47</v>
      </c>
      <c r="F41" s="166">
        <f>ROUND((SUM(BI138:BI378)),  2)</f>
        <v>0</v>
      </c>
      <c r="G41" s="39"/>
      <c r="H41" s="39"/>
      <c r="I41" s="167">
        <v>0</v>
      </c>
      <c r="J41" s="166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8"/>
      <c r="D43" s="169" t="s">
        <v>48</v>
      </c>
      <c r="E43" s="170"/>
      <c r="F43" s="170"/>
      <c r="G43" s="171" t="s">
        <v>49</v>
      </c>
      <c r="H43" s="172" t="s">
        <v>50</v>
      </c>
      <c r="I43" s="170"/>
      <c r="J43" s="173">
        <f>SUM(J34:J41)</f>
        <v>0</v>
      </c>
      <c r="K43" s="174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5" t="s">
        <v>51</v>
      </c>
      <c r="E50" s="176"/>
      <c r="F50" s="176"/>
      <c r="G50" s="175" t="s">
        <v>52</v>
      </c>
      <c r="H50" s="176"/>
      <c r="I50" s="176"/>
      <c r="J50" s="176"/>
      <c r="K50" s="17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7" t="s">
        <v>53</v>
      </c>
      <c r="E61" s="178"/>
      <c r="F61" s="179" t="s">
        <v>54</v>
      </c>
      <c r="G61" s="177" t="s">
        <v>53</v>
      </c>
      <c r="H61" s="178"/>
      <c r="I61" s="178"/>
      <c r="J61" s="180" t="s">
        <v>54</v>
      </c>
      <c r="K61" s="17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5" t="s">
        <v>55</v>
      </c>
      <c r="E65" s="181"/>
      <c r="F65" s="181"/>
      <c r="G65" s="175" t="s">
        <v>56</v>
      </c>
      <c r="H65" s="181"/>
      <c r="I65" s="181"/>
      <c r="J65" s="181"/>
      <c r="K65" s="18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7" t="s">
        <v>53</v>
      </c>
      <c r="E76" s="178"/>
      <c r="F76" s="179" t="s">
        <v>54</v>
      </c>
      <c r="G76" s="177" t="s">
        <v>53</v>
      </c>
      <c r="H76" s="178"/>
      <c r="I76" s="178"/>
      <c r="J76" s="180" t="s">
        <v>54</v>
      </c>
      <c r="K76" s="17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6" t="str">
        <f>E7</f>
        <v>Chodníkové těleso, Žilina u Nového Jičína,úsek Pstruží Potok-Životice u NJ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145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6" t="s">
        <v>148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151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187" t="s">
        <v>1187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746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30" customHeight="1">
      <c r="A91" s="39"/>
      <c r="B91" s="40"/>
      <c r="C91" s="41"/>
      <c r="D91" s="41"/>
      <c r="E91" s="77" t="str">
        <f>E13</f>
        <v>322 - Úsek 2 DN400 - Šk7 (napojení na stáv. trubní propust DN500)-Šk11 délka 111.00m)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Žilina u Nového Jičína</v>
      </c>
      <c r="G93" s="41"/>
      <c r="H93" s="41"/>
      <c r="I93" s="33" t="s">
        <v>22</v>
      </c>
      <c r="J93" s="80" t="str">
        <f>IF(J16="","",J16)</f>
        <v>13. 3. 2025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40.05" customHeight="1">
      <c r="A95" s="39"/>
      <c r="B95" s="40"/>
      <c r="C95" s="33" t="s">
        <v>24</v>
      </c>
      <c r="D95" s="41"/>
      <c r="E95" s="41"/>
      <c r="F95" s="28" t="str">
        <f>E19</f>
        <v>Městský úřad Nový Jičín</v>
      </c>
      <c r="G95" s="41"/>
      <c r="H95" s="41"/>
      <c r="I95" s="33" t="s">
        <v>31</v>
      </c>
      <c r="J95" s="37" t="str">
        <f>E25</f>
        <v>Projekční a inženýrská činnost Groman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29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>Fajfrová Irena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8" t="s">
        <v>167</v>
      </c>
      <c r="D98" s="189"/>
      <c r="E98" s="189"/>
      <c r="F98" s="189"/>
      <c r="G98" s="189"/>
      <c r="H98" s="189"/>
      <c r="I98" s="189"/>
      <c r="J98" s="190" t="s">
        <v>168</v>
      </c>
      <c r="K98" s="189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1" t="s">
        <v>169</v>
      </c>
      <c r="D100" s="41"/>
      <c r="E100" s="41"/>
      <c r="F100" s="41"/>
      <c r="G100" s="41"/>
      <c r="H100" s="41"/>
      <c r="I100" s="41"/>
      <c r="J100" s="111">
        <f>J138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170</v>
      </c>
    </row>
    <row r="101" s="9" customFormat="1" ht="24.96" customHeight="1">
      <c r="A101" s="9"/>
      <c r="B101" s="192"/>
      <c r="C101" s="193"/>
      <c r="D101" s="194" t="s">
        <v>171</v>
      </c>
      <c r="E101" s="195"/>
      <c r="F101" s="195"/>
      <c r="G101" s="195"/>
      <c r="H101" s="195"/>
      <c r="I101" s="195"/>
      <c r="J101" s="196">
        <f>J139</f>
        <v>0</v>
      </c>
      <c r="K101" s="193"/>
      <c r="L101" s="19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8"/>
      <c r="C102" s="133"/>
      <c r="D102" s="199" t="s">
        <v>172</v>
      </c>
      <c r="E102" s="200"/>
      <c r="F102" s="200"/>
      <c r="G102" s="200"/>
      <c r="H102" s="200"/>
      <c r="I102" s="200"/>
      <c r="J102" s="201">
        <f>J140</f>
        <v>0</v>
      </c>
      <c r="K102" s="133"/>
      <c r="L102" s="20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8"/>
      <c r="C103" s="133"/>
      <c r="D103" s="199" t="s">
        <v>748</v>
      </c>
      <c r="E103" s="200"/>
      <c r="F103" s="200"/>
      <c r="G103" s="200"/>
      <c r="H103" s="200"/>
      <c r="I103" s="200"/>
      <c r="J103" s="201">
        <f>J243</f>
        <v>0</v>
      </c>
      <c r="K103" s="133"/>
      <c r="L103" s="20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8"/>
      <c r="C104" s="133"/>
      <c r="D104" s="199" t="s">
        <v>173</v>
      </c>
      <c r="E104" s="200"/>
      <c r="F104" s="200"/>
      <c r="G104" s="200"/>
      <c r="H104" s="200"/>
      <c r="I104" s="200"/>
      <c r="J104" s="201">
        <f>J248</f>
        <v>0</v>
      </c>
      <c r="K104" s="133"/>
      <c r="L104" s="20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8"/>
      <c r="C105" s="133"/>
      <c r="D105" s="199" t="s">
        <v>174</v>
      </c>
      <c r="E105" s="200"/>
      <c r="F105" s="200"/>
      <c r="G105" s="200"/>
      <c r="H105" s="200"/>
      <c r="I105" s="200"/>
      <c r="J105" s="201">
        <f>J261</f>
        <v>0</v>
      </c>
      <c r="K105" s="133"/>
      <c r="L105" s="20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8"/>
      <c r="C106" s="133"/>
      <c r="D106" s="199" t="s">
        <v>175</v>
      </c>
      <c r="E106" s="200"/>
      <c r="F106" s="200"/>
      <c r="G106" s="200"/>
      <c r="H106" s="200"/>
      <c r="I106" s="200"/>
      <c r="J106" s="201">
        <f>J283</f>
        <v>0</v>
      </c>
      <c r="K106" s="133"/>
      <c r="L106" s="20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8"/>
      <c r="C107" s="133"/>
      <c r="D107" s="199" t="s">
        <v>1193</v>
      </c>
      <c r="E107" s="200"/>
      <c r="F107" s="200"/>
      <c r="G107" s="200"/>
      <c r="H107" s="200"/>
      <c r="I107" s="200"/>
      <c r="J107" s="201">
        <f>J291</f>
        <v>0</v>
      </c>
      <c r="K107" s="133"/>
      <c r="L107" s="20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8"/>
      <c r="C108" s="133"/>
      <c r="D108" s="199" t="s">
        <v>176</v>
      </c>
      <c r="E108" s="200"/>
      <c r="F108" s="200"/>
      <c r="G108" s="200"/>
      <c r="H108" s="200"/>
      <c r="I108" s="200"/>
      <c r="J108" s="201">
        <f>J339</f>
        <v>0</v>
      </c>
      <c r="K108" s="133"/>
      <c r="L108" s="20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8"/>
      <c r="C109" s="133"/>
      <c r="D109" s="199" t="s">
        <v>177</v>
      </c>
      <c r="E109" s="200"/>
      <c r="F109" s="200"/>
      <c r="G109" s="200"/>
      <c r="H109" s="200"/>
      <c r="I109" s="200"/>
      <c r="J109" s="201">
        <f>J359</f>
        <v>0</v>
      </c>
      <c r="K109" s="133"/>
      <c r="L109" s="20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8"/>
      <c r="C110" s="133"/>
      <c r="D110" s="199" t="s">
        <v>178</v>
      </c>
      <c r="E110" s="200"/>
      <c r="F110" s="200"/>
      <c r="G110" s="200"/>
      <c r="H110" s="200"/>
      <c r="I110" s="200"/>
      <c r="J110" s="201">
        <f>J370</f>
        <v>0</v>
      </c>
      <c r="K110" s="133"/>
      <c r="L110" s="20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92"/>
      <c r="C111" s="193"/>
      <c r="D111" s="194" t="s">
        <v>179</v>
      </c>
      <c r="E111" s="195"/>
      <c r="F111" s="195"/>
      <c r="G111" s="195"/>
      <c r="H111" s="195"/>
      <c r="I111" s="195"/>
      <c r="J111" s="196">
        <f>J372</f>
        <v>0</v>
      </c>
      <c r="K111" s="193"/>
      <c r="L111" s="197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98"/>
      <c r="C112" s="133"/>
      <c r="D112" s="199" t="s">
        <v>1194</v>
      </c>
      <c r="E112" s="200"/>
      <c r="F112" s="200"/>
      <c r="G112" s="200"/>
      <c r="H112" s="200"/>
      <c r="I112" s="200"/>
      <c r="J112" s="201">
        <f>J373</f>
        <v>0</v>
      </c>
      <c r="K112" s="133"/>
      <c r="L112" s="20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8"/>
      <c r="C113" s="133"/>
      <c r="D113" s="199" t="s">
        <v>1195</v>
      </c>
      <c r="E113" s="200"/>
      <c r="F113" s="200"/>
      <c r="G113" s="200"/>
      <c r="H113" s="200"/>
      <c r="I113" s="200"/>
      <c r="J113" s="201">
        <f>J375</f>
        <v>0</v>
      </c>
      <c r="K113" s="133"/>
      <c r="L113" s="202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8"/>
      <c r="C114" s="133"/>
      <c r="D114" s="199" t="s">
        <v>1196</v>
      </c>
      <c r="E114" s="200"/>
      <c r="F114" s="200"/>
      <c r="G114" s="200"/>
      <c r="H114" s="200"/>
      <c r="I114" s="200"/>
      <c r="J114" s="201">
        <f>J377</f>
        <v>0</v>
      </c>
      <c r="K114" s="133"/>
      <c r="L114" s="202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67"/>
      <c r="C116" s="68"/>
      <c r="D116" s="68"/>
      <c r="E116" s="68"/>
      <c r="F116" s="68"/>
      <c r="G116" s="68"/>
      <c r="H116" s="68"/>
      <c r="I116" s="68"/>
      <c r="J116" s="68"/>
      <c r="K116" s="68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20" s="2" customFormat="1" ht="6.96" customHeight="1">
      <c r="A120" s="39"/>
      <c r="B120" s="69"/>
      <c r="C120" s="70"/>
      <c r="D120" s="70"/>
      <c r="E120" s="70"/>
      <c r="F120" s="70"/>
      <c r="G120" s="70"/>
      <c r="H120" s="70"/>
      <c r="I120" s="70"/>
      <c r="J120" s="70"/>
      <c r="K120" s="70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24.96" customHeight="1">
      <c r="A121" s="39"/>
      <c r="B121" s="40"/>
      <c r="C121" s="24" t="s">
        <v>181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16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26.25" customHeight="1">
      <c r="A124" s="39"/>
      <c r="B124" s="40"/>
      <c r="C124" s="41"/>
      <c r="D124" s="41"/>
      <c r="E124" s="186" t="str">
        <f>E7</f>
        <v>Chodníkové těleso, Žilina u Nového Jičína,úsek Pstruží Potok-Životice u NJ</v>
      </c>
      <c r="F124" s="33"/>
      <c r="G124" s="33"/>
      <c r="H124" s="33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" customFormat="1" ht="12" customHeight="1">
      <c r="B125" s="22"/>
      <c r="C125" s="33" t="s">
        <v>145</v>
      </c>
      <c r="D125" s="23"/>
      <c r="E125" s="23"/>
      <c r="F125" s="23"/>
      <c r="G125" s="23"/>
      <c r="H125" s="23"/>
      <c r="I125" s="23"/>
      <c r="J125" s="23"/>
      <c r="K125" s="23"/>
      <c r="L125" s="21"/>
    </row>
    <row r="126" s="1" customFormat="1" ht="16.5" customHeight="1">
      <c r="B126" s="22"/>
      <c r="C126" s="23"/>
      <c r="D126" s="23"/>
      <c r="E126" s="186" t="s">
        <v>148</v>
      </c>
      <c r="F126" s="23"/>
      <c r="G126" s="23"/>
      <c r="H126" s="23"/>
      <c r="I126" s="23"/>
      <c r="J126" s="23"/>
      <c r="K126" s="23"/>
      <c r="L126" s="21"/>
    </row>
    <row r="127" s="1" customFormat="1" ht="12" customHeight="1">
      <c r="B127" s="22"/>
      <c r="C127" s="33" t="s">
        <v>151</v>
      </c>
      <c r="D127" s="23"/>
      <c r="E127" s="23"/>
      <c r="F127" s="23"/>
      <c r="G127" s="23"/>
      <c r="H127" s="23"/>
      <c r="I127" s="23"/>
      <c r="J127" s="23"/>
      <c r="K127" s="23"/>
      <c r="L127" s="21"/>
    </row>
    <row r="128" s="2" customFormat="1" ht="16.5" customHeight="1">
      <c r="A128" s="39"/>
      <c r="B128" s="40"/>
      <c r="C128" s="41"/>
      <c r="D128" s="41"/>
      <c r="E128" s="187" t="s">
        <v>1187</v>
      </c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746</v>
      </c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30" customHeight="1">
      <c r="A130" s="39"/>
      <c r="B130" s="40"/>
      <c r="C130" s="41"/>
      <c r="D130" s="41"/>
      <c r="E130" s="77" t="str">
        <f>E13</f>
        <v>322 - Úsek 2 DN400 - Šk7 (napojení na stáv. trubní propust DN500)-Šk11 délka 111.00m)</v>
      </c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6.96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2" customHeight="1">
      <c r="A132" s="39"/>
      <c r="B132" s="40"/>
      <c r="C132" s="33" t="s">
        <v>20</v>
      </c>
      <c r="D132" s="41"/>
      <c r="E132" s="41"/>
      <c r="F132" s="28" t="str">
        <f>F16</f>
        <v>Žilina u Nového Jičína</v>
      </c>
      <c r="G132" s="41"/>
      <c r="H132" s="41"/>
      <c r="I132" s="33" t="s">
        <v>22</v>
      </c>
      <c r="J132" s="80" t="str">
        <f>IF(J16="","",J16)</f>
        <v>13. 3. 2025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6.96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40.05" customHeight="1">
      <c r="A134" s="39"/>
      <c r="B134" s="40"/>
      <c r="C134" s="33" t="s">
        <v>24</v>
      </c>
      <c r="D134" s="41"/>
      <c r="E134" s="41"/>
      <c r="F134" s="28" t="str">
        <f>E19</f>
        <v>Městský úřad Nový Jičín</v>
      </c>
      <c r="G134" s="41"/>
      <c r="H134" s="41"/>
      <c r="I134" s="33" t="s">
        <v>31</v>
      </c>
      <c r="J134" s="37" t="str">
        <f>E25</f>
        <v>Projekční a inženýrská činnost Groman</v>
      </c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5.15" customHeight="1">
      <c r="A135" s="39"/>
      <c r="B135" s="40"/>
      <c r="C135" s="33" t="s">
        <v>29</v>
      </c>
      <c r="D135" s="41"/>
      <c r="E135" s="41"/>
      <c r="F135" s="28" t="str">
        <f>IF(E22="","",E22)</f>
        <v>Vyplň údaj</v>
      </c>
      <c r="G135" s="41"/>
      <c r="H135" s="41"/>
      <c r="I135" s="33" t="s">
        <v>35</v>
      </c>
      <c r="J135" s="37" t="str">
        <f>E28</f>
        <v>Fajfrová Irena</v>
      </c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0.32" customHeight="1">
      <c r="A136" s="39"/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11" customFormat="1" ht="29.28" customHeight="1">
      <c r="A137" s="203"/>
      <c r="B137" s="204"/>
      <c r="C137" s="205" t="s">
        <v>182</v>
      </c>
      <c r="D137" s="206" t="s">
        <v>63</v>
      </c>
      <c r="E137" s="206" t="s">
        <v>59</v>
      </c>
      <c r="F137" s="206" t="s">
        <v>60</v>
      </c>
      <c r="G137" s="206" t="s">
        <v>183</v>
      </c>
      <c r="H137" s="206" t="s">
        <v>184</v>
      </c>
      <c r="I137" s="206" t="s">
        <v>185</v>
      </c>
      <c r="J137" s="206" t="s">
        <v>168</v>
      </c>
      <c r="K137" s="207" t="s">
        <v>186</v>
      </c>
      <c r="L137" s="208"/>
      <c r="M137" s="101" t="s">
        <v>1</v>
      </c>
      <c r="N137" s="102" t="s">
        <v>42</v>
      </c>
      <c r="O137" s="102" t="s">
        <v>187</v>
      </c>
      <c r="P137" s="102" t="s">
        <v>188</v>
      </c>
      <c r="Q137" s="102" t="s">
        <v>189</v>
      </c>
      <c r="R137" s="102" t="s">
        <v>190</v>
      </c>
      <c r="S137" s="102" t="s">
        <v>191</v>
      </c>
      <c r="T137" s="103" t="s">
        <v>192</v>
      </c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</row>
    <row r="138" s="2" customFormat="1" ht="22.8" customHeight="1">
      <c r="A138" s="39"/>
      <c r="B138" s="40"/>
      <c r="C138" s="108" t="s">
        <v>193</v>
      </c>
      <c r="D138" s="41"/>
      <c r="E138" s="41"/>
      <c r="F138" s="41"/>
      <c r="G138" s="41"/>
      <c r="H138" s="41"/>
      <c r="I138" s="41"/>
      <c r="J138" s="209">
        <f>BK138</f>
        <v>0</v>
      </c>
      <c r="K138" s="41"/>
      <c r="L138" s="45"/>
      <c r="M138" s="104"/>
      <c r="N138" s="210"/>
      <c r="O138" s="105"/>
      <c r="P138" s="211">
        <f>P139+P372</f>
        <v>0</v>
      </c>
      <c r="Q138" s="105"/>
      <c r="R138" s="211">
        <f>R139+R372</f>
        <v>404.98643855000006</v>
      </c>
      <c r="S138" s="105"/>
      <c r="T138" s="212">
        <f>T139+T372</f>
        <v>10.6068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77</v>
      </c>
      <c r="AU138" s="18" t="s">
        <v>170</v>
      </c>
      <c r="BK138" s="213">
        <f>BK139+BK372</f>
        <v>0</v>
      </c>
    </row>
    <row r="139" s="12" customFormat="1" ht="25.92" customHeight="1">
      <c r="A139" s="12"/>
      <c r="B139" s="214"/>
      <c r="C139" s="215"/>
      <c r="D139" s="216" t="s">
        <v>77</v>
      </c>
      <c r="E139" s="217" t="s">
        <v>194</v>
      </c>
      <c r="F139" s="217" t="s">
        <v>195</v>
      </c>
      <c r="G139" s="215"/>
      <c r="H139" s="215"/>
      <c r="I139" s="218"/>
      <c r="J139" s="219">
        <f>BK139</f>
        <v>0</v>
      </c>
      <c r="K139" s="215"/>
      <c r="L139" s="220"/>
      <c r="M139" s="221"/>
      <c r="N139" s="222"/>
      <c r="O139" s="222"/>
      <c r="P139" s="223">
        <f>P140+P243+P248+P261+P283+P291+P339+P359+P370</f>
        <v>0</v>
      </c>
      <c r="Q139" s="222"/>
      <c r="R139" s="223">
        <f>R140+R243+R248+R261+R283+R291+R339+R359+R370</f>
        <v>404.98643855000006</v>
      </c>
      <c r="S139" s="222"/>
      <c r="T139" s="224">
        <f>T140+T243+T248+T261+T283+T291+T339+T359+T370</f>
        <v>10.6068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5" t="s">
        <v>82</v>
      </c>
      <c r="AT139" s="226" t="s">
        <v>77</v>
      </c>
      <c r="AU139" s="226" t="s">
        <v>78</v>
      </c>
      <c r="AY139" s="225" t="s">
        <v>196</v>
      </c>
      <c r="BK139" s="227">
        <f>BK140+BK243+BK248+BK261+BK283+BK291+BK339+BK359+BK370</f>
        <v>0</v>
      </c>
    </row>
    <row r="140" s="12" customFormat="1" ht="22.8" customHeight="1">
      <c r="A140" s="12"/>
      <c r="B140" s="214"/>
      <c r="C140" s="215"/>
      <c r="D140" s="216" t="s">
        <v>77</v>
      </c>
      <c r="E140" s="228" t="s">
        <v>82</v>
      </c>
      <c r="F140" s="228" t="s">
        <v>197</v>
      </c>
      <c r="G140" s="215"/>
      <c r="H140" s="215"/>
      <c r="I140" s="218"/>
      <c r="J140" s="229">
        <f>BK140</f>
        <v>0</v>
      </c>
      <c r="K140" s="215"/>
      <c r="L140" s="220"/>
      <c r="M140" s="221"/>
      <c r="N140" s="222"/>
      <c r="O140" s="222"/>
      <c r="P140" s="223">
        <f>SUM(P141:P242)</f>
        <v>0</v>
      </c>
      <c r="Q140" s="222"/>
      <c r="R140" s="223">
        <f>SUM(R141:R242)</f>
        <v>314.57790660000006</v>
      </c>
      <c r="S140" s="222"/>
      <c r="T140" s="224">
        <f>SUM(T141:T242)</f>
        <v>4.3632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5" t="s">
        <v>82</v>
      </c>
      <c r="AT140" s="226" t="s">
        <v>77</v>
      </c>
      <c r="AU140" s="226" t="s">
        <v>82</v>
      </c>
      <c r="AY140" s="225" t="s">
        <v>196</v>
      </c>
      <c r="BK140" s="227">
        <f>SUM(BK141:BK242)</f>
        <v>0</v>
      </c>
    </row>
    <row r="141" s="2" customFormat="1" ht="24.15" customHeight="1">
      <c r="A141" s="39"/>
      <c r="B141" s="40"/>
      <c r="C141" s="230" t="s">
        <v>82</v>
      </c>
      <c r="D141" s="230" t="s">
        <v>198</v>
      </c>
      <c r="E141" s="231" t="s">
        <v>1197</v>
      </c>
      <c r="F141" s="232" t="s">
        <v>1198</v>
      </c>
      <c r="G141" s="233" t="s">
        <v>201</v>
      </c>
      <c r="H141" s="234">
        <v>7.2000000000000002</v>
      </c>
      <c r="I141" s="235"/>
      <c r="J141" s="236">
        <f>ROUND(I141*H141,2)</f>
        <v>0</v>
      </c>
      <c r="K141" s="232" t="s">
        <v>202</v>
      </c>
      <c r="L141" s="45"/>
      <c r="M141" s="237" t="s">
        <v>1</v>
      </c>
      <c r="N141" s="238" t="s">
        <v>43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0.28999999999999998</v>
      </c>
      <c r="T141" s="240">
        <f>S141*H141</f>
        <v>2.0880000000000001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101</v>
      </c>
      <c r="AT141" s="241" t="s">
        <v>198</v>
      </c>
      <c r="AU141" s="241" t="s">
        <v>86</v>
      </c>
      <c r="AY141" s="18" t="s">
        <v>196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82</v>
      </c>
      <c r="BK141" s="242">
        <f>ROUND(I141*H141,2)</f>
        <v>0</v>
      </c>
      <c r="BL141" s="18" t="s">
        <v>101</v>
      </c>
      <c r="BM141" s="241" t="s">
        <v>1518</v>
      </c>
    </row>
    <row r="142" s="13" customFormat="1">
      <c r="A142" s="13"/>
      <c r="B142" s="243"/>
      <c r="C142" s="244"/>
      <c r="D142" s="245" t="s">
        <v>210</v>
      </c>
      <c r="E142" s="246" t="s">
        <v>1</v>
      </c>
      <c r="F142" s="247" t="s">
        <v>137</v>
      </c>
      <c r="G142" s="244"/>
      <c r="H142" s="248">
        <v>7.2000000000000002</v>
      </c>
      <c r="I142" s="249"/>
      <c r="J142" s="244"/>
      <c r="K142" s="244"/>
      <c r="L142" s="250"/>
      <c r="M142" s="251"/>
      <c r="N142" s="252"/>
      <c r="O142" s="252"/>
      <c r="P142" s="252"/>
      <c r="Q142" s="252"/>
      <c r="R142" s="252"/>
      <c r="S142" s="252"/>
      <c r="T142" s="25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4" t="s">
        <v>210</v>
      </c>
      <c r="AU142" s="254" t="s">
        <v>86</v>
      </c>
      <c r="AV142" s="13" t="s">
        <v>86</v>
      </c>
      <c r="AW142" s="13" t="s">
        <v>34</v>
      </c>
      <c r="AX142" s="13" t="s">
        <v>82</v>
      </c>
      <c r="AY142" s="254" t="s">
        <v>196</v>
      </c>
    </row>
    <row r="143" s="2" customFormat="1" ht="24.15" customHeight="1">
      <c r="A143" s="39"/>
      <c r="B143" s="40"/>
      <c r="C143" s="230" t="s">
        <v>86</v>
      </c>
      <c r="D143" s="230" t="s">
        <v>198</v>
      </c>
      <c r="E143" s="231" t="s">
        <v>1200</v>
      </c>
      <c r="F143" s="232" t="s">
        <v>1201</v>
      </c>
      <c r="G143" s="233" t="s">
        <v>201</v>
      </c>
      <c r="H143" s="234">
        <v>7.2000000000000002</v>
      </c>
      <c r="I143" s="235"/>
      <c r="J143" s="236">
        <f>ROUND(I143*H143,2)</f>
        <v>0</v>
      </c>
      <c r="K143" s="232" t="s">
        <v>202</v>
      </c>
      <c r="L143" s="45"/>
      <c r="M143" s="237" t="s">
        <v>1</v>
      </c>
      <c r="N143" s="238" t="s">
        <v>43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0.316</v>
      </c>
      <c r="T143" s="240">
        <f>S143*H143</f>
        <v>2.2751999999999999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101</v>
      </c>
      <c r="AT143" s="241" t="s">
        <v>198</v>
      </c>
      <c r="AU143" s="241" t="s">
        <v>86</v>
      </c>
      <c r="AY143" s="18" t="s">
        <v>196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82</v>
      </c>
      <c r="BK143" s="242">
        <f>ROUND(I143*H143,2)</f>
        <v>0</v>
      </c>
      <c r="BL143" s="18" t="s">
        <v>101</v>
      </c>
      <c r="BM143" s="241" t="s">
        <v>1519</v>
      </c>
    </row>
    <row r="144" s="14" customFormat="1">
      <c r="A144" s="14"/>
      <c r="B144" s="255"/>
      <c r="C144" s="256"/>
      <c r="D144" s="245" t="s">
        <v>210</v>
      </c>
      <c r="E144" s="257" t="s">
        <v>1</v>
      </c>
      <c r="F144" s="258" t="s">
        <v>1203</v>
      </c>
      <c r="G144" s="256"/>
      <c r="H144" s="257" t="s">
        <v>1</v>
      </c>
      <c r="I144" s="259"/>
      <c r="J144" s="256"/>
      <c r="K144" s="256"/>
      <c r="L144" s="260"/>
      <c r="M144" s="261"/>
      <c r="N144" s="262"/>
      <c r="O144" s="262"/>
      <c r="P144" s="262"/>
      <c r="Q144" s="262"/>
      <c r="R144" s="262"/>
      <c r="S144" s="262"/>
      <c r="T144" s="26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4" t="s">
        <v>210</v>
      </c>
      <c r="AU144" s="264" t="s">
        <v>86</v>
      </c>
      <c r="AV144" s="14" t="s">
        <v>82</v>
      </c>
      <c r="AW144" s="14" t="s">
        <v>34</v>
      </c>
      <c r="AX144" s="14" t="s">
        <v>78</v>
      </c>
      <c r="AY144" s="264" t="s">
        <v>196</v>
      </c>
    </row>
    <row r="145" s="13" customFormat="1">
      <c r="A145" s="13"/>
      <c r="B145" s="243"/>
      <c r="C145" s="244"/>
      <c r="D145" s="245" t="s">
        <v>210</v>
      </c>
      <c r="E145" s="246" t="s">
        <v>1</v>
      </c>
      <c r="F145" s="247" t="s">
        <v>1204</v>
      </c>
      <c r="G145" s="244"/>
      <c r="H145" s="248">
        <v>7.2000000000000002</v>
      </c>
      <c r="I145" s="249"/>
      <c r="J145" s="244"/>
      <c r="K145" s="244"/>
      <c r="L145" s="250"/>
      <c r="M145" s="251"/>
      <c r="N145" s="252"/>
      <c r="O145" s="252"/>
      <c r="P145" s="252"/>
      <c r="Q145" s="252"/>
      <c r="R145" s="252"/>
      <c r="S145" s="252"/>
      <c r="T145" s="25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4" t="s">
        <v>210</v>
      </c>
      <c r="AU145" s="254" t="s">
        <v>86</v>
      </c>
      <c r="AV145" s="13" t="s">
        <v>86</v>
      </c>
      <c r="AW145" s="13" t="s">
        <v>34</v>
      </c>
      <c r="AX145" s="13" t="s">
        <v>78</v>
      </c>
      <c r="AY145" s="254" t="s">
        <v>196</v>
      </c>
    </row>
    <row r="146" s="16" customFormat="1">
      <c r="A146" s="16"/>
      <c r="B146" s="276"/>
      <c r="C146" s="277"/>
      <c r="D146" s="245" t="s">
        <v>210</v>
      </c>
      <c r="E146" s="278" t="s">
        <v>137</v>
      </c>
      <c r="F146" s="279" t="s">
        <v>276</v>
      </c>
      <c r="G146" s="277"/>
      <c r="H146" s="280">
        <v>7.2000000000000002</v>
      </c>
      <c r="I146" s="281"/>
      <c r="J146" s="277"/>
      <c r="K146" s="277"/>
      <c r="L146" s="282"/>
      <c r="M146" s="283"/>
      <c r="N146" s="284"/>
      <c r="O146" s="284"/>
      <c r="P146" s="284"/>
      <c r="Q146" s="284"/>
      <c r="R146" s="284"/>
      <c r="S146" s="284"/>
      <c r="T146" s="285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T146" s="286" t="s">
        <v>210</v>
      </c>
      <c r="AU146" s="286" t="s">
        <v>86</v>
      </c>
      <c r="AV146" s="16" t="s">
        <v>101</v>
      </c>
      <c r="AW146" s="16" t="s">
        <v>34</v>
      </c>
      <c r="AX146" s="16" t="s">
        <v>82</v>
      </c>
      <c r="AY146" s="286" t="s">
        <v>196</v>
      </c>
    </row>
    <row r="147" s="2" customFormat="1" ht="24.15" customHeight="1">
      <c r="A147" s="39"/>
      <c r="B147" s="40"/>
      <c r="C147" s="230" t="s">
        <v>94</v>
      </c>
      <c r="D147" s="230" t="s">
        <v>198</v>
      </c>
      <c r="E147" s="231" t="s">
        <v>752</v>
      </c>
      <c r="F147" s="232" t="s">
        <v>753</v>
      </c>
      <c r="G147" s="233" t="s">
        <v>754</v>
      </c>
      <c r="H147" s="234">
        <v>140</v>
      </c>
      <c r="I147" s="235"/>
      <c r="J147" s="236">
        <f>ROUND(I147*H147,2)</f>
        <v>0</v>
      </c>
      <c r="K147" s="232" t="s">
        <v>202</v>
      </c>
      <c r="L147" s="45"/>
      <c r="M147" s="237" t="s">
        <v>1</v>
      </c>
      <c r="N147" s="238" t="s">
        <v>43</v>
      </c>
      <c r="O147" s="92"/>
      <c r="P147" s="239">
        <f>O147*H147</f>
        <v>0</v>
      </c>
      <c r="Q147" s="239">
        <v>3.0000000000000001E-05</v>
      </c>
      <c r="R147" s="239">
        <f>Q147*H147</f>
        <v>0.0041999999999999997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101</v>
      </c>
      <c r="AT147" s="241" t="s">
        <v>198</v>
      </c>
      <c r="AU147" s="241" t="s">
        <v>86</v>
      </c>
      <c r="AY147" s="18" t="s">
        <v>196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82</v>
      </c>
      <c r="BK147" s="242">
        <f>ROUND(I147*H147,2)</f>
        <v>0</v>
      </c>
      <c r="BL147" s="18" t="s">
        <v>101</v>
      </c>
      <c r="BM147" s="241" t="s">
        <v>1205</v>
      </c>
    </row>
    <row r="148" s="13" customFormat="1">
      <c r="A148" s="13"/>
      <c r="B148" s="243"/>
      <c r="C148" s="244"/>
      <c r="D148" s="245" t="s">
        <v>210</v>
      </c>
      <c r="E148" s="246" t="s">
        <v>1</v>
      </c>
      <c r="F148" s="247" t="s">
        <v>1206</v>
      </c>
      <c r="G148" s="244"/>
      <c r="H148" s="248">
        <v>140</v>
      </c>
      <c r="I148" s="249"/>
      <c r="J148" s="244"/>
      <c r="K148" s="244"/>
      <c r="L148" s="250"/>
      <c r="M148" s="251"/>
      <c r="N148" s="252"/>
      <c r="O148" s="252"/>
      <c r="P148" s="252"/>
      <c r="Q148" s="252"/>
      <c r="R148" s="252"/>
      <c r="S148" s="252"/>
      <c r="T148" s="25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4" t="s">
        <v>210</v>
      </c>
      <c r="AU148" s="254" t="s">
        <v>86</v>
      </c>
      <c r="AV148" s="13" t="s">
        <v>86</v>
      </c>
      <c r="AW148" s="13" t="s">
        <v>34</v>
      </c>
      <c r="AX148" s="13" t="s">
        <v>82</v>
      </c>
      <c r="AY148" s="254" t="s">
        <v>196</v>
      </c>
    </row>
    <row r="149" s="2" customFormat="1" ht="24.15" customHeight="1">
      <c r="A149" s="39"/>
      <c r="B149" s="40"/>
      <c r="C149" s="230" t="s">
        <v>101</v>
      </c>
      <c r="D149" s="230" t="s">
        <v>198</v>
      </c>
      <c r="E149" s="231" t="s">
        <v>757</v>
      </c>
      <c r="F149" s="232" t="s">
        <v>758</v>
      </c>
      <c r="G149" s="233" t="s">
        <v>759</v>
      </c>
      <c r="H149" s="234">
        <v>14</v>
      </c>
      <c r="I149" s="235"/>
      <c r="J149" s="236">
        <f>ROUND(I149*H149,2)</f>
        <v>0</v>
      </c>
      <c r="K149" s="232" t="s">
        <v>202</v>
      </c>
      <c r="L149" s="45"/>
      <c r="M149" s="237" t="s">
        <v>1</v>
      </c>
      <c r="N149" s="238" t="s">
        <v>43</v>
      </c>
      <c r="O149" s="92"/>
      <c r="P149" s="239">
        <f>O149*H149</f>
        <v>0</v>
      </c>
      <c r="Q149" s="239">
        <v>0</v>
      </c>
      <c r="R149" s="239">
        <f>Q149*H149</f>
        <v>0</v>
      </c>
      <c r="S149" s="239">
        <v>0</v>
      </c>
      <c r="T149" s="24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1" t="s">
        <v>101</v>
      </c>
      <c r="AT149" s="241" t="s">
        <v>198</v>
      </c>
      <c r="AU149" s="241" t="s">
        <v>86</v>
      </c>
      <c r="AY149" s="18" t="s">
        <v>196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18" t="s">
        <v>82</v>
      </c>
      <c r="BK149" s="242">
        <f>ROUND(I149*H149,2)</f>
        <v>0</v>
      </c>
      <c r="BL149" s="18" t="s">
        <v>101</v>
      </c>
      <c r="BM149" s="241" t="s">
        <v>1207</v>
      </c>
    </row>
    <row r="150" s="2" customFormat="1" ht="16.5" customHeight="1">
      <c r="A150" s="39"/>
      <c r="B150" s="40"/>
      <c r="C150" s="230" t="s">
        <v>215</v>
      </c>
      <c r="D150" s="230" t="s">
        <v>198</v>
      </c>
      <c r="E150" s="231" t="s">
        <v>1208</v>
      </c>
      <c r="F150" s="232" t="s">
        <v>1209</v>
      </c>
      <c r="G150" s="233" t="s">
        <v>247</v>
      </c>
      <c r="H150" s="234">
        <v>2</v>
      </c>
      <c r="I150" s="235"/>
      <c r="J150" s="236">
        <f>ROUND(I150*H150,2)</f>
        <v>0</v>
      </c>
      <c r="K150" s="232" t="s">
        <v>202</v>
      </c>
      <c r="L150" s="45"/>
      <c r="M150" s="237" t="s">
        <v>1</v>
      </c>
      <c r="N150" s="238" t="s">
        <v>43</v>
      </c>
      <c r="O150" s="92"/>
      <c r="P150" s="239">
        <f>O150*H150</f>
        <v>0</v>
      </c>
      <c r="Q150" s="239">
        <v>0.036900000000000002</v>
      </c>
      <c r="R150" s="239">
        <f>Q150*H150</f>
        <v>0.073800000000000004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101</v>
      </c>
      <c r="AT150" s="241" t="s">
        <v>198</v>
      </c>
      <c r="AU150" s="241" t="s">
        <v>86</v>
      </c>
      <c r="AY150" s="18" t="s">
        <v>196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82</v>
      </c>
      <c r="BK150" s="242">
        <f>ROUND(I150*H150,2)</f>
        <v>0</v>
      </c>
      <c r="BL150" s="18" t="s">
        <v>101</v>
      </c>
      <c r="BM150" s="241" t="s">
        <v>1210</v>
      </c>
    </row>
    <row r="151" s="13" customFormat="1">
      <c r="A151" s="13"/>
      <c r="B151" s="243"/>
      <c r="C151" s="244"/>
      <c r="D151" s="245" t="s">
        <v>210</v>
      </c>
      <c r="E151" s="246" t="s">
        <v>1</v>
      </c>
      <c r="F151" s="247" t="s">
        <v>511</v>
      </c>
      <c r="G151" s="244"/>
      <c r="H151" s="248">
        <v>2</v>
      </c>
      <c r="I151" s="249"/>
      <c r="J151" s="244"/>
      <c r="K151" s="244"/>
      <c r="L151" s="250"/>
      <c r="M151" s="251"/>
      <c r="N151" s="252"/>
      <c r="O151" s="252"/>
      <c r="P151" s="252"/>
      <c r="Q151" s="252"/>
      <c r="R151" s="252"/>
      <c r="S151" s="252"/>
      <c r="T151" s="25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4" t="s">
        <v>210</v>
      </c>
      <c r="AU151" s="254" t="s">
        <v>86</v>
      </c>
      <c r="AV151" s="13" t="s">
        <v>86</v>
      </c>
      <c r="AW151" s="13" t="s">
        <v>34</v>
      </c>
      <c r="AX151" s="13" t="s">
        <v>82</v>
      </c>
      <c r="AY151" s="254" t="s">
        <v>196</v>
      </c>
    </row>
    <row r="152" s="2" customFormat="1" ht="24.15" customHeight="1">
      <c r="A152" s="39"/>
      <c r="B152" s="40"/>
      <c r="C152" s="230" t="s">
        <v>221</v>
      </c>
      <c r="D152" s="230" t="s">
        <v>198</v>
      </c>
      <c r="E152" s="231" t="s">
        <v>245</v>
      </c>
      <c r="F152" s="232" t="s">
        <v>246</v>
      </c>
      <c r="G152" s="233" t="s">
        <v>247</v>
      </c>
      <c r="H152" s="234">
        <v>215</v>
      </c>
      <c r="I152" s="235"/>
      <c r="J152" s="236">
        <f>ROUND(I152*H152,2)</f>
        <v>0</v>
      </c>
      <c r="K152" s="232" t="s">
        <v>202</v>
      </c>
      <c r="L152" s="45"/>
      <c r="M152" s="237" t="s">
        <v>1</v>
      </c>
      <c r="N152" s="238" t="s">
        <v>43</v>
      </c>
      <c r="O152" s="92"/>
      <c r="P152" s="239">
        <f>O152*H152</f>
        <v>0</v>
      </c>
      <c r="Q152" s="239">
        <v>0.00042000000000000002</v>
      </c>
      <c r="R152" s="239">
        <f>Q152*H152</f>
        <v>0.090300000000000005</v>
      </c>
      <c r="S152" s="239">
        <v>0</v>
      </c>
      <c r="T152" s="24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1" t="s">
        <v>101</v>
      </c>
      <c r="AT152" s="241" t="s">
        <v>198</v>
      </c>
      <c r="AU152" s="241" t="s">
        <v>86</v>
      </c>
      <c r="AY152" s="18" t="s">
        <v>196</v>
      </c>
      <c r="BE152" s="242">
        <f>IF(N152="základní",J152,0)</f>
        <v>0</v>
      </c>
      <c r="BF152" s="242">
        <f>IF(N152="snížená",J152,0)</f>
        <v>0</v>
      </c>
      <c r="BG152" s="242">
        <f>IF(N152="zákl. přenesená",J152,0)</f>
        <v>0</v>
      </c>
      <c r="BH152" s="242">
        <f>IF(N152="sníž. přenesená",J152,0)</f>
        <v>0</v>
      </c>
      <c r="BI152" s="242">
        <f>IF(N152="nulová",J152,0)</f>
        <v>0</v>
      </c>
      <c r="BJ152" s="18" t="s">
        <v>82</v>
      </c>
      <c r="BK152" s="242">
        <f>ROUND(I152*H152,2)</f>
        <v>0</v>
      </c>
      <c r="BL152" s="18" t="s">
        <v>101</v>
      </c>
      <c r="BM152" s="241" t="s">
        <v>1211</v>
      </c>
    </row>
    <row r="153" s="13" customFormat="1">
      <c r="A153" s="13"/>
      <c r="B153" s="243"/>
      <c r="C153" s="244"/>
      <c r="D153" s="245" t="s">
        <v>210</v>
      </c>
      <c r="E153" s="246" t="s">
        <v>1</v>
      </c>
      <c r="F153" s="247" t="s">
        <v>1520</v>
      </c>
      <c r="G153" s="244"/>
      <c r="H153" s="248">
        <v>175</v>
      </c>
      <c r="I153" s="249"/>
      <c r="J153" s="244"/>
      <c r="K153" s="244"/>
      <c r="L153" s="250"/>
      <c r="M153" s="251"/>
      <c r="N153" s="252"/>
      <c r="O153" s="252"/>
      <c r="P153" s="252"/>
      <c r="Q153" s="252"/>
      <c r="R153" s="252"/>
      <c r="S153" s="252"/>
      <c r="T153" s="25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4" t="s">
        <v>210</v>
      </c>
      <c r="AU153" s="254" t="s">
        <v>86</v>
      </c>
      <c r="AV153" s="13" t="s">
        <v>86</v>
      </c>
      <c r="AW153" s="13" t="s">
        <v>34</v>
      </c>
      <c r="AX153" s="13" t="s">
        <v>78</v>
      </c>
      <c r="AY153" s="254" t="s">
        <v>196</v>
      </c>
    </row>
    <row r="154" s="13" customFormat="1">
      <c r="A154" s="13"/>
      <c r="B154" s="243"/>
      <c r="C154" s="244"/>
      <c r="D154" s="245" t="s">
        <v>210</v>
      </c>
      <c r="E154" s="246" t="s">
        <v>1</v>
      </c>
      <c r="F154" s="247" t="s">
        <v>1213</v>
      </c>
      <c r="G154" s="244"/>
      <c r="H154" s="248">
        <v>40</v>
      </c>
      <c r="I154" s="249"/>
      <c r="J154" s="244"/>
      <c r="K154" s="244"/>
      <c r="L154" s="250"/>
      <c r="M154" s="251"/>
      <c r="N154" s="252"/>
      <c r="O154" s="252"/>
      <c r="P154" s="252"/>
      <c r="Q154" s="252"/>
      <c r="R154" s="252"/>
      <c r="S154" s="252"/>
      <c r="T154" s="25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4" t="s">
        <v>210</v>
      </c>
      <c r="AU154" s="254" t="s">
        <v>86</v>
      </c>
      <c r="AV154" s="13" t="s">
        <v>86</v>
      </c>
      <c r="AW154" s="13" t="s">
        <v>34</v>
      </c>
      <c r="AX154" s="13" t="s">
        <v>78</v>
      </c>
      <c r="AY154" s="254" t="s">
        <v>196</v>
      </c>
    </row>
    <row r="155" s="16" customFormat="1">
      <c r="A155" s="16"/>
      <c r="B155" s="276"/>
      <c r="C155" s="277"/>
      <c r="D155" s="245" t="s">
        <v>210</v>
      </c>
      <c r="E155" s="278" t="s">
        <v>1</v>
      </c>
      <c r="F155" s="279" t="s">
        <v>276</v>
      </c>
      <c r="G155" s="277"/>
      <c r="H155" s="280">
        <v>215</v>
      </c>
      <c r="I155" s="281"/>
      <c r="J155" s="277"/>
      <c r="K155" s="277"/>
      <c r="L155" s="282"/>
      <c r="M155" s="283"/>
      <c r="N155" s="284"/>
      <c r="O155" s="284"/>
      <c r="P155" s="284"/>
      <c r="Q155" s="284"/>
      <c r="R155" s="284"/>
      <c r="S155" s="284"/>
      <c r="T155" s="285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T155" s="286" t="s">
        <v>210</v>
      </c>
      <c r="AU155" s="286" t="s">
        <v>86</v>
      </c>
      <c r="AV155" s="16" t="s">
        <v>101</v>
      </c>
      <c r="AW155" s="16" t="s">
        <v>34</v>
      </c>
      <c r="AX155" s="16" t="s">
        <v>82</v>
      </c>
      <c r="AY155" s="286" t="s">
        <v>196</v>
      </c>
    </row>
    <row r="156" s="2" customFormat="1" ht="24.15" customHeight="1">
      <c r="A156" s="39"/>
      <c r="B156" s="40"/>
      <c r="C156" s="230" t="s">
        <v>227</v>
      </c>
      <c r="D156" s="230" t="s">
        <v>198</v>
      </c>
      <c r="E156" s="231" t="s">
        <v>250</v>
      </c>
      <c r="F156" s="232" t="s">
        <v>251</v>
      </c>
      <c r="G156" s="233" t="s">
        <v>247</v>
      </c>
      <c r="H156" s="234">
        <v>215</v>
      </c>
      <c r="I156" s="235"/>
      <c r="J156" s="236">
        <f>ROUND(I156*H156,2)</f>
        <v>0</v>
      </c>
      <c r="K156" s="232" t="s">
        <v>202</v>
      </c>
      <c r="L156" s="45"/>
      <c r="M156" s="237" t="s">
        <v>1</v>
      </c>
      <c r="N156" s="238" t="s">
        <v>43</v>
      </c>
      <c r="O156" s="92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1" t="s">
        <v>101</v>
      </c>
      <c r="AT156" s="241" t="s">
        <v>198</v>
      </c>
      <c r="AU156" s="241" t="s">
        <v>86</v>
      </c>
      <c r="AY156" s="18" t="s">
        <v>196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8" t="s">
        <v>82</v>
      </c>
      <c r="BK156" s="242">
        <f>ROUND(I156*H156,2)</f>
        <v>0</v>
      </c>
      <c r="BL156" s="18" t="s">
        <v>101</v>
      </c>
      <c r="BM156" s="241" t="s">
        <v>1214</v>
      </c>
    </row>
    <row r="157" s="2" customFormat="1" ht="33" customHeight="1">
      <c r="A157" s="39"/>
      <c r="B157" s="40"/>
      <c r="C157" s="230" t="s">
        <v>232</v>
      </c>
      <c r="D157" s="230" t="s">
        <v>198</v>
      </c>
      <c r="E157" s="231" t="s">
        <v>1215</v>
      </c>
      <c r="F157" s="232" t="s">
        <v>1216</v>
      </c>
      <c r="G157" s="233" t="s">
        <v>261</v>
      </c>
      <c r="H157" s="234">
        <v>6.4349999999999996</v>
      </c>
      <c r="I157" s="235"/>
      <c r="J157" s="236">
        <f>ROUND(I157*H157,2)</f>
        <v>0</v>
      </c>
      <c r="K157" s="232" t="s">
        <v>202</v>
      </c>
      <c r="L157" s="45"/>
      <c r="M157" s="237" t="s">
        <v>1</v>
      </c>
      <c r="N157" s="238" t="s">
        <v>43</v>
      </c>
      <c r="O157" s="92"/>
      <c r="P157" s="239">
        <f>O157*H157</f>
        <v>0</v>
      </c>
      <c r="Q157" s="239">
        <v>0</v>
      </c>
      <c r="R157" s="239">
        <f>Q157*H157</f>
        <v>0</v>
      </c>
      <c r="S157" s="239">
        <v>0</v>
      </c>
      <c r="T157" s="24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1" t="s">
        <v>101</v>
      </c>
      <c r="AT157" s="241" t="s">
        <v>198</v>
      </c>
      <c r="AU157" s="241" t="s">
        <v>86</v>
      </c>
      <c r="AY157" s="18" t="s">
        <v>196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8" t="s">
        <v>82</v>
      </c>
      <c r="BK157" s="242">
        <f>ROUND(I157*H157,2)</f>
        <v>0</v>
      </c>
      <c r="BL157" s="18" t="s">
        <v>101</v>
      </c>
      <c r="BM157" s="241" t="s">
        <v>1521</v>
      </c>
    </row>
    <row r="158" s="14" customFormat="1">
      <c r="A158" s="14"/>
      <c r="B158" s="255"/>
      <c r="C158" s="256"/>
      <c r="D158" s="245" t="s">
        <v>210</v>
      </c>
      <c r="E158" s="257" t="s">
        <v>1</v>
      </c>
      <c r="F158" s="258" t="s">
        <v>1522</v>
      </c>
      <c r="G158" s="256"/>
      <c r="H158" s="257" t="s">
        <v>1</v>
      </c>
      <c r="I158" s="259"/>
      <c r="J158" s="256"/>
      <c r="K158" s="256"/>
      <c r="L158" s="260"/>
      <c r="M158" s="261"/>
      <c r="N158" s="262"/>
      <c r="O158" s="262"/>
      <c r="P158" s="262"/>
      <c r="Q158" s="262"/>
      <c r="R158" s="262"/>
      <c r="S158" s="262"/>
      <c r="T158" s="26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4" t="s">
        <v>210</v>
      </c>
      <c r="AU158" s="264" t="s">
        <v>86</v>
      </c>
      <c r="AV158" s="14" t="s">
        <v>82</v>
      </c>
      <c r="AW158" s="14" t="s">
        <v>34</v>
      </c>
      <c r="AX158" s="14" t="s">
        <v>78</v>
      </c>
      <c r="AY158" s="264" t="s">
        <v>196</v>
      </c>
    </row>
    <row r="159" s="13" customFormat="1">
      <c r="A159" s="13"/>
      <c r="B159" s="243"/>
      <c r="C159" s="244"/>
      <c r="D159" s="245" t="s">
        <v>210</v>
      </c>
      <c r="E159" s="246" t="s">
        <v>1</v>
      </c>
      <c r="F159" s="247" t="s">
        <v>1523</v>
      </c>
      <c r="G159" s="244"/>
      <c r="H159" s="248">
        <v>6.4349999999999996</v>
      </c>
      <c r="I159" s="249"/>
      <c r="J159" s="244"/>
      <c r="K159" s="244"/>
      <c r="L159" s="250"/>
      <c r="M159" s="251"/>
      <c r="N159" s="252"/>
      <c r="O159" s="252"/>
      <c r="P159" s="252"/>
      <c r="Q159" s="252"/>
      <c r="R159" s="252"/>
      <c r="S159" s="252"/>
      <c r="T159" s="25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4" t="s">
        <v>210</v>
      </c>
      <c r="AU159" s="254" t="s">
        <v>86</v>
      </c>
      <c r="AV159" s="13" t="s">
        <v>86</v>
      </c>
      <c r="AW159" s="13" t="s">
        <v>34</v>
      </c>
      <c r="AX159" s="13" t="s">
        <v>78</v>
      </c>
      <c r="AY159" s="254" t="s">
        <v>196</v>
      </c>
    </row>
    <row r="160" s="16" customFormat="1">
      <c r="A160" s="16"/>
      <c r="B160" s="276"/>
      <c r="C160" s="277"/>
      <c r="D160" s="245" t="s">
        <v>210</v>
      </c>
      <c r="E160" s="278" t="s">
        <v>743</v>
      </c>
      <c r="F160" s="279" t="s">
        <v>276</v>
      </c>
      <c r="G160" s="277"/>
      <c r="H160" s="280">
        <v>6.4349999999999996</v>
      </c>
      <c r="I160" s="281"/>
      <c r="J160" s="277"/>
      <c r="K160" s="277"/>
      <c r="L160" s="282"/>
      <c r="M160" s="283"/>
      <c r="N160" s="284"/>
      <c r="O160" s="284"/>
      <c r="P160" s="284"/>
      <c r="Q160" s="284"/>
      <c r="R160" s="284"/>
      <c r="S160" s="284"/>
      <c r="T160" s="285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T160" s="286" t="s">
        <v>210</v>
      </c>
      <c r="AU160" s="286" t="s">
        <v>86</v>
      </c>
      <c r="AV160" s="16" t="s">
        <v>101</v>
      </c>
      <c r="AW160" s="16" t="s">
        <v>34</v>
      </c>
      <c r="AX160" s="16" t="s">
        <v>82</v>
      </c>
      <c r="AY160" s="286" t="s">
        <v>196</v>
      </c>
    </row>
    <row r="161" s="2" customFormat="1" ht="33" customHeight="1">
      <c r="A161" s="39"/>
      <c r="B161" s="40"/>
      <c r="C161" s="230" t="s">
        <v>237</v>
      </c>
      <c r="D161" s="230" t="s">
        <v>198</v>
      </c>
      <c r="E161" s="231" t="s">
        <v>1220</v>
      </c>
      <c r="F161" s="232" t="s">
        <v>1221</v>
      </c>
      <c r="G161" s="233" t="s">
        <v>261</v>
      </c>
      <c r="H161" s="234">
        <v>23</v>
      </c>
      <c r="I161" s="235"/>
      <c r="J161" s="236">
        <f>ROUND(I161*H161,2)</f>
        <v>0</v>
      </c>
      <c r="K161" s="232" t="s">
        <v>202</v>
      </c>
      <c r="L161" s="45"/>
      <c r="M161" s="237" t="s">
        <v>1</v>
      </c>
      <c r="N161" s="238" t="s">
        <v>43</v>
      </c>
      <c r="O161" s="92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1" t="s">
        <v>101</v>
      </c>
      <c r="AT161" s="241" t="s">
        <v>198</v>
      </c>
      <c r="AU161" s="241" t="s">
        <v>86</v>
      </c>
      <c r="AY161" s="18" t="s">
        <v>196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8" t="s">
        <v>82</v>
      </c>
      <c r="BK161" s="242">
        <f>ROUND(I161*H161,2)</f>
        <v>0</v>
      </c>
      <c r="BL161" s="18" t="s">
        <v>101</v>
      </c>
      <c r="BM161" s="241" t="s">
        <v>1222</v>
      </c>
    </row>
    <row r="162" s="14" customFormat="1">
      <c r="A162" s="14"/>
      <c r="B162" s="255"/>
      <c r="C162" s="256"/>
      <c r="D162" s="245" t="s">
        <v>210</v>
      </c>
      <c r="E162" s="257" t="s">
        <v>1</v>
      </c>
      <c r="F162" s="258" t="s">
        <v>1223</v>
      </c>
      <c r="G162" s="256"/>
      <c r="H162" s="257" t="s">
        <v>1</v>
      </c>
      <c r="I162" s="259"/>
      <c r="J162" s="256"/>
      <c r="K162" s="256"/>
      <c r="L162" s="260"/>
      <c r="M162" s="261"/>
      <c r="N162" s="262"/>
      <c r="O162" s="262"/>
      <c r="P162" s="262"/>
      <c r="Q162" s="262"/>
      <c r="R162" s="262"/>
      <c r="S162" s="262"/>
      <c r="T162" s="26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4" t="s">
        <v>210</v>
      </c>
      <c r="AU162" s="264" t="s">
        <v>86</v>
      </c>
      <c r="AV162" s="14" t="s">
        <v>82</v>
      </c>
      <c r="AW162" s="14" t="s">
        <v>34</v>
      </c>
      <c r="AX162" s="14" t="s">
        <v>78</v>
      </c>
      <c r="AY162" s="264" t="s">
        <v>196</v>
      </c>
    </row>
    <row r="163" s="13" customFormat="1">
      <c r="A163" s="13"/>
      <c r="B163" s="243"/>
      <c r="C163" s="244"/>
      <c r="D163" s="245" t="s">
        <v>210</v>
      </c>
      <c r="E163" s="246" t="s">
        <v>155</v>
      </c>
      <c r="F163" s="247" t="s">
        <v>1524</v>
      </c>
      <c r="G163" s="244"/>
      <c r="H163" s="248">
        <v>23</v>
      </c>
      <c r="I163" s="249"/>
      <c r="J163" s="244"/>
      <c r="K163" s="244"/>
      <c r="L163" s="250"/>
      <c r="M163" s="251"/>
      <c r="N163" s="252"/>
      <c r="O163" s="252"/>
      <c r="P163" s="252"/>
      <c r="Q163" s="252"/>
      <c r="R163" s="252"/>
      <c r="S163" s="252"/>
      <c r="T163" s="25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4" t="s">
        <v>210</v>
      </c>
      <c r="AU163" s="254" t="s">
        <v>86</v>
      </c>
      <c r="AV163" s="13" t="s">
        <v>86</v>
      </c>
      <c r="AW163" s="13" t="s">
        <v>34</v>
      </c>
      <c r="AX163" s="13" t="s">
        <v>82</v>
      </c>
      <c r="AY163" s="254" t="s">
        <v>196</v>
      </c>
    </row>
    <row r="164" s="2" customFormat="1" ht="33" customHeight="1">
      <c r="A164" s="39"/>
      <c r="B164" s="40"/>
      <c r="C164" s="230" t="s">
        <v>244</v>
      </c>
      <c r="D164" s="230" t="s">
        <v>198</v>
      </c>
      <c r="E164" s="231" t="s">
        <v>1225</v>
      </c>
      <c r="F164" s="232" t="s">
        <v>1525</v>
      </c>
      <c r="G164" s="233" t="s">
        <v>261</v>
      </c>
      <c r="H164" s="234">
        <v>13.26</v>
      </c>
      <c r="I164" s="235"/>
      <c r="J164" s="236">
        <f>ROUND(I164*H164,2)</f>
        <v>0</v>
      </c>
      <c r="K164" s="232" t="s">
        <v>202</v>
      </c>
      <c r="L164" s="45"/>
      <c r="M164" s="237" t="s">
        <v>1</v>
      </c>
      <c r="N164" s="238" t="s">
        <v>43</v>
      </c>
      <c r="O164" s="92"/>
      <c r="P164" s="239">
        <f>O164*H164</f>
        <v>0</v>
      </c>
      <c r="Q164" s="239">
        <v>0</v>
      </c>
      <c r="R164" s="239">
        <f>Q164*H164</f>
        <v>0</v>
      </c>
      <c r="S164" s="239">
        <v>0</v>
      </c>
      <c r="T164" s="24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1" t="s">
        <v>101</v>
      </c>
      <c r="AT164" s="241" t="s">
        <v>198</v>
      </c>
      <c r="AU164" s="241" t="s">
        <v>86</v>
      </c>
      <c r="AY164" s="18" t="s">
        <v>196</v>
      </c>
      <c r="BE164" s="242">
        <f>IF(N164="základní",J164,0)</f>
        <v>0</v>
      </c>
      <c r="BF164" s="242">
        <f>IF(N164="snížená",J164,0)</f>
        <v>0</v>
      </c>
      <c r="BG164" s="242">
        <f>IF(N164="zákl. přenesená",J164,0)</f>
        <v>0</v>
      </c>
      <c r="BH164" s="242">
        <f>IF(N164="sníž. přenesená",J164,0)</f>
        <v>0</v>
      </c>
      <c r="BI164" s="242">
        <f>IF(N164="nulová",J164,0)</f>
        <v>0</v>
      </c>
      <c r="BJ164" s="18" t="s">
        <v>82</v>
      </c>
      <c r="BK164" s="242">
        <f>ROUND(I164*H164,2)</f>
        <v>0</v>
      </c>
      <c r="BL164" s="18" t="s">
        <v>101</v>
      </c>
      <c r="BM164" s="241" t="s">
        <v>1526</v>
      </c>
    </row>
    <row r="165" s="14" customFormat="1">
      <c r="A165" s="14"/>
      <c r="B165" s="255"/>
      <c r="C165" s="256"/>
      <c r="D165" s="245" t="s">
        <v>210</v>
      </c>
      <c r="E165" s="257" t="s">
        <v>1</v>
      </c>
      <c r="F165" s="258" t="s">
        <v>1228</v>
      </c>
      <c r="G165" s="256"/>
      <c r="H165" s="257" t="s">
        <v>1</v>
      </c>
      <c r="I165" s="259"/>
      <c r="J165" s="256"/>
      <c r="K165" s="256"/>
      <c r="L165" s="260"/>
      <c r="M165" s="261"/>
      <c r="N165" s="262"/>
      <c r="O165" s="262"/>
      <c r="P165" s="262"/>
      <c r="Q165" s="262"/>
      <c r="R165" s="262"/>
      <c r="S165" s="262"/>
      <c r="T165" s="26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4" t="s">
        <v>210</v>
      </c>
      <c r="AU165" s="264" t="s">
        <v>86</v>
      </c>
      <c r="AV165" s="14" t="s">
        <v>82</v>
      </c>
      <c r="AW165" s="14" t="s">
        <v>34</v>
      </c>
      <c r="AX165" s="14" t="s">
        <v>78</v>
      </c>
      <c r="AY165" s="264" t="s">
        <v>196</v>
      </c>
    </row>
    <row r="166" s="13" customFormat="1">
      <c r="A166" s="13"/>
      <c r="B166" s="243"/>
      <c r="C166" s="244"/>
      <c r="D166" s="245" t="s">
        <v>210</v>
      </c>
      <c r="E166" s="246" t="s">
        <v>1</v>
      </c>
      <c r="F166" s="247" t="s">
        <v>1527</v>
      </c>
      <c r="G166" s="244"/>
      <c r="H166" s="248">
        <v>13.26</v>
      </c>
      <c r="I166" s="249"/>
      <c r="J166" s="244"/>
      <c r="K166" s="244"/>
      <c r="L166" s="250"/>
      <c r="M166" s="251"/>
      <c r="N166" s="252"/>
      <c r="O166" s="252"/>
      <c r="P166" s="252"/>
      <c r="Q166" s="252"/>
      <c r="R166" s="252"/>
      <c r="S166" s="252"/>
      <c r="T166" s="25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4" t="s">
        <v>210</v>
      </c>
      <c r="AU166" s="254" t="s">
        <v>86</v>
      </c>
      <c r="AV166" s="13" t="s">
        <v>86</v>
      </c>
      <c r="AW166" s="13" t="s">
        <v>34</v>
      </c>
      <c r="AX166" s="13" t="s">
        <v>78</v>
      </c>
      <c r="AY166" s="254" t="s">
        <v>196</v>
      </c>
    </row>
    <row r="167" s="16" customFormat="1">
      <c r="A167" s="16"/>
      <c r="B167" s="276"/>
      <c r="C167" s="277"/>
      <c r="D167" s="245" t="s">
        <v>210</v>
      </c>
      <c r="E167" s="278" t="s">
        <v>1183</v>
      </c>
      <c r="F167" s="279" t="s">
        <v>276</v>
      </c>
      <c r="G167" s="277"/>
      <c r="H167" s="280">
        <v>13.26</v>
      </c>
      <c r="I167" s="281"/>
      <c r="J167" s="277"/>
      <c r="K167" s="277"/>
      <c r="L167" s="282"/>
      <c r="M167" s="283"/>
      <c r="N167" s="284"/>
      <c r="O167" s="284"/>
      <c r="P167" s="284"/>
      <c r="Q167" s="284"/>
      <c r="R167" s="284"/>
      <c r="S167" s="284"/>
      <c r="T167" s="285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T167" s="286" t="s">
        <v>210</v>
      </c>
      <c r="AU167" s="286" t="s">
        <v>86</v>
      </c>
      <c r="AV167" s="16" t="s">
        <v>101</v>
      </c>
      <c r="AW167" s="16" t="s">
        <v>34</v>
      </c>
      <c r="AX167" s="16" t="s">
        <v>82</v>
      </c>
      <c r="AY167" s="286" t="s">
        <v>196</v>
      </c>
    </row>
    <row r="168" s="2" customFormat="1" ht="33" customHeight="1">
      <c r="A168" s="39"/>
      <c r="B168" s="40"/>
      <c r="C168" s="230" t="s">
        <v>249</v>
      </c>
      <c r="D168" s="230" t="s">
        <v>198</v>
      </c>
      <c r="E168" s="231" t="s">
        <v>1230</v>
      </c>
      <c r="F168" s="232" t="s">
        <v>1231</v>
      </c>
      <c r="G168" s="233" t="s">
        <v>261</v>
      </c>
      <c r="H168" s="234">
        <v>128.84200000000001</v>
      </c>
      <c r="I168" s="235"/>
      <c r="J168" s="236">
        <f>ROUND(I168*H168,2)</f>
        <v>0</v>
      </c>
      <c r="K168" s="232" t="s">
        <v>202</v>
      </c>
      <c r="L168" s="45"/>
      <c r="M168" s="237" t="s">
        <v>1</v>
      </c>
      <c r="N168" s="238" t="s">
        <v>43</v>
      </c>
      <c r="O168" s="92"/>
      <c r="P168" s="239">
        <f>O168*H168</f>
        <v>0</v>
      </c>
      <c r="Q168" s="239">
        <v>0</v>
      </c>
      <c r="R168" s="239">
        <f>Q168*H168</f>
        <v>0</v>
      </c>
      <c r="S168" s="239">
        <v>0</v>
      </c>
      <c r="T168" s="24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1" t="s">
        <v>101</v>
      </c>
      <c r="AT168" s="241" t="s">
        <v>198</v>
      </c>
      <c r="AU168" s="241" t="s">
        <v>86</v>
      </c>
      <c r="AY168" s="18" t="s">
        <v>196</v>
      </c>
      <c r="BE168" s="242">
        <f>IF(N168="základní",J168,0)</f>
        <v>0</v>
      </c>
      <c r="BF168" s="242">
        <f>IF(N168="snížená",J168,0)</f>
        <v>0</v>
      </c>
      <c r="BG168" s="242">
        <f>IF(N168="zákl. přenesená",J168,0)</f>
        <v>0</v>
      </c>
      <c r="BH168" s="242">
        <f>IF(N168="sníž. přenesená",J168,0)</f>
        <v>0</v>
      </c>
      <c r="BI168" s="242">
        <f>IF(N168="nulová",J168,0)</f>
        <v>0</v>
      </c>
      <c r="BJ168" s="18" t="s">
        <v>82</v>
      </c>
      <c r="BK168" s="242">
        <f>ROUND(I168*H168,2)</f>
        <v>0</v>
      </c>
      <c r="BL168" s="18" t="s">
        <v>101</v>
      </c>
      <c r="BM168" s="241" t="s">
        <v>1232</v>
      </c>
    </row>
    <row r="169" s="14" customFormat="1">
      <c r="A169" s="14"/>
      <c r="B169" s="255"/>
      <c r="C169" s="256"/>
      <c r="D169" s="245" t="s">
        <v>210</v>
      </c>
      <c r="E169" s="257" t="s">
        <v>1</v>
      </c>
      <c r="F169" s="258" t="s">
        <v>1528</v>
      </c>
      <c r="G169" s="256"/>
      <c r="H169" s="257" t="s">
        <v>1</v>
      </c>
      <c r="I169" s="259"/>
      <c r="J169" s="256"/>
      <c r="K169" s="256"/>
      <c r="L169" s="260"/>
      <c r="M169" s="261"/>
      <c r="N169" s="262"/>
      <c r="O169" s="262"/>
      <c r="P169" s="262"/>
      <c r="Q169" s="262"/>
      <c r="R169" s="262"/>
      <c r="S169" s="262"/>
      <c r="T169" s="26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4" t="s">
        <v>210</v>
      </c>
      <c r="AU169" s="264" t="s">
        <v>86</v>
      </c>
      <c r="AV169" s="14" t="s">
        <v>82</v>
      </c>
      <c r="AW169" s="14" t="s">
        <v>34</v>
      </c>
      <c r="AX169" s="14" t="s">
        <v>78</v>
      </c>
      <c r="AY169" s="264" t="s">
        <v>196</v>
      </c>
    </row>
    <row r="170" s="13" customFormat="1">
      <c r="A170" s="13"/>
      <c r="B170" s="243"/>
      <c r="C170" s="244"/>
      <c r="D170" s="245" t="s">
        <v>210</v>
      </c>
      <c r="E170" s="246" t="s">
        <v>1</v>
      </c>
      <c r="F170" s="247" t="s">
        <v>1529</v>
      </c>
      <c r="G170" s="244"/>
      <c r="H170" s="248">
        <v>35.100000000000001</v>
      </c>
      <c r="I170" s="249"/>
      <c r="J170" s="244"/>
      <c r="K170" s="244"/>
      <c r="L170" s="250"/>
      <c r="M170" s="251"/>
      <c r="N170" s="252"/>
      <c r="O170" s="252"/>
      <c r="P170" s="252"/>
      <c r="Q170" s="252"/>
      <c r="R170" s="252"/>
      <c r="S170" s="252"/>
      <c r="T170" s="25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4" t="s">
        <v>210</v>
      </c>
      <c r="AU170" s="254" t="s">
        <v>86</v>
      </c>
      <c r="AV170" s="13" t="s">
        <v>86</v>
      </c>
      <c r="AW170" s="13" t="s">
        <v>34</v>
      </c>
      <c r="AX170" s="13" t="s">
        <v>78</v>
      </c>
      <c r="AY170" s="254" t="s">
        <v>196</v>
      </c>
    </row>
    <row r="171" s="13" customFormat="1">
      <c r="A171" s="13"/>
      <c r="B171" s="243"/>
      <c r="C171" s="244"/>
      <c r="D171" s="245" t="s">
        <v>210</v>
      </c>
      <c r="E171" s="246" t="s">
        <v>1</v>
      </c>
      <c r="F171" s="247" t="s">
        <v>1530</v>
      </c>
      <c r="G171" s="244"/>
      <c r="H171" s="248">
        <v>27</v>
      </c>
      <c r="I171" s="249"/>
      <c r="J171" s="244"/>
      <c r="K171" s="244"/>
      <c r="L171" s="250"/>
      <c r="M171" s="251"/>
      <c r="N171" s="252"/>
      <c r="O171" s="252"/>
      <c r="P171" s="252"/>
      <c r="Q171" s="252"/>
      <c r="R171" s="252"/>
      <c r="S171" s="252"/>
      <c r="T171" s="25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4" t="s">
        <v>210</v>
      </c>
      <c r="AU171" s="254" t="s">
        <v>86</v>
      </c>
      <c r="AV171" s="13" t="s">
        <v>86</v>
      </c>
      <c r="AW171" s="13" t="s">
        <v>34</v>
      </c>
      <c r="AX171" s="13" t="s">
        <v>78</v>
      </c>
      <c r="AY171" s="254" t="s">
        <v>196</v>
      </c>
    </row>
    <row r="172" s="13" customFormat="1">
      <c r="A172" s="13"/>
      <c r="B172" s="243"/>
      <c r="C172" s="244"/>
      <c r="D172" s="245" t="s">
        <v>210</v>
      </c>
      <c r="E172" s="246" t="s">
        <v>1</v>
      </c>
      <c r="F172" s="247" t="s">
        <v>1531</v>
      </c>
      <c r="G172" s="244"/>
      <c r="H172" s="248">
        <v>20.23</v>
      </c>
      <c r="I172" s="249"/>
      <c r="J172" s="244"/>
      <c r="K172" s="244"/>
      <c r="L172" s="250"/>
      <c r="M172" s="251"/>
      <c r="N172" s="252"/>
      <c r="O172" s="252"/>
      <c r="P172" s="252"/>
      <c r="Q172" s="252"/>
      <c r="R172" s="252"/>
      <c r="S172" s="252"/>
      <c r="T172" s="25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4" t="s">
        <v>210</v>
      </c>
      <c r="AU172" s="254" t="s">
        <v>86</v>
      </c>
      <c r="AV172" s="13" t="s">
        <v>86</v>
      </c>
      <c r="AW172" s="13" t="s">
        <v>34</v>
      </c>
      <c r="AX172" s="13" t="s">
        <v>78</v>
      </c>
      <c r="AY172" s="254" t="s">
        <v>196</v>
      </c>
    </row>
    <row r="173" s="13" customFormat="1">
      <c r="A173" s="13"/>
      <c r="B173" s="243"/>
      <c r="C173" s="244"/>
      <c r="D173" s="245" t="s">
        <v>210</v>
      </c>
      <c r="E173" s="246" t="s">
        <v>1</v>
      </c>
      <c r="F173" s="247" t="s">
        <v>1532</v>
      </c>
      <c r="G173" s="244"/>
      <c r="H173" s="248">
        <v>46.512</v>
      </c>
      <c r="I173" s="249"/>
      <c r="J173" s="244"/>
      <c r="K173" s="244"/>
      <c r="L173" s="250"/>
      <c r="M173" s="251"/>
      <c r="N173" s="252"/>
      <c r="O173" s="252"/>
      <c r="P173" s="252"/>
      <c r="Q173" s="252"/>
      <c r="R173" s="252"/>
      <c r="S173" s="252"/>
      <c r="T173" s="25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4" t="s">
        <v>210</v>
      </c>
      <c r="AU173" s="254" t="s">
        <v>86</v>
      </c>
      <c r="AV173" s="13" t="s">
        <v>86</v>
      </c>
      <c r="AW173" s="13" t="s">
        <v>34</v>
      </c>
      <c r="AX173" s="13" t="s">
        <v>78</v>
      </c>
      <c r="AY173" s="254" t="s">
        <v>196</v>
      </c>
    </row>
    <row r="174" s="16" customFormat="1">
      <c r="A174" s="16"/>
      <c r="B174" s="276"/>
      <c r="C174" s="277"/>
      <c r="D174" s="245" t="s">
        <v>210</v>
      </c>
      <c r="E174" s="278" t="s">
        <v>152</v>
      </c>
      <c r="F174" s="279" t="s">
        <v>276</v>
      </c>
      <c r="G174" s="277"/>
      <c r="H174" s="280">
        <v>128.84200000000001</v>
      </c>
      <c r="I174" s="281"/>
      <c r="J174" s="277"/>
      <c r="K174" s="277"/>
      <c r="L174" s="282"/>
      <c r="M174" s="283"/>
      <c r="N174" s="284"/>
      <c r="O174" s="284"/>
      <c r="P174" s="284"/>
      <c r="Q174" s="284"/>
      <c r="R174" s="284"/>
      <c r="S174" s="284"/>
      <c r="T174" s="285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T174" s="286" t="s">
        <v>210</v>
      </c>
      <c r="AU174" s="286" t="s">
        <v>86</v>
      </c>
      <c r="AV174" s="16" t="s">
        <v>101</v>
      </c>
      <c r="AW174" s="16" t="s">
        <v>34</v>
      </c>
      <c r="AX174" s="16" t="s">
        <v>82</v>
      </c>
      <c r="AY174" s="286" t="s">
        <v>196</v>
      </c>
    </row>
    <row r="175" s="2" customFormat="1" ht="24.15" customHeight="1">
      <c r="A175" s="39"/>
      <c r="B175" s="40"/>
      <c r="C175" s="230" t="s">
        <v>8</v>
      </c>
      <c r="D175" s="230" t="s">
        <v>198</v>
      </c>
      <c r="E175" s="231" t="s">
        <v>1533</v>
      </c>
      <c r="F175" s="232" t="s">
        <v>1534</v>
      </c>
      <c r="G175" s="233" t="s">
        <v>261</v>
      </c>
      <c r="H175" s="234">
        <v>7.5</v>
      </c>
      <c r="I175" s="235"/>
      <c r="J175" s="236">
        <f>ROUND(I175*H175,2)</f>
        <v>0</v>
      </c>
      <c r="K175" s="232" t="s">
        <v>202</v>
      </c>
      <c r="L175" s="45"/>
      <c r="M175" s="237" t="s">
        <v>1</v>
      </c>
      <c r="N175" s="238" t="s">
        <v>43</v>
      </c>
      <c r="O175" s="92"/>
      <c r="P175" s="239">
        <f>O175*H175</f>
        <v>0</v>
      </c>
      <c r="Q175" s="239">
        <v>0</v>
      </c>
      <c r="R175" s="239">
        <f>Q175*H175</f>
        <v>0</v>
      </c>
      <c r="S175" s="239">
        <v>0</v>
      </c>
      <c r="T175" s="24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1" t="s">
        <v>101</v>
      </c>
      <c r="AT175" s="241" t="s">
        <v>198</v>
      </c>
      <c r="AU175" s="241" t="s">
        <v>86</v>
      </c>
      <c r="AY175" s="18" t="s">
        <v>196</v>
      </c>
      <c r="BE175" s="242">
        <f>IF(N175="základní",J175,0)</f>
        <v>0</v>
      </c>
      <c r="BF175" s="242">
        <f>IF(N175="snížená",J175,0)</f>
        <v>0</v>
      </c>
      <c r="BG175" s="242">
        <f>IF(N175="zákl. přenesená",J175,0)</f>
        <v>0</v>
      </c>
      <c r="BH175" s="242">
        <f>IF(N175="sníž. přenesená",J175,0)</f>
        <v>0</v>
      </c>
      <c r="BI175" s="242">
        <f>IF(N175="nulová",J175,0)</f>
        <v>0</v>
      </c>
      <c r="BJ175" s="18" t="s">
        <v>82</v>
      </c>
      <c r="BK175" s="242">
        <f>ROUND(I175*H175,2)</f>
        <v>0</v>
      </c>
      <c r="BL175" s="18" t="s">
        <v>101</v>
      </c>
      <c r="BM175" s="241" t="s">
        <v>1535</v>
      </c>
    </row>
    <row r="176" s="14" customFormat="1">
      <c r="A176" s="14"/>
      <c r="B176" s="255"/>
      <c r="C176" s="256"/>
      <c r="D176" s="245" t="s">
        <v>210</v>
      </c>
      <c r="E176" s="257" t="s">
        <v>1</v>
      </c>
      <c r="F176" s="258" t="s">
        <v>1536</v>
      </c>
      <c r="G176" s="256"/>
      <c r="H176" s="257" t="s">
        <v>1</v>
      </c>
      <c r="I176" s="259"/>
      <c r="J176" s="256"/>
      <c r="K176" s="256"/>
      <c r="L176" s="260"/>
      <c r="M176" s="261"/>
      <c r="N176" s="262"/>
      <c r="O176" s="262"/>
      <c r="P176" s="262"/>
      <c r="Q176" s="262"/>
      <c r="R176" s="262"/>
      <c r="S176" s="262"/>
      <c r="T176" s="26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4" t="s">
        <v>210</v>
      </c>
      <c r="AU176" s="264" t="s">
        <v>86</v>
      </c>
      <c r="AV176" s="14" t="s">
        <v>82</v>
      </c>
      <c r="AW176" s="14" t="s">
        <v>34</v>
      </c>
      <c r="AX176" s="14" t="s">
        <v>78</v>
      </c>
      <c r="AY176" s="264" t="s">
        <v>196</v>
      </c>
    </row>
    <row r="177" s="13" customFormat="1">
      <c r="A177" s="13"/>
      <c r="B177" s="243"/>
      <c r="C177" s="244"/>
      <c r="D177" s="245" t="s">
        <v>210</v>
      </c>
      <c r="E177" s="246" t="s">
        <v>1</v>
      </c>
      <c r="F177" s="247" t="s">
        <v>1242</v>
      </c>
      <c r="G177" s="244"/>
      <c r="H177" s="248">
        <v>7.5</v>
      </c>
      <c r="I177" s="249"/>
      <c r="J177" s="244"/>
      <c r="K177" s="244"/>
      <c r="L177" s="250"/>
      <c r="M177" s="251"/>
      <c r="N177" s="252"/>
      <c r="O177" s="252"/>
      <c r="P177" s="252"/>
      <c r="Q177" s="252"/>
      <c r="R177" s="252"/>
      <c r="S177" s="252"/>
      <c r="T177" s="25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4" t="s">
        <v>210</v>
      </c>
      <c r="AU177" s="254" t="s">
        <v>86</v>
      </c>
      <c r="AV177" s="13" t="s">
        <v>86</v>
      </c>
      <c r="AW177" s="13" t="s">
        <v>34</v>
      </c>
      <c r="AX177" s="13" t="s">
        <v>78</v>
      </c>
      <c r="AY177" s="254" t="s">
        <v>196</v>
      </c>
    </row>
    <row r="178" s="16" customFormat="1">
      <c r="A178" s="16"/>
      <c r="B178" s="276"/>
      <c r="C178" s="277"/>
      <c r="D178" s="245" t="s">
        <v>210</v>
      </c>
      <c r="E178" s="278" t="s">
        <v>1188</v>
      </c>
      <c r="F178" s="279" t="s">
        <v>276</v>
      </c>
      <c r="G178" s="277"/>
      <c r="H178" s="280">
        <v>7.5</v>
      </c>
      <c r="I178" s="281"/>
      <c r="J178" s="277"/>
      <c r="K178" s="277"/>
      <c r="L178" s="282"/>
      <c r="M178" s="283"/>
      <c r="N178" s="284"/>
      <c r="O178" s="284"/>
      <c r="P178" s="284"/>
      <c r="Q178" s="284"/>
      <c r="R178" s="284"/>
      <c r="S178" s="284"/>
      <c r="T178" s="285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T178" s="286" t="s">
        <v>210</v>
      </c>
      <c r="AU178" s="286" t="s">
        <v>86</v>
      </c>
      <c r="AV178" s="16" t="s">
        <v>101</v>
      </c>
      <c r="AW178" s="16" t="s">
        <v>34</v>
      </c>
      <c r="AX178" s="16" t="s">
        <v>82</v>
      </c>
      <c r="AY178" s="286" t="s">
        <v>196</v>
      </c>
    </row>
    <row r="179" s="2" customFormat="1" ht="24.15" customHeight="1">
      <c r="A179" s="39"/>
      <c r="B179" s="40"/>
      <c r="C179" s="230" t="s">
        <v>258</v>
      </c>
      <c r="D179" s="230" t="s">
        <v>198</v>
      </c>
      <c r="E179" s="231" t="s">
        <v>1243</v>
      </c>
      <c r="F179" s="232" t="s">
        <v>1244</v>
      </c>
      <c r="G179" s="233" t="s">
        <v>261</v>
      </c>
      <c r="H179" s="234">
        <v>28.295999999999999</v>
      </c>
      <c r="I179" s="235"/>
      <c r="J179" s="236">
        <f>ROUND(I179*H179,2)</f>
        <v>0</v>
      </c>
      <c r="K179" s="232" t="s">
        <v>202</v>
      </c>
      <c r="L179" s="45"/>
      <c r="M179" s="237" t="s">
        <v>1</v>
      </c>
      <c r="N179" s="238" t="s">
        <v>43</v>
      </c>
      <c r="O179" s="92"/>
      <c r="P179" s="239">
        <f>O179*H179</f>
        <v>0</v>
      </c>
      <c r="Q179" s="239">
        <v>0</v>
      </c>
      <c r="R179" s="239">
        <f>Q179*H179</f>
        <v>0</v>
      </c>
      <c r="S179" s="239">
        <v>0</v>
      </c>
      <c r="T179" s="24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1" t="s">
        <v>101</v>
      </c>
      <c r="AT179" s="241" t="s">
        <v>198</v>
      </c>
      <c r="AU179" s="241" t="s">
        <v>86</v>
      </c>
      <c r="AY179" s="18" t="s">
        <v>196</v>
      </c>
      <c r="BE179" s="242">
        <f>IF(N179="základní",J179,0)</f>
        <v>0</v>
      </c>
      <c r="BF179" s="242">
        <f>IF(N179="snížená",J179,0)</f>
        <v>0</v>
      </c>
      <c r="BG179" s="242">
        <f>IF(N179="zákl. přenesená",J179,0)</f>
        <v>0</v>
      </c>
      <c r="BH179" s="242">
        <f>IF(N179="sníž. přenesená",J179,0)</f>
        <v>0</v>
      </c>
      <c r="BI179" s="242">
        <f>IF(N179="nulová",J179,0)</f>
        <v>0</v>
      </c>
      <c r="BJ179" s="18" t="s">
        <v>82</v>
      </c>
      <c r="BK179" s="242">
        <f>ROUND(I179*H179,2)</f>
        <v>0</v>
      </c>
      <c r="BL179" s="18" t="s">
        <v>101</v>
      </c>
      <c r="BM179" s="241" t="s">
        <v>1245</v>
      </c>
    </row>
    <row r="180" s="14" customFormat="1">
      <c r="A180" s="14"/>
      <c r="B180" s="255"/>
      <c r="C180" s="256"/>
      <c r="D180" s="245" t="s">
        <v>210</v>
      </c>
      <c r="E180" s="257" t="s">
        <v>1</v>
      </c>
      <c r="F180" s="258" t="s">
        <v>1246</v>
      </c>
      <c r="G180" s="256"/>
      <c r="H180" s="257" t="s">
        <v>1</v>
      </c>
      <c r="I180" s="259"/>
      <c r="J180" s="256"/>
      <c r="K180" s="256"/>
      <c r="L180" s="260"/>
      <c r="M180" s="261"/>
      <c r="N180" s="262"/>
      <c r="O180" s="262"/>
      <c r="P180" s="262"/>
      <c r="Q180" s="262"/>
      <c r="R180" s="262"/>
      <c r="S180" s="262"/>
      <c r="T180" s="26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4" t="s">
        <v>210</v>
      </c>
      <c r="AU180" s="264" t="s">
        <v>86</v>
      </c>
      <c r="AV180" s="14" t="s">
        <v>82</v>
      </c>
      <c r="AW180" s="14" t="s">
        <v>34</v>
      </c>
      <c r="AX180" s="14" t="s">
        <v>78</v>
      </c>
      <c r="AY180" s="264" t="s">
        <v>196</v>
      </c>
    </row>
    <row r="181" s="13" customFormat="1">
      <c r="A181" s="13"/>
      <c r="B181" s="243"/>
      <c r="C181" s="244"/>
      <c r="D181" s="245" t="s">
        <v>210</v>
      </c>
      <c r="E181" s="246" t="s">
        <v>1247</v>
      </c>
      <c r="F181" s="247" t="s">
        <v>1537</v>
      </c>
      <c r="G181" s="244"/>
      <c r="H181" s="248">
        <v>4.7949999999999999</v>
      </c>
      <c r="I181" s="249"/>
      <c r="J181" s="244"/>
      <c r="K181" s="244"/>
      <c r="L181" s="250"/>
      <c r="M181" s="251"/>
      <c r="N181" s="252"/>
      <c r="O181" s="252"/>
      <c r="P181" s="252"/>
      <c r="Q181" s="252"/>
      <c r="R181" s="252"/>
      <c r="S181" s="252"/>
      <c r="T181" s="25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4" t="s">
        <v>210</v>
      </c>
      <c r="AU181" s="254" t="s">
        <v>86</v>
      </c>
      <c r="AV181" s="13" t="s">
        <v>86</v>
      </c>
      <c r="AW181" s="13" t="s">
        <v>34</v>
      </c>
      <c r="AX181" s="13" t="s">
        <v>78</v>
      </c>
      <c r="AY181" s="254" t="s">
        <v>196</v>
      </c>
    </row>
    <row r="182" s="14" customFormat="1">
      <c r="A182" s="14"/>
      <c r="B182" s="255"/>
      <c r="C182" s="256"/>
      <c r="D182" s="245" t="s">
        <v>210</v>
      </c>
      <c r="E182" s="257" t="s">
        <v>1</v>
      </c>
      <c r="F182" s="258" t="s">
        <v>1538</v>
      </c>
      <c r="G182" s="256"/>
      <c r="H182" s="257" t="s">
        <v>1</v>
      </c>
      <c r="I182" s="259"/>
      <c r="J182" s="256"/>
      <c r="K182" s="256"/>
      <c r="L182" s="260"/>
      <c r="M182" s="261"/>
      <c r="N182" s="262"/>
      <c r="O182" s="262"/>
      <c r="P182" s="262"/>
      <c r="Q182" s="262"/>
      <c r="R182" s="262"/>
      <c r="S182" s="262"/>
      <c r="T182" s="26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4" t="s">
        <v>210</v>
      </c>
      <c r="AU182" s="264" t="s">
        <v>86</v>
      </c>
      <c r="AV182" s="14" t="s">
        <v>82</v>
      </c>
      <c r="AW182" s="14" t="s">
        <v>34</v>
      </c>
      <c r="AX182" s="14" t="s">
        <v>78</v>
      </c>
      <c r="AY182" s="264" t="s">
        <v>196</v>
      </c>
    </row>
    <row r="183" s="13" customFormat="1">
      <c r="A183" s="13"/>
      <c r="B183" s="243"/>
      <c r="C183" s="244"/>
      <c r="D183" s="245" t="s">
        <v>210</v>
      </c>
      <c r="E183" s="246" t="s">
        <v>1250</v>
      </c>
      <c r="F183" s="247" t="s">
        <v>1539</v>
      </c>
      <c r="G183" s="244"/>
      <c r="H183" s="248">
        <v>23.501000000000001</v>
      </c>
      <c r="I183" s="249"/>
      <c r="J183" s="244"/>
      <c r="K183" s="244"/>
      <c r="L183" s="250"/>
      <c r="M183" s="251"/>
      <c r="N183" s="252"/>
      <c r="O183" s="252"/>
      <c r="P183" s="252"/>
      <c r="Q183" s="252"/>
      <c r="R183" s="252"/>
      <c r="S183" s="252"/>
      <c r="T183" s="25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4" t="s">
        <v>210</v>
      </c>
      <c r="AU183" s="254" t="s">
        <v>86</v>
      </c>
      <c r="AV183" s="13" t="s">
        <v>86</v>
      </c>
      <c r="AW183" s="13" t="s">
        <v>34</v>
      </c>
      <c r="AX183" s="13" t="s">
        <v>78</v>
      </c>
      <c r="AY183" s="254" t="s">
        <v>196</v>
      </c>
    </row>
    <row r="184" s="16" customFormat="1">
      <c r="A184" s="16"/>
      <c r="B184" s="276"/>
      <c r="C184" s="277"/>
      <c r="D184" s="245" t="s">
        <v>210</v>
      </c>
      <c r="E184" s="278" t="s">
        <v>1185</v>
      </c>
      <c r="F184" s="279" t="s">
        <v>276</v>
      </c>
      <c r="G184" s="277"/>
      <c r="H184" s="280">
        <v>28.295999999999999</v>
      </c>
      <c r="I184" s="281"/>
      <c r="J184" s="277"/>
      <c r="K184" s="277"/>
      <c r="L184" s="282"/>
      <c r="M184" s="283"/>
      <c r="N184" s="284"/>
      <c r="O184" s="284"/>
      <c r="P184" s="284"/>
      <c r="Q184" s="284"/>
      <c r="R184" s="284"/>
      <c r="S184" s="284"/>
      <c r="T184" s="285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T184" s="286" t="s">
        <v>210</v>
      </c>
      <c r="AU184" s="286" t="s">
        <v>86</v>
      </c>
      <c r="AV184" s="16" t="s">
        <v>101</v>
      </c>
      <c r="AW184" s="16" t="s">
        <v>34</v>
      </c>
      <c r="AX184" s="16" t="s">
        <v>82</v>
      </c>
      <c r="AY184" s="286" t="s">
        <v>196</v>
      </c>
    </row>
    <row r="185" s="2" customFormat="1" ht="21.75" customHeight="1">
      <c r="A185" s="39"/>
      <c r="B185" s="40"/>
      <c r="C185" s="230" t="s">
        <v>267</v>
      </c>
      <c r="D185" s="230" t="s">
        <v>198</v>
      </c>
      <c r="E185" s="231" t="s">
        <v>284</v>
      </c>
      <c r="F185" s="232" t="s">
        <v>285</v>
      </c>
      <c r="G185" s="233" t="s">
        <v>201</v>
      </c>
      <c r="H185" s="234">
        <v>366.30500000000001</v>
      </c>
      <c r="I185" s="235"/>
      <c r="J185" s="236">
        <f>ROUND(I185*H185,2)</f>
        <v>0</v>
      </c>
      <c r="K185" s="232" t="s">
        <v>202</v>
      </c>
      <c r="L185" s="45"/>
      <c r="M185" s="237" t="s">
        <v>1</v>
      </c>
      <c r="N185" s="238" t="s">
        <v>43</v>
      </c>
      <c r="O185" s="92"/>
      <c r="P185" s="239">
        <f>O185*H185</f>
        <v>0</v>
      </c>
      <c r="Q185" s="239">
        <v>0.00084000000000000003</v>
      </c>
      <c r="R185" s="239">
        <f>Q185*H185</f>
        <v>0.30769620000000003</v>
      </c>
      <c r="S185" s="239">
        <v>0</v>
      </c>
      <c r="T185" s="24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1" t="s">
        <v>101</v>
      </c>
      <c r="AT185" s="241" t="s">
        <v>198</v>
      </c>
      <c r="AU185" s="241" t="s">
        <v>86</v>
      </c>
      <c r="AY185" s="18" t="s">
        <v>196</v>
      </c>
      <c r="BE185" s="242">
        <f>IF(N185="základní",J185,0)</f>
        <v>0</v>
      </c>
      <c r="BF185" s="242">
        <f>IF(N185="snížená",J185,0)</f>
        <v>0</v>
      </c>
      <c r="BG185" s="242">
        <f>IF(N185="zákl. přenesená",J185,0)</f>
        <v>0</v>
      </c>
      <c r="BH185" s="242">
        <f>IF(N185="sníž. přenesená",J185,0)</f>
        <v>0</v>
      </c>
      <c r="BI185" s="242">
        <f>IF(N185="nulová",J185,0)</f>
        <v>0</v>
      </c>
      <c r="BJ185" s="18" t="s">
        <v>82</v>
      </c>
      <c r="BK185" s="242">
        <f>ROUND(I185*H185,2)</f>
        <v>0</v>
      </c>
      <c r="BL185" s="18" t="s">
        <v>101</v>
      </c>
      <c r="BM185" s="241" t="s">
        <v>1252</v>
      </c>
    </row>
    <row r="186" s="13" customFormat="1">
      <c r="A186" s="13"/>
      <c r="B186" s="243"/>
      <c r="C186" s="244"/>
      <c r="D186" s="245" t="s">
        <v>210</v>
      </c>
      <c r="E186" s="246" t="s">
        <v>1</v>
      </c>
      <c r="F186" s="247" t="s">
        <v>1253</v>
      </c>
      <c r="G186" s="244"/>
      <c r="H186" s="248">
        <v>322.10500000000002</v>
      </c>
      <c r="I186" s="249"/>
      <c r="J186" s="244"/>
      <c r="K186" s="244"/>
      <c r="L186" s="250"/>
      <c r="M186" s="251"/>
      <c r="N186" s="252"/>
      <c r="O186" s="252"/>
      <c r="P186" s="252"/>
      <c r="Q186" s="252"/>
      <c r="R186" s="252"/>
      <c r="S186" s="252"/>
      <c r="T186" s="25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4" t="s">
        <v>210</v>
      </c>
      <c r="AU186" s="254" t="s">
        <v>86</v>
      </c>
      <c r="AV186" s="13" t="s">
        <v>86</v>
      </c>
      <c r="AW186" s="13" t="s">
        <v>34</v>
      </c>
      <c r="AX186" s="13" t="s">
        <v>78</v>
      </c>
      <c r="AY186" s="254" t="s">
        <v>196</v>
      </c>
    </row>
    <row r="187" s="13" customFormat="1">
      <c r="A187" s="13"/>
      <c r="B187" s="243"/>
      <c r="C187" s="244"/>
      <c r="D187" s="245" t="s">
        <v>210</v>
      </c>
      <c r="E187" s="246" t="s">
        <v>1</v>
      </c>
      <c r="F187" s="247" t="s">
        <v>1254</v>
      </c>
      <c r="G187" s="244"/>
      <c r="H187" s="248">
        <v>44.200000000000003</v>
      </c>
      <c r="I187" s="249"/>
      <c r="J187" s="244"/>
      <c r="K187" s="244"/>
      <c r="L187" s="250"/>
      <c r="M187" s="251"/>
      <c r="N187" s="252"/>
      <c r="O187" s="252"/>
      <c r="P187" s="252"/>
      <c r="Q187" s="252"/>
      <c r="R187" s="252"/>
      <c r="S187" s="252"/>
      <c r="T187" s="25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4" t="s">
        <v>210</v>
      </c>
      <c r="AU187" s="254" t="s">
        <v>86</v>
      </c>
      <c r="AV187" s="13" t="s">
        <v>86</v>
      </c>
      <c r="AW187" s="13" t="s">
        <v>34</v>
      </c>
      <c r="AX187" s="13" t="s">
        <v>78</v>
      </c>
      <c r="AY187" s="254" t="s">
        <v>196</v>
      </c>
    </row>
    <row r="188" s="16" customFormat="1">
      <c r="A188" s="16"/>
      <c r="B188" s="276"/>
      <c r="C188" s="277"/>
      <c r="D188" s="245" t="s">
        <v>210</v>
      </c>
      <c r="E188" s="278" t="s">
        <v>1</v>
      </c>
      <c r="F188" s="279" t="s">
        <v>276</v>
      </c>
      <c r="G188" s="277"/>
      <c r="H188" s="280">
        <v>366.30500000000001</v>
      </c>
      <c r="I188" s="281"/>
      <c r="J188" s="277"/>
      <c r="K188" s="277"/>
      <c r="L188" s="282"/>
      <c r="M188" s="283"/>
      <c r="N188" s="284"/>
      <c r="O188" s="284"/>
      <c r="P188" s="284"/>
      <c r="Q188" s="284"/>
      <c r="R188" s="284"/>
      <c r="S188" s="284"/>
      <c r="T188" s="285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T188" s="286" t="s">
        <v>210</v>
      </c>
      <c r="AU188" s="286" t="s">
        <v>86</v>
      </c>
      <c r="AV188" s="16" t="s">
        <v>101</v>
      </c>
      <c r="AW188" s="16" t="s">
        <v>34</v>
      </c>
      <c r="AX188" s="16" t="s">
        <v>82</v>
      </c>
      <c r="AY188" s="286" t="s">
        <v>196</v>
      </c>
    </row>
    <row r="189" s="2" customFormat="1" ht="24.15" customHeight="1">
      <c r="A189" s="39"/>
      <c r="B189" s="40"/>
      <c r="C189" s="230" t="s">
        <v>277</v>
      </c>
      <c r="D189" s="230" t="s">
        <v>198</v>
      </c>
      <c r="E189" s="231" t="s">
        <v>289</v>
      </c>
      <c r="F189" s="232" t="s">
        <v>290</v>
      </c>
      <c r="G189" s="233" t="s">
        <v>201</v>
      </c>
      <c r="H189" s="234">
        <v>366.30500000000001</v>
      </c>
      <c r="I189" s="235"/>
      <c r="J189" s="236">
        <f>ROUND(I189*H189,2)</f>
        <v>0</v>
      </c>
      <c r="K189" s="232" t="s">
        <v>202</v>
      </c>
      <c r="L189" s="45"/>
      <c r="M189" s="237" t="s">
        <v>1</v>
      </c>
      <c r="N189" s="238" t="s">
        <v>43</v>
      </c>
      <c r="O189" s="92"/>
      <c r="P189" s="239">
        <f>O189*H189</f>
        <v>0</v>
      </c>
      <c r="Q189" s="239">
        <v>0</v>
      </c>
      <c r="R189" s="239">
        <f>Q189*H189</f>
        <v>0</v>
      </c>
      <c r="S189" s="239">
        <v>0</v>
      </c>
      <c r="T189" s="24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1" t="s">
        <v>101</v>
      </c>
      <c r="AT189" s="241" t="s">
        <v>198</v>
      </c>
      <c r="AU189" s="241" t="s">
        <v>86</v>
      </c>
      <c r="AY189" s="18" t="s">
        <v>196</v>
      </c>
      <c r="BE189" s="242">
        <f>IF(N189="základní",J189,0)</f>
        <v>0</v>
      </c>
      <c r="BF189" s="242">
        <f>IF(N189="snížená",J189,0)</f>
        <v>0</v>
      </c>
      <c r="BG189" s="242">
        <f>IF(N189="zákl. přenesená",J189,0)</f>
        <v>0</v>
      </c>
      <c r="BH189" s="242">
        <f>IF(N189="sníž. přenesená",J189,0)</f>
        <v>0</v>
      </c>
      <c r="BI189" s="242">
        <f>IF(N189="nulová",J189,0)</f>
        <v>0</v>
      </c>
      <c r="BJ189" s="18" t="s">
        <v>82</v>
      </c>
      <c r="BK189" s="242">
        <f>ROUND(I189*H189,2)</f>
        <v>0</v>
      </c>
      <c r="BL189" s="18" t="s">
        <v>101</v>
      </c>
      <c r="BM189" s="241" t="s">
        <v>1255</v>
      </c>
    </row>
    <row r="190" s="2" customFormat="1" ht="21.75" customHeight="1">
      <c r="A190" s="39"/>
      <c r="B190" s="40"/>
      <c r="C190" s="230" t="s">
        <v>283</v>
      </c>
      <c r="D190" s="230" t="s">
        <v>198</v>
      </c>
      <c r="E190" s="231" t="s">
        <v>1256</v>
      </c>
      <c r="F190" s="232" t="s">
        <v>1257</v>
      </c>
      <c r="G190" s="233" t="s">
        <v>201</v>
      </c>
      <c r="H190" s="234">
        <v>85.152000000000001</v>
      </c>
      <c r="I190" s="235"/>
      <c r="J190" s="236">
        <f>ROUND(I190*H190,2)</f>
        <v>0</v>
      </c>
      <c r="K190" s="232" t="s">
        <v>202</v>
      </c>
      <c r="L190" s="45"/>
      <c r="M190" s="237" t="s">
        <v>1</v>
      </c>
      <c r="N190" s="238" t="s">
        <v>43</v>
      </c>
      <c r="O190" s="92"/>
      <c r="P190" s="239">
        <f>O190*H190</f>
        <v>0</v>
      </c>
      <c r="Q190" s="239">
        <v>0.00069999999999999999</v>
      </c>
      <c r="R190" s="239">
        <f>Q190*H190</f>
        <v>0.059606399999999997</v>
      </c>
      <c r="S190" s="239">
        <v>0</v>
      </c>
      <c r="T190" s="24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1" t="s">
        <v>101</v>
      </c>
      <c r="AT190" s="241" t="s">
        <v>198</v>
      </c>
      <c r="AU190" s="241" t="s">
        <v>86</v>
      </c>
      <c r="AY190" s="18" t="s">
        <v>196</v>
      </c>
      <c r="BE190" s="242">
        <f>IF(N190="základní",J190,0)</f>
        <v>0</v>
      </c>
      <c r="BF190" s="242">
        <f>IF(N190="snížená",J190,0)</f>
        <v>0</v>
      </c>
      <c r="BG190" s="242">
        <f>IF(N190="zákl. přenesená",J190,0)</f>
        <v>0</v>
      </c>
      <c r="BH190" s="242">
        <f>IF(N190="sníž. přenesená",J190,0)</f>
        <v>0</v>
      </c>
      <c r="BI190" s="242">
        <f>IF(N190="nulová",J190,0)</f>
        <v>0</v>
      </c>
      <c r="BJ190" s="18" t="s">
        <v>82</v>
      </c>
      <c r="BK190" s="242">
        <f>ROUND(I190*H190,2)</f>
        <v>0</v>
      </c>
      <c r="BL190" s="18" t="s">
        <v>101</v>
      </c>
      <c r="BM190" s="241" t="s">
        <v>1258</v>
      </c>
    </row>
    <row r="191" s="14" customFormat="1">
      <c r="A191" s="14"/>
      <c r="B191" s="255"/>
      <c r="C191" s="256"/>
      <c r="D191" s="245" t="s">
        <v>210</v>
      </c>
      <c r="E191" s="257" t="s">
        <v>1</v>
      </c>
      <c r="F191" s="258" t="s">
        <v>1246</v>
      </c>
      <c r="G191" s="256"/>
      <c r="H191" s="257" t="s">
        <v>1</v>
      </c>
      <c r="I191" s="259"/>
      <c r="J191" s="256"/>
      <c r="K191" s="256"/>
      <c r="L191" s="260"/>
      <c r="M191" s="261"/>
      <c r="N191" s="262"/>
      <c r="O191" s="262"/>
      <c r="P191" s="262"/>
      <c r="Q191" s="262"/>
      <c r="R191" s="262"/>
      <c r="S191" s="262"/>
      <c r="T191" s="26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4" t="s">
        <v>210</v>
      </c>
      <c r="AU191" s="264" t="s">
        <v>86</v>
      </c>
      <c r="AV191" s="14" t="s">
        <v>82</v>
      </c>
      <c r="AW191" s="14" t="s">
        <v>34</v>
      </c>
      <c r="AX191" s="14" t="s">
        <v>78</v>
      </c>
      <c r="AY191" s="264" t="s">
        <v>196</v>
      </c>
    </row>
    <row r="192" s="13" customFormat="1">
      <c r="A192" s="13"/>
      <c r="B192" s="243"/>
      <c r="C192" s="244"/>
      <c r="D192" s="245" t="s">
        <v>210</v>
      </c>
      <c r="E192" s="246" t="s">
        <v>1</v>
      </c>
      <c r="F192" s="247" t="s">
        <v>1540</v>
      </c>
      <c r="G192" s="244"/>
      <c r="H192" s="248">
        <v>15.984</v>
      </c>
      <c r="I192" s="249"/>
      <c r="J192" s="244"/>
      <c r="K192" s="244"/>
      <c r="L192" s="250"/>
      <c r="M192" s="251"/>
      <c r="N192" s="252"/>
      <c r="O192" s="252"/>
      <c r="P192" s="252"/>
      <c r="Q192" s="252"/>
      <c r="R192" s="252"/>
      <c r="S192" s="252"/>
      <c r="T192" s="25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4" t="s">
        <v>210</v>
      </c>
      <c r="AU192" s="254" t="s">
        <v>86</v>
      </c>
      <c r="AV192" s="13" t="s">
        <v>86</v>
      </c>
      <c r="AW192" s="13" t="s">
        <v>34</v>
      </c>
      <c r="AX192" s="13" t="s">
        <v>78</v>
      </c>
      <c r="AY192" s="254" t="s">
        <v>196</v>
      </c>
    </row>
    <row r="193" s="14" customFormat="1">
      <c r="A193" s="14"/>
      <c r="B193" s="255"/>
      <c r="C193" s="256"/>
      <c r="D193" s="245" t="s">
        <v>210</v>
      </c>
      <c r="E193" s="257" t="s">
        <v>1</v>
      </c>
      <c r="F193" s="258" t="s">
        <v>1538</v>
      </c>
      <c r="G193" s="256"/>
      <c r="H193" s="257" t="s">
        <v>1</v>
      </c>
      <c r="I193" s="259"/>
      <c r="J193" s="256"/>
      <c r="K193" s="256"/>
      <c r="L193" s="260"/>
      <c r="M193" s="261"/>
      <c r="N193" s="262"/>
      <c r="O193" s="262"/>
      <c r="P193" s="262"/>
      <c r="Q193" s="262"/>
      <c r="R193" s="262"/>
      <c r="S193" s="262"/>
      <c r="T193" s="26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4" t="s">
        <v>210</v>
      </c>
      <c r="AU193" s="264" t="s">
        <v>86</v>
      </c>
      <c r="AV193" s="14" t="s">
        <v>82</v>
      </c>
      <c r="AW193" s="14" t="s">
        <v>34</v>
      </c>
      <c r="AX193" s="14" t="s">
        <v>78</v>
      </c>
      <c r="AY193" s="264" t="s">
        <v>196</v>
      </c>
    </row>
    <row r="194" s="13" customFormat="1">
      <c r="A194" s="13"/>
      <c r="B194" s="243"/>
      <c r="C194" s="244"/>
      <c r="D194" s="245" t="s">
        <v>210</v>
      </c>
      <c r="E194" s="246" t="s">
        <v>1</v>
      </c>
      <c r="F194" s="247" t="s">
        <v>1541</v>
      </c>
      <c r="G194" s="244"/>
      <c r="H194" s="248">
        <v>39.167999999999999</v>
      </c>
      <c r="I194" s="249"/>
      <c r="J194" s="244"/>
      <c r="K194" s="244"/>
      <c r="L194" s="250"/>
      <c r="M194" s="251"/>
      <c r="N194" s="252"/>
      <c r="O194" s="252"/>
      <c r="P194" s="252"/>
      <c r="Q194" s="252"/>
      <c r="R194" s="252"/>
      <c r="S194" s="252"/>
      <c r="T194" s="25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4" t="s">
        <v>210</v>
      </c>
      <c r="AU194" s="254" t="s">
        <v>86</v>
      </c>
      <c r="AV194" s="13" t="s">
        <v>86</v>
      </c>
      <c r="AW194" s="13" t="s">
        <v>34</v>
      </c>
      <c r="AX194" s="13" t="s">
        <v>78</v>
      </c>
      <c r="AY194" s="254" t="s">
        <v>196</v>
      </c>
    </row>
    <row r="195" s="14" customFormat="1">
      <c r="A195" s="14"/>
      <c r="B195" s="255"/>
      <c r="C195" s="256"/>
      <c r="D195" s="245" t="s">
        <v>210</v>
      </c>
      <c r="E195" s="257" t="s">
        <v>1</v>
      </c>
      <c r="F195" s="258" t="s">
        <v>1542</v>
      </c>
      <c r="G195" s="256"/>
      <c r="H195" s="257" t="s">
        <v>1</v>
      </c>
      <c r="I195" s="259"/>
      <c r="J195" s="256"/>
      <c r="K195" s="256"/>
      <c r="L195" s="260"/>
      <c r="M195" s="261"/>
      <c r="N195" s="262"/>
      <c r="O195" s="262"/>
      <c r="P195" s="262"/>
      <c r="Q195" s="262"/>
      <c r="R195" s="262"/>
      <c r="S195" s="262"/>
      <c r="T195" s="26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4" t="s">
        <v>210</v>
      </c>
      <c r="AU195" s="264" t="s">
        <v>86</v>
      </c>
      <c r="AV195" s="14" t="s">
        <v>82</v>
      </c>
      <c r="AW195" s="14" t="s">
        <v>34</v>
      </c>
      <c r="AX195" s="14" t="s">
        <v>78</v>
      </c>
      <c r="AY195" s="264" t="s">
        <v>196</v>
      </c>
    </row>
    <row r="196" s="13" customFormat="1">
      <c r="A196" s="13"/>
      <c r="B196" s="243"/>
      <c r="C196" s="244"/>
      <c r="D196" s="245" t="s">
        <v>210</v>
      </c>
      <c r="E196" s="246" t="s">
        <v>1</v>
      </c>
      <c r="F196" s="247" t="s">
        <v>1261</v>
      </c>
      <c r="G196" s="244"/>
      <c r="H196" s="248">
        <v>30</v>
      </c>
      <c r="I196" s="249"/>
      <c r="J196" s="244"/>
      <c r="K196" s="244"/>
      <c r="L196" s="250"/>
      <c r="M196" s="251"/>
      <c r="N196" s="252"/>
      <c r="O196" s="252"/>
      <c r="P196" s="252"/>
      <c r="Q196" s="252"/>
      <c r="R196" s="252"/>
      <c r="S196" s="252"/>
      <c r="T196" s="25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4" t="s">
        <v>210</v>
      </c>
      <c r="AU196" s="254" t="s">
        <v>86</v>
      </c>
      <c r="AV196" s="13" t="s">
        <v>86</v>
      </c>
      <c r="AW196" s="13" t="s">
        <v>34</v>
      </c>
      <c r="AX196" s="13" t="s">
        <v>78</v>
      </c>
      <c r="AY196" s="254" t="s">
        <v>196</v>
      </c>
    </row>
    <row r="197" s="16" customFormat="1">
      <c r="A197" s="16"/>
      <c r="B197" s="276"/>
      <c r="C197" s="277"/>
      <c r="D197" s="245" t="s">
        <v>210</v>
      </c>
      <c r="E197" s="278" t="s">
        <v>1</v>
      </c>
      <c r="F197" s="279" t="s">
        <v>276</v>
      </c>
      <c r="G197" s="277"/>
      <c r="H197" s="280">
        <v>85.152000000000001</v>
      </c>
      <c r="I197" s="281"/>
      <c r="J197" s="277"/>
      <c r="K197" s="277"/>
      <c r="L197" s="282"/>
      <c r="M197" s="283"/>
      <c r="N197" s="284"/>
      <c r="O197" s="284"/>
      <c r="P197" s="284"/>
      <c r="Q197" s="284"/>
      <c r="R197" s="284"/>
      <c r="S197" s="284"/>
      <c r="T197" s="285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T197" s="286" t="s">
        <v>210</v>
      </c>
      <c r="AU197" s="286" t="s">
        <v>86</v>
      </c>
      <c r="AV197" s="16" t="s">
        <v>101</v>
      </c>
      <c r="AW197" s="16" t="s">
        <v>34</v>
      </c>
      <c r="AX197" s="16" t="s">
        <v>82</v>
      </c>
      <c r="AY197" s="286" t="s">
        <v>196</v>
      </c>
    </row>
    <row r="198" s="2" customFormat="1" ht="16.5" customHeight="1">
      <c r="A198" s="39"/>
      <c r="B198" s="40"/>
      <c r="C198" s="230" t="s">
        <v>288</v>
      </c>
      <c r="D198" s="230" t="s">
        <v>198</v>
      </c>
      <c r="E198" s="231" t="s">
        <v>1262</v>
      </c>
      <c r="F198" s="232" t="s">
        <v>1263</v>
      </c>
      <c r="G198" s="233" t="s">
        <v>201</v>
      </c>
      <c r="H198" s="234">
        <v>85.152000000000001</v>
      </c>
      <c r="I198" s="235"/>
      <c r="J198" s="236">
        <f>ROUND(I198*H198,2)</f>
        <v>0</v>
      </c>
      <c r="K198" s="232" t="s">
        <v>202</v>
      </c>
      <c r="L198" s="45"/>
      <c r="M198" s="237" t="s">
        <v>1</v>
      </c>
      <c r="N198" s="238" t="s">
        <v>43</v>
      </c>
      <c r="O198" s="92"/>
      <c r="P198" s="239">
        <f>O198*H198</f>
        <v>0</v>
      </c>
      <c r="Q198" s="239">
        <v>0</v>
      </c>
      <c r="R198" s="239">
        <f>Q198*H198</f>
        <v>0</v>
      </c>
      <c r="S198" s="239">
        <v>0</v>
      </c>
      <c r="T198" s="24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1" t="s">
        <v>101</v>
      </c>
      <c r="AT198" s="241" t="s">
        <v>198</v>
      </c>
      <c r="AU198" s="241" t="s">
        <v>86</v>
      </c>
      <c r="AY198" s="18" t="s">
        <v>196</v>
      </c>
      <c r="BE198" s="242">
        <f>IF(N198="základní",J198,0)</f>
        <v>0</v>
      </c>
      <c r="BF198" s="242">
        <f>IF(N198="snížená",J198,0)</f>
        <v>0</v>
      </c>
      <c r="BG198" s="242">
        <f>IF(N198="zákl. přenesená",J198,0)</f>
        <v>0</v>
      </c>
      <c r="BH198" s="242">
        <f>IF(N198="sníž. přenesená",J198,0)</f>
        <v>0</v>
      </c>
      <c r="BI198" s="242">
        <f>IF(N198="nulová",J198,0)</f>
        <v>0</v>
      </c>
      <c r="BJ198" s="18" t="s">
        <v>82</v>
      </c>
      <c r="BK198" s="242">
        <f>ROUND(I198*H198,2)</f>
        <v>0</v>
      </c>
      <c r="BL198" s="18" t="s">
        <v>101</v>
      </c>
      <c r="BM198" s="241" t="s">
        <v>1264</v>
      </c>
    </row>
    <row r="199" s="2" customFormat="1" ht="37.8" customHeight="1">
      <c r="A199" s="39"/>
      <c r="B199" s="40"/>
      <c r="C199" s="230" t="s">
        <v>292</v>
      </c>
      <c r="D199" s="230" t="s">
        <v>198</v>
      </c>
      <c r="E199" s="231" t="s">
        <v>297</v>
      </c>
      <c r="F199" s="232" t="s">
        <v>298</v>
      </c>
      <c r="G199" s="233" t="s">
        <v>261</v>
      </c>
      <c r="H199" s="234">
        <v>1</v>
      </c>
      <c r="I199" s="235"/>
      <c r="J199" s="236">
        <f>ROUND(I199*H199,2)</f>
        <v>0</v>
      </c>
      <c r="K199" s="232" t="s">
        <v>202</v>
      </c>
      <c r="L199" s="45"/>
      <c r="M199" s="237" t="s">
        <v>1</v>
      </c>
      <c r="N199" s="238" t="s">
        <v>43</v>
      </c>
      <c r="O199" s="92"/>
      <c r="P199" s="239">
        <f>O199*H199</f>
        <v>0</v>
      </c>
      <c r="Q199" s="239">
        <v>0</v>
      </c>
      <c r="R199" s="239">
        <f>Q199*H199</f>
        <v>0</v>
      </c>
      <c r="S199" s="239">
        <v>0</v>
      </c>
      <c r="T199" s="24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1" t="s">
        <v>101</v>
      </c>
      <c r="AT199" s="241" t="s">
        <v>198</v>
      </c>
      <c r="AU199" s="241" t="s">
        <v>86</v>
      </c>
      <c r="AY199" s="18" t="s">
        <v>196</v>
      </c>
      <c r="BE199" s="242">
        <f>IF(N199="základní",J199,0)</f>
        <v>0</v>
      </c>
      <c r="BF199" s="242">
        <f>IF(N199="snížená",J199,0)</f>
        <v>0</v>
      </c>
      <c r="BG199" s="242">
        <f>IF(N199="zákl. přenesená",J199,0)</f>
        <v>0</v>
      </c>
      <c r="BH199" s="242">
        <f>IF(N199="sníž. přenesená",J199,0)</f>
        <v>0</v>
      </c>
      <c r="BI199" s="242">
        <f>IF(N199="nulová",J199,0)</f>
        <v>0</v>
      </c>
      <c r="BJ199" s="18" t="s">
        <v>82</v>
      </c>
      <c r="BK199" s="242">
        <f>ROUND(I199*H199,2)</f>
        <v>0</v>
      </c>
      <c r="BL199" s="18" t="s">
        <v>101</v>
      </c>
      <c r="BM199" s="241" t="s">
        <v>1543</v>
      </c>
    </row>
    <row r="200" s="14" customFormat="1">
      <c r="A200" s="14"/>
      <c r="B200" s="255"/>
      <c r="C200" s="256"/>
      <c r="D200" s="245" t="s">
        <v>210</v>
      </c>
      <c r="E200" s="257" t="s">
        <v>1</v>
      </c>
      <c r="F200" s="258" t="s">
        <v>305</v>
      </c>
      <c r="G200" s="256"/>
      <c r="H200" s="257" t="s">
        <v>1</v>
      </c>
      <c r="I200" s="259"/>
      <c r="J200" s="256"/>
      <c r="K200" s="256"/>
      <c r="L200" s="260"/>
      <c r="M200" s="261"/>
      <c r="N200" s="262"/>
      <c r="O200" s="262"/>
      <c r="P200" s="262"/>
      <c r="Q200" s="262"/>
      <c r="R200" s="262"/>
      <c r="S200" s="262"/>
      <c r="T200" s="26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4" t="s">
        <v>210</v>
      </c>
      <c r="AU200" s="264" t="s">
        <v>86</v>
      </c>
      <c r="AV200" s="14" t="s">
        <v>82</v>
      </c>
      <c r="AW200" s="14" t="s">
        <v>34</v>
      </c>
      <c r="AX200" s="14" t="s">
        <v>78</v>
      </c>
      <c r="AY200" s="264" t="s">
        <v>196</v>
      </c>
    </row>
    <row r="201" s="13" customFormat="1">
      <c r="A201" s="13"/>
      <c r="B201" s="243"/>
      <c r="C201" s="244"/>
      <c r="D201" s="245" t="s">
        <v>210</v>
      </c>
      <c r="E201" s="246" t="s">
        <v>1</v>
      </c>
      <c r="F201" s="247" t="s">
        <v>306</v>
      </c>
      <c r="G201" s="244"/>
      <c r="H201" s="248">
        <v>1</v>
      </c>
      <c r="I201" s="249"/>
      <c r="J201" s="244"/>
      <c r="K201" s="244"/>
      <c r="L201" s="250"/>
      <c r="M201" s="251"/>
      <c r="N201" s="252"/>
      <c r="O201" s="252"/>
      <c r="P201" s="252"/>
      <c r="Q201" s="252"/>
      <c r="R201" s="252"/>
      <c r="S201" s="252"/>
      <c r="T201" s="25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4" t="s">
        <v>210</v>
      </c>
      <c r="AU201" s="254" t="s">
        <v>86</v>
      </c>
      <c r="AV201" s="13" t="s">
        <v>86</v>
      </c>
      <c r="AW201" s="13" t="s">
        <v>34</v>
      </c>
      <c r="AX201" s="13" t="s">
        <v>82</v>
      </c>
      <c r="AY201" s="254" t="s">
        <v>196</v>
      </c>
    </row>
    <row r="202" s="2" customFormat="1" ht="33" customHeight="1">
      <c r="A202" s="39"/>
      <c r="B202" s="40"/>
      <c r="C202" s="230" t="s">
        <v>296</v>
      </c>
      <c r="D202" s="230" t="s">
        <v>198</v>
      </c>
      <c r="E202" s="231" t="s">
        <v>308</v>
      </c>
      <c r="F202" s="232" t="s">
        <v>309</v>
      </c>
      <c r="G202" s="233" t="s">
        <v>261</v>
      </c>
      <c r="H202" s="234">
        <v>207.333</v>
      </c>
      <c r="I202" s="235"/>
      <c r="J202" s="236">
        <f>ROUND(I202*H202,2)</f>
        <v>0</v>
      </c>
      <c r="K202" s="232" t="s">
        <v>202</v>
      </c>
      <c r="L202" s="45"/>
      <c r="M202" s="237" t="s">
        <v>1</v>
      </c>
      <c r="N202" s="238" t="s">
        <v>43</v>
      </c>
      <c r="O202" s="92"/>
      <c r="P202" s="239">
        <f>O202*H202</f>
        <v>0</v>
      </c>
      <c r="Q202" s="239">
        <v>0</v>
      </c>
      <c r="R202" s="239">
        <f>Q202*H202</f>
        <v>0</v>
      </c>
      <c r="S202" s="239">
        <v>0</v>
      </c>
      <c r="T202" s="24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1" t="s">
        <v>101</v>
      </c>
      <c r="AT202" s="241" t="s">
        <v>198</v>
      </c>
      <c r="AU202" s="241" t="s">
        <v>86</v>
      </c>
      <c r="AY202" s="18" t="s">
        <v>196</v>
      </c>
      <c r="BE202" s="242">
        <f>IF(N202="základní",J202,0)</f>
        <v>0</v>
      </c>
      <c r="BF202" s="242">
        <f>IF(N202="snížená",J202,0)</f>
        <v>0</v>
      </c>
      <c r="BG202" s="242">
        <f>IF(N202="zákl. přenesená",J202,0)</f>
        <v>0</v>
      </c>
      <c r="BH202" s="242">
        <f>IF(N202="sníž. přenesená",J202,0)</f>
        <v>0</v>
      </c>
      <c r="BI202" s="242">
        <f>IF(N202="nulová",J202,0)</f>
        <v>0</v>
      </c>
      <c r="BJ202" s="18" t="s">
        <v>82</v>
      </c>
      <c r="BK202" s="242">
        <f>ROUND(I202*H202,2)</f>
        <v>0</v>
      </c>
      <c r="BL202" s="18" t="s">
        <v>101</v>
      </c>
      <c r="BM202" s="241" t="s">
        <v>1265</v>
      </c>
    </row>
    <row r="203" s="14" customFormat="1">
      <c r="A203" s="14"/>
      <c r="B203" s="255"/>
      <c r="C203" s="256"/>
      <c r="D203" s="245" t="s">
        <v>210</v>
      </c>
      <c r="E203" s="257" t="s">
        <v>1</v>
      </c>
      <c r="F203" s="258" t="s">
        <v>311</v>
      </c>
      <c r="G203" s="256"/>
      <c r="H203" s="257" t="s">
        <v>1</v>
      </c>
      <c r="I203" s="259"/>
      <c r="J203" s="256"/>
      <c r="K203" s="256"/>
      <c r="L203" s="260"/>
      <c r="M203" s="261"/>
      <c r="N203" s="262"/>
      <c r="O203" s="262"/>
      <c r="P203" s="262"/>
      <c r="Q203" s="262"/>
      <c r="R203" s="262"/>
      <c r="S203" s="262"/>
      <c r="T203" s="26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4" t="s">
        <v>210</v>
      </c>
      <c r="AU203" s="264" t="s">
        <v>86</v>
      </c>
      <c r="AV203" s="14" t="s">
        <v>82</v>
      </c>
      <c r="AW203" s="14" t="s">
        <v>34</v>
      </c>
      <c r="AX203" s="14" t="s">
        <v>78</v>
      </c>
      <c r="AY203" s="264" t="s">
        <v>196</v>
      </c>
    </row>
    <row r="204" s="13" customFormat="1">
      <c r="A204" s="13"/>
      <c r="B204" s="243"/>
      <c r="C204" s="244"/>
      <c r="D204" s="245" t="s">
        <v>210</v>
      </c>
      <c r="E204" s="246" t="s">
        <v>1</v>
      </c>
      <c r="F204" s="247" t="s">
        <v>1544</v>
      </c>
      <c r="G204" s="244"/>
      <c r="H204" s="248">
        <v>207.333</v>
      </c>
      <c r="I204" s="249"/>
      <c r="J204" s="244"/>
      <c r="K204" s="244"/>
      <c r="L204" s="250"/>
      <c r="M204" s="251"/>
      <c r="N204" s="252"/>
      <c r="O204" s="252"/>
      <c r="P204" s="252"/>
      <c r="Q204" s="252"/>
      <c r="R204" s="252"/>
      <c r="S204" s="252"/>
      <c r="T204" s="25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4" t="s">
        <v>210</v>
      </c>
      <c r="AU204" s="254" t="s">
        <v>86</v>
      </c>
      <c r="AV204" s="13" t="s">
        <v>86</v>
      </c>
      <c r="AW204" s="13" t="s">
        <v>34</v>
      </c>
      <c r="AX204" s="13" t="s">
        <v>78</v>
      </c>
      <c r="AY204" s="254" t="s">
        <v>196</v>
      </c>
    </row>
    <row r="205" s="16" customFormat="1">
      <c r="A205" s="16"/>
      <c r="B205" s="276"/>
      <c r="C205" s="277"/>
      <c r="D205" s="245" t="s">
        <v>210</v>
      </c>
      <c r="E205" s="278" t="s">
        <v>143</v>
      </c>
      <c r="F205" s="279" t="s">
        <v>276</v>
      </c>
      <c r="G205" s="277"/>
      <c r="H205" s="280">
        <v>207.333</v>
      </c>
      <c r="I205" s="281"/>
      <c r="J205" s="277"/>
      <c r="K205" s="277"/>
      <c r="L205" s="282"/>
      <c r="M205" s="283"/>
      <c r="N205" s="284"/>
      <c r="O205" s="284"/>
      <c r="P205" s="284"/>
      <c r="Q205" s="284"/>
      <c r="R205" s="284"/>
      <c r="S205" s="284"/>
      <c r="T205" s="285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T205" s="286" t="s">
        <v>210</v>
      </c>
      <c r="AU205" s="286" t="s">
        <v>86</v>
      </c>
      <c r="AV205" s="16" t="s">
        <v>101</v>
      </c>
      <c r="AW205" s="16" t="s">
        <v>34</v>
      </c>
      <c r="AX205" s="16" t="s">
        <v>82</v>
      </c>
      <c r="AY205" s="286" t="s">
        <v>196</v>
      </c>
    </row>
    <row r="206" s="2" customFormat="1" ht="37.8" customHeight="1">
      <c r="A206" s="39"/>
      <c r="B206" s="40"/>
      <c r="C206" s="230" t="s">
        <v>303</v>
      </c>
      <c r="D206" s="230" t="s">
        <v>198</v>
      </c>
      <c r="E206" s="231" t="s">
        <v>320</v>
      </c>
      <c r="F206" s="232" t="s">
        <v>321</v>
      </c>
      <c r="G206" s="233" t="s">
        <v>261</v>
      </c>
      <c r="H206" s="234">
        <v>2073.3299999999999</v>
      </c>
      <c r="I206" s="235"/>
      <c r="J206" s="236">
        <f>ROUND(I206*H206,2)</f>
        <v>0</v>
      </c>
      <c r="K206" s="232" t="s">
        <v>202</v>
      </c>
      <c r="L206" s="45"/>
      <c r="M206" s="237" t="s">
        <v>1</v>
      </c>
      <c r="N206" s="238" t="s">
        <v>43</v>
      </c>
      <c r="O206" s="92"/>
      <c r="P206" s="239">
        <f>O206*H206</f>
        <v>0</v>
      </c>
      <c r="Q206" s="239">
        <v>0</v>
      </c>
      <c r="R206" s="239">
        <f>Q206*H206</f>
        <v>0</v>
      </c>
      <c r="S206" s="239">
        <v>0</v>
      </c>
      <c r="T206" s="24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1" t="s">
        <v>101</v>
      </c>
      <c r="AT206" s="241" t="s">
        <v>198</v>
      </c>
      <c r="AU206" s="241" t="s">
        <v>86</v>
      </c>
      <c r="AY206" s="18" t="s">
        <v>196</v>
      </c>
      <c r="BE206" s="242">
        <f>IF(N206="základní",J206,0)</f>
        <v>0</v>
      </c>
      <c r="BF206" s="242">
        <f>IF(N206="snížená",J206,0)</f>
        <v>0</v>
      </c>
      <c r="BG206" s="242">
        <f>IF(N206="zákl. přenesená",J206,0)</f>
        <v>0</v>
      </c>
      <c r="BH206" s="242">
        <f>IF(N206="sníž. přenesená",J206,0)</f>
        <v>0</v>
      </c>
      <c r="BI206" s="242">
        <f>IF(N206="nulová",J206,0)</f>
        <v>0</v>
      </c>
      <c r="BJ206" s="18" t="s">
        <v>82</v>
      </c>
      <c r="BK206" s="242">
        <f>ROUND(I206*H206,2)</f>
        <v>0</v>
      </c>
      <c r="BL206" s="18" t="s">
        <v>101</v>
      </c>
      <c r="BM206" s="241" t="s">
        <v>1267</v>
      </c>
    </row>
    <row r="207" s="13" customFormat="1">
      <c r="A207" s="13"/>
      <c r="B207" s="243"/>
      <c r="C207" s="244"/>
      <c r="D207" s="245" t="s">
        <v>210</v>
      </c>
      <c r="E207" s="246" t="s">
        <v>1</v>
      </c>
      <c r="F207" s="247" t="s">
        <v>323</v>
      </c>
      <c r="G207" s="244"/>
      <c r="H207" s="248">
        <v>2073.3299999999999</v>
      </c>
      <c r="I207" s="249"/>
      <c r="J207" s="244"/>
      <c r="K207" s="244"/>
      <c r="L207" s="250"/>
      <c r="M207" s="251"/>
      <c r="N207" s="252"/>
      <c r="O207" s="252"/>
      <c r="P207" s="252"/>
      <c r="Q207" s="252"/>
      <c r="R207" s="252"/>
      <c r="S207" s="252"/>
      <c r="T207" s="25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4" t="s">
        <v>210</v>
      </c>
      <c r="AU207" s="254" t="s">
        <v>86</v>
      </c>
      <c r="AV207" s="13" t="s">
        <v>86</v>
      </c>
      <c r="AW207" s="13" t="s">
        <v>34</v>
      </c>
      <c r="AX207" s="13" t="s">
        <v>82</v>
      </c>
      <c r="AY207" s="254" t="s">
        <v>196</v>
      </c>
    </row>
    <row r="208" s="2" customFormat="1" ht="24.15" customHeight="1">
      <c r="A208" s="39"/>
      <c r="B208" s="40"/>
      <c r="C208" s="230" t="s">
        <v>7</v>
      </c>
      <c r="D208" s="230" t="s">
        <v>198</v>
      </c>
      <c r="E208" s="231" t="s">
        <v>325</v>
      </c>
      <c r="F208" s="232" t="s">
        <v>326</v>
      </c>
      <c r="G208" s="233" t="s">
        <v>261</v>
      </c>
      <c r="H208" s="234">
        <v>1</v>
      </c>
      <c r="I208" s="235"/>
      <c r="J208" s="236">
        <f>ROUND(I208*H208,2)</f>
        <v>0</v>
      </c>
      <c r="K208" s="232" t="s">
        <v>202</v>
      </c>
      <c r="L208" s="45"/>
      <c r="M208" s="237" t="s">
        <v>1</v>
      </c>
      <c r="N208" s="238" t="s">
        <v>43</v>
      </c>
      <c r="O208" s="92"/>
      <c r="P208" s="239">
        <f>O208*H208</f>
        <v>0</v>
      </c>
      <c r="Q208" s="239">
        <v>0</v>
      </c>
      <c r="R208" s="239">
        <f>Q208*H208</f>
        <v>0</v>
      </c>
      <c r="S208" s="239">
        <v>0</v>
      </c>
      <c r="T208" s="24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1" t="s">
        <v>101</v>
      </c>
      <c r="AT208" s="241" t="s">
        <v>198</v>
      </c>
      <c r="AU208" s="241" t="s">
        <v>86</v>
      </c>
      <c r="AY208" s="18" t="s">
        <v>196</v>
      </c>
      <c r="BE208" s="242">
        <f>IF(N208="základní",J208,0)</f>
        <v>0</v>
      </c>
      <c r="BF208" s="242">
        <f>IF(N208="snížená",J208,0)</f>
        <v>0</v>
      </c>
      <c r="BG208" s="242">
        <f>IF(N208="zákl. přenesená",J208,0)</f>
        <v>0</v>
      </c>
      <c r="BH208" s="242">
        <f>IF(N208="sníž. přenesená",J208,0)</f>
        <v>0</v>
      </c>
      <c r="BI208" s="242">
        <f>IF(N208="nulová",J208,0)</f>
        <v>0</v>
      </c>
      <c r="BJ208" s="18" t="s">
        <v>82</v>
      </c>
      <c r="BK208" s="242">
        <f>ROUND(I208*H208,2)</f>
        <v>0</v>
      </c>
      <c r="BL208" s="18" t="s">
        <v>101</v>
      </c>
      <c r="BM208" s="241" t="s">
        <v>1545</v>
      </c>
    </row>
    <row r="209" s="14" customFormat="1">
      <c r="A209" s="14"/>
      <c r="B209" s="255"/>
      <c r="C209" s="256"/>
      <c r="D209" s="245" t="s">
        <v>210</v>
      </c>
      <c r="E209" s="257" t="s">
        <v>1</v>
      </c>
      <c r="F209" s="258" t="s">
        <v>328</v>
      </c>
      <c r="G209" s="256"/>
      <c r="H209" s="257" t="s">
        <v>1</v>
      </c>
      <c r="I209" s="259"/>
      <c r="J209" s="256"/>
      <c r="K209" s="256"/>
      <c r="L209" s="260"/>
      <c r="M209" s="261"/>
      <c r="N209" s="262"/>
      <c r="O209" s="262"/>
      <c r="P209" s="262"/>
      <c r="Q209" s="262"/>
      <c r="R209" s="262"/>
      <c r="S209" s="262"/>
      <c r="T209" s="26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4" t="s">
        <v>210</v>
      </c>
      <c r="AU209" s="264" t="s">
        <v>86</v>
      </c>
      <c r="AV209" s="14" t="s">
        <v>82</v>
      </c>
      <c r="AW209" s="14" t="s">
        <v>34</v>
      </c>
      <c r="AX209" s="14" t="s">
        <v>78</v>
      </c>
      <c r="AY209" s="264" t="s">
        <v>196</v>
      </c>
    </row>
    <row r="210" s="13" customFormat="1">
      <c r="A210" s="13"/>
      <c r="B210" s="243"/>
      <c r="C210" s="244"/>
      <c r="D210" s="245" t="s">
        <v>210</v>
      </c>
      <c r="E210" s="246" t="s">
        <v>1</v>
      </c>
      <c r="F210" s="247" t="s">
        <v>306</v>
      </c>
      <c r="G210" s="244"/>
      <c r="H210" s="248">
        <v>1</v>
      </c>
      <c r="I210" s="249"/>
      <c r="J210" s="244"/>
      <c r="K210" s="244"/>
      <c r="L210" s="250"/>
      <c r="M210" s="251"/>
      <c r="N210" s="252"/>
      <c r="O210" s="252"/>
      <c r="P210" s="252"/>
      <c r="Q210" s="252"/>
      <c r="R210" s="252"/>
      <c r="S210" s="252"/>
      <c r="T210" s="25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4" t="s">
        <v>210</v>
      </c>
      <c r="AU210" s="254" t="s">
        <v>86</v>
      </c>
      <c r="AV210" s="13" t="s">
        <v>86</v>
      </c>
      <c r="AW210" s="13" t="s">
        <v>34</v>
      </c>
      <c r="AX210" s="13" t="s">
        <v>82</v>
      </c>
      <c r="AY210" s="254" t="s">
        <v>196</v>
      </c>
    </row>
    <row r="211" s="2" customFormat="1" ht="37.8" customHeight="1">
      <c r="A211" s="39"/>
      <c r="B211" s="40"/>
      <c r="C211" s="230" t="s">
        <v>314</v>
      </c>
      <c r="D211" s="230" t="s">
        <v>198</v>
      </c>
      <c r="E211" s="231" t="s">
        <v>339</v>
      </c>
      <c r="F211" s="232" t="s">
        <v>340</v>
      </c>
      <c r="G211" s="233" t="s">
        <v>341</v>
      </c>
      <c r="H211" s="234">
        <v>207.333</v>
      </c>
      <c r="I211" s="235"/>
      <c r="J211" s="236">
        <f>ROUND(I211*H211,2)</f>
        <v>0</v>
      </c>
      <c r="K211" s="232" t="s">
        <v>202</v>
      </c>
      <c r="L211" s="45"/>
      <c r="M211" s="237" t="s">
        <v>1</v>
      </c>
      <c r="N211" s="238" t="s">
        <v>43</v>
      </c>
      <c r="O211" s="92"/>
      <c r="P211" s="239">
        <f>O211*H211</f>
        <v>0</v>
      </c>
      <c r="Q211" s="239">
        <v>0</v>
      </c>
      <c r="R211" s="239">
        <f>Q211*H211</f>
        <v>0</v>
      </c>
      <c r="S211" s="239">
        <v>0</v>
      </c>
      <c r="T211" s="24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1" t="s">
        <v>101</v>
      </c>
      <c r="AT211" s="241" t="s">
        <v>198</v>
      </c>
      <c r="AU211" s="241" t="s">
        <v>86</v>
      </c>
      <c r="AY211" s="18" t="s">
        <v>196</v>
      </c>
      <c r="BE211" s="242">
        <f>IF(N211="základní",J211,0)</f>
        <v>0</v>
      </c>
      <c r="BF211" s="242">
        <f>IF(N211="snížená",J211,0)</f>
        <v>0</v>
      </c>
      <c r="BG211" s="242">
        <f>IF(N211="zákl. přenesená",J211,0)</f>
        <v>0</v>
      </c>
      <c r="BH211" s="242">
        <f>IF(N211="sníž. přenesená",J211,0)</f>
        <v>0</v>
      </c>
      <c r="BI211" s="242">
        <f>IF(N211="nulová",J211,0)</f>
        <v>0</v>
      </c>
      <c r="BJ211" s="18" t="s">
        <v>82</v>
      </c>
      <c r="BK211" s="242">
        <f>ROUND(I211*H211,2)</f>
        <v>0</v>
      </c>
      <c r="BL211" s="18" t="s">
        <v>101</v>
      </c>
      <c r="BM211" s="241" t="s">
        <v>1268</v>
      </c>
    </row>
    <row r="212" s="13" customFormat="1">
      <c r="A212" s="13"/>
      <c r="B212" s="243"/>
      <c r="C212" s="244"/>
      <c r="D212" s="245" t="s">
        <v>210</v>
      </c>
      <c r="E212" s="246" t="s">
        <v>1</v>
      </c>
      <c r="F212" s="247" t="s">
        <v>977</v>
      </c>
      <c r="G212" s="244"/>
      <c r="H212" s="248">
        <v>207.333</v>
      </c>
      <c r="I212" s="249"/>
      <c r="J212" s="244"/>
      <c r="K212" s="244"/>
      <c r="L212" s="250"/>
      <c r="M212" s="251"/>
      <c r="N212" s="252"/>
      <c r="O212" s="252"/>
      <c r="P212" s="252"/>
      <c r="Q212" s="252"/>
      <c r="R212" s="252"/>
      <c r="S212" s="252"/>
      <c r="T212" s="25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4" t="s">
        <v>210</v>
      </c>
      <c r="AU212" s="254" t="s">
        <v>86</v>
      </c>
      <c r="AV212" s="13" t="s">
        <v>86</v>
      </c>
      <c r="AW212" s="13" t="s">
        <v>34</v>
      </c>
      <c r="AX212" s="13" t="s">
        <v>82</v>
      </c>
      <c r="AY212" s="254" t="s">
        <v>196</v>
      </c>
    </row>
    <row r="213" s="2" customFormat="1" ht="33" customHeight="1">
      <c r="A213" s="39"/>
      <c r="B213" s="40"/>
      <c r="C213" s="230" t="s">
        <v>319</v>
      </c>
      <c r="D213" s="230" t="s">
        <v>198</v>
      </c>
      <c r="E213" s="231" t="s">
        <v>345</v>
      </c>
      <c r="F213" s="232" t="s">
        <v>346</v>
      </c>
      <c r="G213" s="233" t="s">
        <v>341</v>
      </c>
      <c r="H213" s="234">
        <v>207.333</v>
      </c>
      <c r="I213" s="235"/>
      <c r="J213" s="236">
        <f>ROUND(I213*H213,2)</f>
        <v>0</v>
      </c>
      <c r="K213" s="232" t="s">
        <v>202</v>
      </c>
      <c r="L213" s="45"/>
      <c r="M213" s="237" t="s">
        <v>1</v>
      </c>
      <c r="N213" s="238" t="s">
        <v>43</v>
      </c>
      <c r="O213" s="92"/>
      <c r="P213" s="239">
        <f>O213*H213</f>
        <v>0</v>
      </c>
      <c r="Q213" s="239">
        <v>0</v>
      </c>
      <c r="R213" s="239">
        <f>Q213*H213</f>
        <v>0</v>
      </c>
      <c r="S213" s="239">
        <v>0</v>
      </c>
      <c r="T213" s="240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1" t="s">
        <v>101</v>
      </c>
      <c r="AT213" s="241" t="s">
        <v>198</v>
      </c>
      <c r="AU213" s="241" t="s">
        <v>86</v>
      </c>
      <c r="AY213" s="18" t="s">
        <v>196</v>
      </c>
      <c r="BE213" s="242">
        <f>IF(N213="základní",J213,0)</f>
        <v>0</v>
      </c>
      <c r="BF213" s="242">
        <f>IF(N213="snížená",J213,0)</f>
        <v>0</v>
      </c>
      <c r="BG213" s="242">
        <f>IF(N213="zákl. přenesená",J213,0)</f>
        <v>0</v>
      </c>
      <c r="BH213" s="242">
        <f>IF(N213="sníž. přenesená",J213,0)</f>
        <v>0</v>
      </c>
      <c r="BI213" s="242">
        <f>IF(N213="nulová",J213,0)</f>
        <v>0</v>
      </c>
      <c r="BJ213" s="18" t="s">
        <v>82</v>
      </c>
      <c r="BK213" s="242">
        <f>ROUND(I213*H213,2)</f>
        <v>0</v>
      </c>
      <c r="BL213" s="18" t="s">
        <v>101</v>
      </c>
      <c r="BM213" s="241" t="s">
        <v>1546</v>
      </c>
    </row>
    <row r="214" s="13" customFormat="1">
      <c r="A214" s="13"/>
      <c r="B214" s="243"/>
      <c r="C214" s="244"/>
      <c r="D214" s="245" t="s">
        <v>210</v>
      </c>
      <c r="E214" s="246" t="s">
        <v>1</v>
      </c>
      <c r="F214" s="247" t="s">
        <v>977</v>
      </c>
      <c r="G214" s="244"/>
      <c r="H214" s="248">
        <v>207.333</v>
      </c>
      <c r="I214" s="249"/>
      <c r="J214" s="244"/>
      <c r="K214" s="244"/>
      <c r="L214" s="250"/>
      <c r="M214" s="251"/>
      <c r="N214" s="252"/>
      <c r="O214" s="252"/>
      <c r="P214" s="252"/>
      <c r="Q214" s="252"/>
      <c r="R214" s="252"/>
      <c r="S214" s="252"/>
      <c r="T214" s="25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4" t="s">
        <v>210</v>
      </c>
      <c r="AU214" s="254" t="s">
        <v>86</v>
      </c>
      <c r="AV214" s="13" t="s">
        <v>86</v>
      </c>
      <c r="AW214" s="13" t="s">
        <v>34</v>
      </c>
      <c r="AX214" s="13" t="s">
        <v>82</v>
      </c>
      <c r="AY214" s="254" t="s">
        <v>196</v>
      </c>
    </row>
    <row r="215" s="2" customFormat="1" ht="16.5" customHeight="1">
      <c r="A215" s="39"/>
      <c r="B215" s="40"/>
      <c r="C215" s="230" t="s">
        <v>324</v>
      </c>
      <c r="D215" s="230" t="s">
        <v>198</v>
      </c>
      <c r="E215" s="231" t="s">
        <v>350</v>
      </c>
      <c r="F215" s="232" t="s">
        <v>351</v>
      </c>
      <c r="G215" s="233" t="s">
        <v>261</v>
      </c>
      <c r="H215" s="234">
        <v>207.333</v>
      </c>
      <c r="I215" s="235"/>
      <c r="J215" s="236">
        <f>ROUND(I215*H215,2)</f>
        <v>0</v>
      </c>
      <c r="K215" s="232" t="s">
        <v>202</v>
      </c>
      <c r="L215" s="45"/>
      <c r="M215" s="237" t="s">
        <v>1</v>
      </c>
      <c r="N215" s="238" t="s">
        <v>43</v>
      </c>
      <c r="O215" s="92"/>
      <c r="P215" s="239">
        <f>O215*H215</f>
        <v>0</v>
      </c>
      <c r="Q215" s="239">
        <v>0</v>
      </c>
      <c r="R215" s="239">
        <f>Q215*H215</f>
        <v>0</v>
      </c>
      <c r="S215" s="239">
        <v>0</v>
      </c>
      <c r="T215" s="24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1" t="s">
        <v>101</v>
      </c>
      <c r="AT215" s="241" t="s">
        <v>198</v>
      </c>
      <c r="AU215" s="241" t="s">
        <v>86</v>
      </c>
      <c r="AY215" s="18" t="s">
        <v>196</v>
      </c>
      <c r="BE215" s="242">
        <f>IF(N215="základní",J215,0)</f>
        <v>0</v>
      </c>
      <c r="BF215" s="242">
        <f>IF(N215="snížená",J215,0)</f>
        <v>0</v>
      </c>
      <c r="BG215" s="242">
        <f>IF(N215="zákl. přenesená",J215,0)</f>
        <v>0</v>
      </c>
      <c r="BH215" s="242">
        <f>IF(N215="sníž. přenesená",J215,0)</f>
        <v>0</v>
      </c>
      <c r="BI215" s="242">
        <f>IF(N215="nulová",J215,0)</f>
        <v>0</v>
      </c>
      <c r="BJ215" s="18" t="s">
        <v>82</v>
      </c>
      <c r="BK215" s="242">
        <f>ROUND(I215*H215,2)</f>
        <v>0</v>
      </c>
      <c r="BL215" s="18" t="s">
        <v>101</v>
      </c>
      <c r="BM215" s="241" t="s">
        <v>1269</v>
      </c>
    </row>
    <row r="216" s="13" customFormat="1">
      <c r="A216" s="13"/>
      <c r="B216" s="243"/>
      <c r="C216" s="244"/>
      <c r="D216" s="245" t="s">
        <v>210</v>
      </c>
      <c r="E216" s="246" t="s">
        <v>1</v>
      </c>
      <c r="F216" s="247" t="s">
        <v>143</v>
      </c>
      <c r="G216" s="244"/>
      <c r="H216" s="248">
        <v>207.333</v>
      </c>
      <c r="I216" s="249"/>
      <c r="J216" s="244"/>
      <c r="K216" s="244"/>
      <c r="L216" s="250"/>
      <c r="M216" s="251"/>
      <c r="N216" s="252"/>
      <c r="O216" s="252"/>
      <c r="P216" s="252"/>
      <c r="Q216" s="252"/>
      <c r="R216" s="252"/>
      <c r="S216" s="252"/>
      <c r="T216" s="25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4" t="s">
        <v>210</v>
      </c>
      <c r="AU216" s="254" t="s">
        <v>86</v>
      </c>
      <c r="AV216" s="13" t="s">
        <v>86</v>
      </c>
      <c r="AW216" s="13" t="s">
        <v>34</v>
      </c>
      <c r="AX216" s="13" t="s">
        <v>82</v>
      </c>
      <c r="AY216" s="254" t="s">
        <v>196</v>
      </c>
    </row>
    <row r="217" s="2" customFormat="1" ht="24.15" customHeight="1">
      <c r="A217" s="39"/>
      <c r="B217" s="40"/>
      <c r="C217" s="230" t="s">
        <v>329</v>
      </c>
      <c r="D217" s="230" t="s">
        <v>198</v>
      </c>
      <c r="E217" s="231" t="s">
        <v>356</v>
      </c>
      <c r="F217" s="232" t="s">
        <v>357</v>
      </c>
      <c r="G217" s="233" t="s">
        <v>261</v>
      </c>
      <c r="H217" s="234">
        <v>81.391000000000005</v>
      </c>
      <c r="I217" s="235"/>
      <c r="J217" s="236">
        <f>ROUND(I217*H217,2)</f>
        <v>0</v>
      </c>
      <c r="K217" s="232" t="s">
        <v>202</v>
      </c>
      <c r="L217" s="45"/>
      <c r="M217" s="237" t="s">
        <v>1</v>
      </c>
      <c r="N217" s="238" t="s">
        <v>43</v>
      </c>
      <c r="O217" s="92"/>
      <c r="P217" s="239">
        <f>O217*H217</f>
        <v>0</v>
      </c>
      <c r="Q217" s="239">
        <v>0</v>
      </c>
      <c r="R217" s="239">
        <f>Q217*H217</f>
        <v>0</v>
      </c>
      <c r="S217" s="239">
        <v>0</v>
      </c>
      <c r="T217" s="24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1" t="s">
        <v>101</v>
      </c>
      <c r="AT217" s="241" t="s">
        <v>198</v>
      </c>
      <c r="AU217" s="241" t="s">
        <v>86</v>
      </c>
      <c r="AY217" s="18" t="s">
        <v>196</v>
      </c>
      <c r="BE217" s="242">
        <f>IF(N217="základní",J217,0)</f>
        <v>0</v>
      </c>
      <c r="BF217" s="242">
        <f>IF(N217="snížená",J217,0)</f>
        <v>0</v>
      </c>
      <c r="BG217" s="242">
        <f>IF(N217="zákl. přenesená",J217,0)</f>
        <v>0</v>
      </c>
      <c r="BH217" s="242">
        <f>IF(N217="sníž. přenesená",J217,0)</f>
        <v>0</v>
      </c>
      <c r="BI217" s="242">
        <f>IF(N217="nulová",J217,0)</f>
        <v>0</v>
      </c>
      <c r="BJ217" s="18" t="s">
        <v>82</v>
      </c>
      <c r="BK217" s="242">
        <f>ROUND(I217*H217,2)</f>
        <v>0</v>
      </c>
      <c r="BL217" s="18" t="s">
        <v>101</v>
      </c>
      <c r="BM217" s="241" t="s">
        <v>1270</v>
      </c>
    </row>
    <row r="218" s="14" customFormat="1">
      <c r="A218" s="14"/>
      <c r="B218" s="255"/>
      <c r="C218" s="256"/>
      <c r="D218" s="245" t="s">
        <v>210</v>
      </c>
      <c r="E218" s="257" t="s">
        <v>1</v>
      </c>
      <c r="F218" s="258" t="s">
        <v>1271</v>
      </c>
      <c r="G218" s="256"/>
      <c r="H218" s="257" t="s">
        <v>1</v>
      </c>
      <c r="I218" s="259"/>
      <c r="J218" s="256"/>
      <c r="K218" s="256"/>
      <c r="L218" s="260"/>
      <c r="M218" s="261"/>
      <c r="N218" s="262"/>
      <c r="O218" s="262"/>
      <c r="P218" s="262"/>
      <c r="Q218" s="262"/>
      <c r="R218" s="262"/>
      <c r="S218" s="262"/>
      <c r="T218" s="26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4" t="s">
        <v>210</v>
      </c>
      <c r="AU218" s="264" t="s">
        <v>86</v>
      </c>
      <c r="AV218" s="14" t="s">
        <v>82</v>
      </c>
      <c r="AW218" s="14" t="s">
        <v>34</v>
      </c>
      <c r="AX218" s="14" t="s">
        <v>78</v>
      </c>
      <c r="AY218" s="264" t="s">
        <v>196</v>
      </c>
    </row>
    <row r="219" s="13" customFormat="1">
      <c r="A219" s="13"/>
      <c r="B219" s="243"/>
      <c r="C219" s="244"/>
      <c r="D219" s="245" t="s">
        <v>210</v>
      </c>
      <c r="E219" s="246" t="s">
        <v>1</v>
      </c>
      <c r="F219" s="247" t="s">
        <v>1272</v>
      </c>
      <c r="G219" s="244"/>
      <c r="H219" s="248">
        <v>177.898</v>
      </c>
      <c r="I219" s="249"/>
      <c r="J219" s="244"/>
      <c r="K219" s="244"/>
      <c r="L219" s="250"/>
      <c r="M219" s="251"/>
      <c r="N219" s="252"/>
      <c r="O219" s="252"/>
      <c r="P219" s="252"/>
      <c r="Q219" s="252"/>
      <c r="R219" s="252"/>
      <c r="S219" s="252"/>
      <c r="T219" s="25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4" t="s">
        <v>210</v>
      </c>
      <c r="AU219" s="254" t="s">
        <v>86</v>
      </c>
      <c r="AV219" s="13" t="s">
        <v>86</v>
      </c>
      <c r="AW219" s="13" t="s">
        <v>34</v>
      </c>
      <c r="AX219" s="13" t="s">
        <v>78</v>
      </c>
      <c r="AY219" s="254" t="s">
        <v>196</v>
      </c>
    </row>
    <row r="220" s="13" customFormat="1">
      <c r="A220" s="13"/>
      <c r="B220" s="243"/>
      <c r="C220" s="244"/>
      <c r="D220" s="245" t="s">
        <v>210</v>
      </c>
      <c r="E220" s="246" t="s">
        <v>1</v>
      </c>
      <c r="F220" s="247" t="s">
        <v>1273</v>
      </c>
      <c r="G220" s="244"/>
      <c r="H220" s="248">
        <v>-85.781999999999996</v>
      </c>
      <c r="I220" s="249"/>
      <c r="J220" s="244"/>
      <c r="K220" s="244"/>
      <c r="L220" s="250"/>
      <c r="M220" s="251"/>
      <c r="N220" s="252"/>
      <c r="O220" s="252"/>
      <c r="P220" s="252"/>
      <c r="Q220" s="252"/>
      <c r="R220" s="252"/>
      <c r="S220" s="252"/>
      <c r="T220" s="25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4" t="s">
        <v>210</v>
      </c>
      <c r="AU220" s="254" t="s">
        <v>86</v>
      </c>
      <c r="AV220" s="13" t="s">
        <v>86</v>
      </c>
      <c r="AW220" s="13" t="s">
        <v>34</v>
      </c>
      <c r="AX220" s="13" t="s">
        <v>78</v>
      </c>
      <c r="AY220" s="254" t="s">
        <v>196</v>
      </c>
    </row>
    <row r="221" s="13" customFormat="1">
      <c r="A221" s="13"/>
      <c r="B221" s="243"/>
      <c r="C221" s="244"/>
      <c r="D221" s="245" t="s">
        <v>210</v>
      </c>
      <c r="E221" s="246" t="s">
        <v>1</v>
      </c>
      <c r="F221" s="247" t="s">
        <v>1547</v>
      </c>
      <c r="G221" s="244"/>
      <c r="H221" s="248">
        <v>-4.867</v>
      </c>
      <c r="I221" s="249"/>
      <c r="J221" s="244"/>
      <c r="K221" s="244"/>
      <c r="L221" s="250"/>
      <c r="M221" s="251"/>
      <c r="N221" s="252"/>
      <c r="O221" s="252"/>
      <c r="P221" s="252"/>
      <c r="Q221" s="252"/>
      <c r="R221" s="252"/>
      <c r="S221" s="252"/>
      <c r="T221" s="25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4" t="s">
        <v>210</v>
      </c>
      <c r="AU221" s="254" t="s">
        <v>86</v>
      </c>
      <c r="AV221" s="13" t="s">
        <v>86</v>
      </c>
      <c r="AW221" s="13" t="s">
        <v>34</v>
      </c>
      <c r="AX221" s="13" t="s">
        <v>78</v>
      </c>
      <c r="AY221" s="254" t="s">
        <v>196</v>
      </c>
    </row>
    <row r="222" s="13" customFormat="1">
      <c r="A222" s="13"/>
      <c r="B222" s="243"/>
      <c r="C222" s="244"/>
      <c r="D222" s="245" t="s">
        <v>210</v>
      </c>
      <c r="E222" s="246" t="s">
        <v>1</v>
      </c>
      <c r="F222" s="247" t="s">
        <v>1548</v>
      </c>
      <c r="G222" s="244"/>
      <c r="H222" s="248">
        <v>-1.407</v>
      </c>
      <c r="I222" s="249"/>
      <c r="J222" s="244"/>
      <c r="K222" s="244"/>
      <c r="L222" s="250"/>
      <c r="M222" s="251"/>
      <c r="N222" s="252"/>
      <c r="O222" s="252"/>
      <c r="P222" s="252"/>
      <c r="Q222" s="252"/>
      <c r="R222" s="252"/>
      <c r="S222" s="252"/>
      <c r="T222" s="25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4" t="s">
        <v>210</v>
      </c>
      <c r="AU222" s="254" t="s">
        <v>86</v>
      </c>
      <c r="AV222" s="13" t="s">
        <v>86</v>
      </c>
      <c r="AW222" s="13" t="s">
        <v>34</v>
      </c>
      <c r="AX222" s="13" t="s">
        <v>78</v>
      </c>
      <c r="AY222" s="254" t="s">
        <v>196</v>
      </c>
    </row>
    <row r="223" s="13" customFormat="1">
      <c r="A223" s="13"/>
      <c r="B223" s="243"/>
      <c r="C223" s="244"/>
      <c r="D223" s="245" t="s">
        <v>210</v>
      </c>
      <c r="E223" s="246" t="s">
        <v>1</v>
      </c>
      <c r="F223" s="247" t="s">
        <v>1549</v>
      </c>
      <c r="G223" s="244"/>
      <c r="H223" s="248">
        <v>-0.38400000000000001</v>
      </c>
      <c r="I223" s="249"/>
      <c r="J223" s="244"/>
      <c r="K223" s="244"/>
      <c r="L223" s="250"/>
      <c r="M223" s="251"/>
      <c r="N223" s="252"/>
      <c r="O223" s="252"/>
      <c r="P223" s="252"/>
      <c r="Q223" s="252"/>
      <c r="R223" s="252"/>
      <c r="S223" s="252"/>
      <c r="T223" s="25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4" t="s">
        <v>210</v>
      </c>
      <c r="AU223" s="254" t="s">
        <v>86</v>
      </c>
      <c r="AV223" s="13" t="s">
        <v>86</v>
      </c>
      <c r="AW223" s="13" t="s">
        <v>34</v>
      </c>
      <c r="AX223" s="13" t="s">
        <v>78</v>
      </c>
      <c r="AY223" s="254" t="s">
        <v>196</v>
      </c>
    </row>
    <row r="224" s="13" customFormat="1">
      <c r="A224" s="13"/>
      <c r="B224" s="243"/>
      <c r="C224" s="244"/>
      <c r="D224" s="245" t="s">
        <v>210</v>
      </c>
      <c r="E224" s="246" t="s">
        <v>1</v>
      </c>
      <c r="F224" s="247" t="s">
        <v>1550</v>
      </c>
      <c r="G224" s="244"/>
      <c r="H224" s="248">
        <v>-2.548</v>
      </c>
      <c r="I224" s="249"/>
      <c r="J224" s="244"/>
      <c r="K224" s="244"/>
      <c r="L224" s="250"/>
      <c r="M224" s="251"/>
      <c r="N224" s="252"/>
      <c r="O224" s="252"/>
      <c r="P224" s="252"/>
      <c r="Q224" s="252"/>
      <c r="R224" s="252"/>
      <c r="S224" s="252"/>
      <c r="T224" s="25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4" t="s">
        <v>210</v>
      </c>
      <c r="AU224" s="254" t="s">
        <v>86</v>
      </c>
      <c r="AV224" s="13" t="s">
        <v>86</v>
      </c>
      <c r="AW224" s="13" t="s">
        <v>34</v>
      </c>
      <c r="AX224" s="13" t="s">
        <v>78</v>
      </c>
      <c r="AY224" s="254" t="s">
        <v>196</v>
      </c>
    </row>
    <row r="225" s="13" customFormat="1">
      <c r="A225" s="13"/>
      <c r="B225" s="243"/>
      <c r="C225" s="244"/>
      <c r="D225" s="245" t="s">
        <v>210</v>
      </c>
      <c r="E225" s="246" t="s">
        <v>1</v>
      </c>
      <c r="F225" s="247" t="s">
        <v>1276</v>
      </c>
      <c r="G225" s="244"/>
      <c r="H225" s="248">
        <v>-1.5189999999999999</v>
      </c>
      <c r="I225" s="249"/>
      <c r="J225" s="244"/>
      <c r="K225" s="244"/>
      <c r="L225" s="250"/>
      <c r="M225" s="251"/>
      <c r="N225" s="252"/>
      <c r="O225" s="252"/>
      <c r="P225" s="252"/>
      <c r="Q225" s="252"/>
      <c r="R225" s="252"/>
      <c r="S225" s="252"/>
      <c r="T225" s="25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4" t="s">
        <v>210</v>
      </c>
      <c r="AU225" s="254" t="s">
        <v>86</v>
      </c>
      <c r="AV225" s="13" t="s">
        <v>86</v>
      </c>
      <c r="AW225" s="13" t="s">
        <v>34</v>
      </c>
      <c r="AX225" s="13" t="s">
        <v>78</v>
      </c>
      <c r="AY225" s="254" t="s">
        <v>196</v>
      </c>
    </row>
    <row r="226" s="16" customFormat="1">
      <c r="A226" s="16"/>
      <c r="B226" s="276"/>
      <c r="C226" s="277"/>
      <c r="D226" s="245" t="s">
        <v>210</v>
      </c>
      <c r="E226" s="278" t="s">
        <v>164</v>
      </c>
      <c r="F226" s="279" t="s">
        <v>276</v>
      </c>
      <c r="G226" s="277"/>
      <c r="H226" s="280">
        <v>81.391000000000005</v>
      </c>
      <c r="I226" s="281"/>
      <c r="J226" s="277"/>
      <c r="K226" s="277"/>
      <c r="L226" s="282"/>
      <c r="M226" s="283"/>
      <c r="N226" s="284"/>
      <c r="O226" s="284"/>
      <c r="P226" s="284"/>
      <c r="Q226" s="284"/>
      <c r="R226" s="284"/>
      <c r="S226" s="284"/>
      <c r="T226" s="285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T226" s="286" t="s">
        <v>210</v>
      </c>
      <c r="AU226" s="286" t="s">
        <v>86</v>
      </c>
      <c r="AV226" s="16" t="s">
        <v>101</v>
      </c>
      <c r="AW226" s="16" t="s">
        <v>34</v>
      </c>
      <c r="AX226" s="16" t="s">
        <v>82</v>
      </c>
      <c r="AY226" s="286" t="s">
        <v>196</v>
      </c>
    </row>
    <row r="227" s="2" customFormat="1" ht="16.5" customHeight="1">
      <c r="A227" s="39"/>
      <c r="B227" s="40"/>
      <c r="C227" s="287" t="s">
        <v>332</v>
      </c>
      <c r="D227" s="287" t="s">
        <v>366</v>
      </c>
      <c r="E227" s="288" t="s">
        <v>1277</v>
      </c>
      <c r="F227" s="289" t="s">
        <v>1278</v>
      </c>
      <c r="G227" s="290" t="s">
        <v>341</v>
      </c>
      <c r="H227" s="291">
        <v>162.78200000000001</v>
      </c>
      <c r="I227" s="292"/>
      <c r="J227" s="293">
        <f>ROUND(I227*H227,2)</f>
        <v>0</v>
      </c>
      <c r="K227" s="289" t="s">
        <v>202</v>
      </c>
      <c r="L227" s="294"/>
      <c r="M227" s="295" t="s">
        <v>1</v>
      </c>
      <c r="N227" s="296" t="s">
        <v>43</v>
      </c>
      <c r="O227" s="92"/>
      <c r="P227" s="239">
        <f>O227*H227</f>
        <v>0</v>
      </c>
      <c r="Q227" s="239">
        <v>1</v>
      </c>
      <c r="R227" s="239">
        <f>Q227*H227</f>
        <v>162.78200000000001</v>
      </c>
      <c r="S227" s="239">
        <v>0</v>
      </c>
      <c r="T227" s="24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1" t="s">
        <v>232</v>
      </c>
      <c r="AT227" s="241" t="s">
        <v>366</v>
      </c>
      <c r="AU227" s="241" t="s">
        <v>86</v>
      </c>
      <c r="AY227" s="18" t="s">
        <v>196</v>
      </c>
      <c r="BE227" s="242">
        <f>IF(N227="základní",J227,0)</f>
        <v>0</v>
      </c>
      <c r="BF227" s="242">
        <f>IF(N227="snížená",J227,0)</f>
        <v>0</v>
      </c>
      <c r="BG227" s="242">
        <f>IF(N227="zákl. přenesená",J227,0)</f>
        <v>0</v>
      </c>
      <c r="BH227" s="242">
        <f>IF(N227="sníž. přenesená",J227,0)</f>
        <v>0</v>
      </c>
      <c r="BI227" s="242">
        <f>IF(N227="nulová",J227,0)</f>
        <v>0</v>
      </c>
      <c r="BJ227" s="18" t="s">
        <v>82</v>
      </c>
      <c r="BK227" s="242">
        <f>ROUND(I227*H227,2)</f>
        <v>0</v>
      </c>
      <c r="BL227" s="18" t="s">
        <v>101</v>
      </c>
      <c r="BM227" s="241" t="s">
        <v>1279</v>
      </c>
    </row>
    <row r="228" s="2" customFormat="1" ht="24.15" customHeight="1">
      <c r="A228" s="39"/>
      <c r="B228" s="40"/>
      <c r="C228" s="230" t="s">
        <v>338</v>
      </c>
      <c r="D228" s="230" t="s">
        <v>198</v>
      </c>
      <c r="E228" s="231" t="s">
        <v>361</v>
      </c>
      <c r="F228" s="232" t="s">
        <v>362</v>
      </c>
      <c r="G228" s="233" t="s">
        <v>261</v>
      </c>
      <c r="H228" s="234">
        <v>75.629999999999995</v>
      </c>
      <c r="I228" s="235"/>
      <c r="J228" s="236">
        <f>ROUND(I228*H228,2)</f>
        <v>0</v>
      </c>
      <c r="K228" s="232" t="s">
        <v>202</v>
      </c>
      <c r="L228" s="45"/>
      <c r="M228" s="237" t="s">
        <v>1</v>
      </c>
      <c r="N228" s="238" t="s">
        <v>43</v>
      </c>
      <c r="O228" s="92"/>
      <c r="P228" s="239">
        <f>O228*H228</f>
        <v>0</v>
      </c>
      <c r="Q228" s="239">
        <v>0</v>
      </c>
      <c r="R228" s="239">
        <f>Q228*H228</f>
        <v>0</v>
      </c>
      <c r="S228" s="239">
        <v>0</v>
      </c>
      <c r="T228" s="24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1" t="s">
        <v>101</v>
      </c>
      <c r="AT228" s="241" t="s">
        <v>198</v>
      </c>
      <c r="AU228" s="241" t="s">
        <v>86</v>
      </c>
      <c r="AY228" s="18" t="s">
        <v>196</v>
      </c>
      <c r="BE228" s="242">
        <f>IF(N228="základní",J228,0)</f>
        <v>0</v>
      </c>
      <c r="BF228" s="242">
        <f>IF(N228="snížená",J228,0)</f>
        <v>0</v>
      </c>
      <c r="BG228" s="242">
        <f>IF(N228="zákl. přenesená",J228,0)</f>
        <v>0</v>
      </c>
      <c r="BH228" s="242">
        <f>IF(N228="sníž. přenesená",J228,0)</f>
        <v>0</v>
      </c>
      <c r="BI228" s="242">
        <f>IF(N228="nulová",J228,0)</f>
        <v>0</v>
      </c>
      <c r="BJ228" s="18" t="s">
        <v>82</v>
      </c>
      <c r="BK228" s="242">
        <f>ROUND(I228*H228,2)</f>
        <v>0</v>
      </c>
      <c r="BL228" s="18" t="s">
        <v>101</v>
      </c>
      <c r="BM228" s="241" t="s">
        <v>1280</v>
      </c>
    </row>
    <row r="229" s="13" customFormat="1">
      <c r="A229" s="13"/>
      <c r="B229" s="243"/>
      <c r="C229" s="244"/>
      <c r="D229" s="245" t="s">
        <v>210</v>
      </c>
      <c r="E229" s="246" t="s">
        <v>1</v>
      </c>
      <c r="F229" s="247" t="s">
        <v>1551</v>
      </c>
      <c r="G229" s="244"/>
      <c r="H229" s="248">
        <v>71.040000000000006</v>
      </c>
      <c r="I229" s="249"/>
      <c r="J229" s="244"/>
      <c r="K229" s="244"/>
      <c r="L229" s="250"/>
      <c r="M229" s="251"/>
      <c r="N229" s="252"/>
      <c r="O229" s="252"/>
      <c r="P229" s="252"/>
      <c r="Q229" s="252"/>
      <c r="R229" s="252"/>
      <c r="S229" s="252"/>
      <c r="T229" s="25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4" t="s">
        <v>210</v>
      </c>
      <c r="AU229" s="254" t="s">
        <v>86</v>
      </c>
      <c r="AV229" s="13" t="s">
        <v>86</v>
      </c>
      <c r="AW229" s="13" t="s">
        <v>34</v>
      </c>
      <c r="AX229" s="13" t="s">
        <v>78</v>
      </c>
      <c r="AY229" s="254" t="s">
        <v>196</v>
      </c>
    </row>
    <row r="230" s="13" customFormat="1">
      <c r="A230" s="13"/>
      <c r="B230" s="243"/>
      <c r="C230" s="244"/>
      <c r="D230" s="245" t="s">
        <v>210</v>
      </c>
      <c r="E230" s="246" t="s">
        <v>1</v>
      </c>
      <c r="F230" s="247" t="s">
        <v>1552</v>
      </c>
      <c r="G230" s="244"/>
      <c r="H230" s="248">
        <v>4.5899999999999999</v>
      </c>
      <c r="I230" s="249"/>
      <c r="J230" s="244"/>
      <c r="K230" s="244"/>
      <c r="L230" s="250"/>
      <c r="M230" s="251"/>
      <c r="N230" s="252"/>
      <c r="O230" s="252"/>
      <c r="P230" s="252"/>
      <c r="Q230" s="252"/>
      <c r="R230" s="252"/>
      <c r="S230" s="252"/>
      <c r="T230" s="25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4" t="s">
        <v>210</v>
      </c>
      <c r="AU230" s="254" t="s">
        <v>86</v>
      </c>
      <c r="AV230" s="13" t="s">
        <v>86</v>
      </c>
      <c r="AW230" s="13" t="s">
        <v>34</v>
      </c>
      <c r="AX230" s="13" t="s">
        <v>78</v>
      </c>
      <c r="AY230" s="254" t="s">
        <v>196</v>
      </c>
    </row>
    <row r="231" s="16" customFormat="1">
      <c r="A231" s="16"/>
      <c r="B231" s="276"/>
      <c r="C231" s="277"/>
      <c r="D231" s="245" t="s">
        <v>210</v>
      </c>
      <c r="E231" s="278" t="s">
        <v>1177</v>
      </c>
      <c r="F231" s="279" t="s">
        <v>276</v>
      </c>
      <c r="G231" s="277"/>
      <c r="H231" s="280">
        <v>75.629999999999995</v>
      </c>
      <c r="I231" s="281"/>
      <c r="J231" s="277"/>
      <c r="K231" s="277"/>
      <c r="L231" s="282"/>
      <c r="M231" s="283"/>
      <c r="N231" s="284"/>
      <c r="O231" s="284"/>
      <c r="P231" s="284"/>
      <c r="Q231" s="284"/>
      <c r="R231" s="284"/>
      <c r="S231" s="284"/>
      <c r="T231" s="285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T231" s="286" t="s">
        <v>210</v>
      </c>
      <c r="AU231" s="286" t="s">
        <v>86</v>
      </c>
      <c r="AV231" s="16" t="s">
        <v>101</v>
      </c>
      <c r="AW231" s="16" t="s">
        <v>34</v>
      </c>
      <c r="AX231" s="16" t="s">
        <v>82</v>
      </c>
      <c r="AY231" s="286" t="s">
        <v>196</v>
      </c>
    </row>
    <row r="232" s="2" customFormat="1" ht="16.5" customHeight="1">
      <c r="A232" s="39"/>
      <c r="B232" s="40"/>
      <c r="C232" s="287" t="s">
        <v>344</v>
      </c>
      <c r="D232" s="287" t="s">
        <v>366</v>
      </c>
      <c r="E232" s="288" t="s">
        <v>1283</v>
      </c>
      <c r="F232" s="289" t="s">
        <v>1284</v>
      </c>
      <c r="G232" s="290" t="s">
        <v>341</v>
      </c>
      <c r="H232" s="291">
        <v>151.25999999999999</v>
      </c>
      <c r="I232" s="292"/>
      <c r="J232" s="293">
        <f>ROUND(I232*H232,2)</f>
        <v>0</v>
      </c>
      <c r="K232" s="289" t="s">
        <v>202</v>
      </c>
      <c r="L232" s="294"/>
      <c r="M232" s="295" t="s">
        <v>1</v>
      </c>
      <c r="N232" s="296" t="s">
        <v>43</v>
      </c>
      <c r="O232" s="92"/>
      <c r="P232" s="239">
        <f>O232*H232</f>
        <v>0</v>
      </c>
      <c r="Q232" s="239">
        <v>1</v>
      </c>
      <c r="R232" s="239">
        <f>Q232*H232</f>
        <v>151.25999999999999</v>
      </c>
      <c r="S232" s="239">
        <v>0</v>
      </c>
      <c r="T232" s="24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1" t="s">
        <v>232</v>
      </c>
      <c r="AT232" s="241" t="s">
        <v>366</v>
      </c>
      <c r="AU232" s="241" t="s">
        <v>86</v>
      </c>
      <c r="AY232" s="18" t="s">
        <v>196</v>
      </c>
      <c r="BE232" s="242">
        <f>IF(N232="základní",J232,0)</f>
        <v>0</v>
      </c>
      <c r="BF232" s="242">
        <f>IF(N232="snížená",J232,0)</f>
        <v>0</v>
      </c>
      <c r="BG232" s="242">
        <f>IF(N232="zákl. přenesená",J232,0)</f>
        <v>0</v>
      </c>
      <c r="BH232" s="242">
        <f>IF(N232="sníž. přenesená",J232,0)</f>
        <v>0</v>
      </c>
      <c r="BI232" s="242">
        <f>IF(N232="nulová",J232,0)</f>
        <v>0</v>
      </c>
      <c r="BJ232" s="18" t="s">
        <v>82</v>
      </c>
      <c r="BK232" s="242">
        <f>ROUND(I232*H232,2)</f>
        <v>0</v>
      </c>
      <c r="BL232" s="18" t="s">
        <v>101</v>
      </c>
      <c r="BM232" s="241" t="s">
        <v>1285</v>
      </c>
    </row>
    <row r="233" s="13" customFormat="1">
      <c r="A233" s="13"/>
      <c r="B233" s="243"/>
      <c r="C233" s="244"/>
      <c r="D233" s="245" t="s">
        <v>210</v>
      </c>
      <c r="E233" s="244"/>
      <c r="F233" s="247" t="s">
        <v>1553</v>
      </c>
      <c r="G233" s="244"/>
      <c r="H233" s="248">
        <v>151.25999999999999</v>
      </c>
      <c r="I233" s="249"/>
      <c r="J233" s="244"/>
      <c r="K233" s="244"/>
      <c r="L233" s="250"/>
      <c r="M233" s="251"/>
      <c r="N233" s="252"/>
      <c r="O233" s="252"/>
      <c r="P233" s="252"/>
      <c r="Q233" s="252"/>
      <c r="R233" s="252"/>
      <c r="S233" s="252"/>
      <c r="T233" s="25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4" t="s">
        <v>210</v>
      </c>
      <c r="AU233" s="254" t="s">
        <v>86</v>
      </c>
      <c r="AV233" s="13" t="s">
        <v>86</v>
      </c>
      <c r="AW233" s="13" t="s">
        <v>4</v>
      </c>
      <c r="AX233" s="13" t="s">
        <v>82</v>
      </c>
      <c r="AY233" s="254" t="s">
        <v>196</v>
      </c>
    </row>
    <row r="234" s="2" customFormat="1" ht="24.15" customHeight="1">
      <c r="A234" s="39"/>
      <c r="B234" s="40"/>
      <c r="C234" s="230" t="s">
        <v>349</v>
      </c>
      <c r="D234" s="230" t="s">
        <v>198</v>
      </c>
      <c r="E234" s="231" t="s">
        <v>378</v>
      </c>
      <c r="F234" s="232" t="s">
        <v>379</v>
      </c>
      <c r="G234" s="233" t="s">
        <v>201</v>
      </c>
      <c r="H234" s="234">
        <v>10</v>
      </c>
      <c r="I234" s="235"/>
      <c r="J234" s="236">
        <f>ROUND(I234*H234,2)</f>
        <v>0</v>
      </c>
      <c r="K234" s="232" t="s">
        <v>202</v>
      </c>
      <c r="L234" s="45"/>
      <c r="M234" s="237" t="s">
        <v>1</v>
      </c>
      <c r="N234" s="238" t="s">
        <v>43</v>
      </c>
      <c r="O234" s="92"/>
      <c r="P234" s="239">
        <f>O234*H234</f>
        <v>0</v>
      </c>
      <c r="Q234" s="239">
        <v>0</v>
      </c>
      <c r="R234" s="239">
        <f>Q234*H234</f>
        <v>0</v>
      </c>
      <c r="S234" s="239">
        <v>0</v>
      </c>
      <c r="T234" s="240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1" t="s">
        <v>101</v>
      </c>
      <c r="AT234" s="241" t="s">
        <v>198</v>
      </c>
      <c r="AU234" s="241" t="s">
        <v>86</v>
      </c>
      <c r="AY234" s="18" t="s">
        <v>196</v>
      </c>
      <c r="BE234" s="242">
        <f>IF(N234="základní",J234,0)</f>
        <v>0</v>
      </c>
      <c r="BF234" s="242">
        <f>IF(N234="snížená",J234,0)</f>
        <v>0</v>
      </c>
      <c r="BG234" s="242">
        <f>IF(N234="zákl. přenesená",J234,0)</f>
        <v>0</v>
      </c>
      <c r="BH234" s="242">
        <f>IF(N234="sníž. přenesená",J234,0)</f>
        <v>0</v>
      </c>
      <c r="BI234" s="242">
        <f>IF(N234="nulová",J234,0)</f>
        <v>0</v>
      </c>
      <c r="BJ234" s="18" t="s">
        <v>82</v>
      </c>
      <c r="BK234" s="242">
        <f>ROUND(I234*H234,2)</f>
        <v>0</v>
      </c>
      <c r="BL234" s="18" t="s">
        <v>101</v>
      </c>
      <c r="BM234" s="241" t="s">
        <v>1554</v>
      </c>
    </row>
    <row r="235" s="14" customFormat="1">
      <c r="A235" s="14"/>
      <c r="B235" s="255"/>
      <c r="C235" s="256"/>
      <c r="D235" s="245" t="s">
        <v>210</v>
      </c>
      <c r="E235" s="257" t="s">
        <v>1</v>
      </c>
      <c r="F235" s="258" t="s">
        <v>1555</v>
      </c>
      <c r="G235" s="256"/>
      <c r="H235" s="257" t="s">
        <v>1</v>
      </c>
      <c r="I235" s="259"/>
      <c r="J235" s="256"/>
      <c r="K235" s="256"/>
      <c r="L235" s="260"/>
      <c r="M235" s="261"/>
      <c r="N235" s="262"/>
      <c r="O235" s="262"/>
      <c r="P235" s="262"/>
      <c r="Q235" s="262"/>
      <c r="R235" s="262"/>
      <c r="S235" s="262"/>
      <c r="T235" s="26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4" t="s">
        <v>210</v>
      </c>
      <c r="AU235" s="264" t="s">
        <v>86</v>
      </c>
      <c r="AV235" s="14" t="s">
        <v>82</v>
      </c>
      <c r="AW235" s="14" t="s">
        <v>34</v>
      </c>
      <c r="AX235" s="14" t="s">
        <v>78</v>
      </c>
      <c r="AY235" s="264" t="s">
        <v>196</v>
      </c>
    </row>
    <row r="236" s="13" customFormat="1">
      <c r="A236" s="13"/>
      <c r="B236" s="243"/>
      <c r="C236" s="244"/>
      <c r="D236" s="245" t="s">
        <v>210</v>
      </c>
      <c r="E236" s="246" t="s">
        <v>149</v>
      </c>
      <c r="F236" s="247" t="s">
        <v>1556</v>
      </c>
      <c r="G236" s="244"/>
      <c r="H236" s="248">
        <v>10</v>
      </c>
      <c r="I236" s="249"/>
      <c r="J236" s="244"/>
      <c r="K236" s="244"/>
      <c r="L236" s="250"/>
      <c r="M236" s="251"/>
      <c r="N236" s="252"/>
      <c r="O236" s="252"/>
      <c r="P236" s="252"/>
      <c r="Q236" s="252"/>
      <c r="R236" s="252"/>
      <c r="S236" s="252"/>
      <c r="T236" s="25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4" t="s">
        <v>210</v>
      </c>
      <c r="AU236" s="254" t="s">
        <v>86</v>
      </c>
      <c r="AV236" s="13" t="s">
        <v>86</v>
      </c>
      <c r="AW236" s="13" t="s">
        <v>34</v>
      </c>
      <c r="AX236" s="13" t="s">
        <v>82</v>
      </c>
      <c r="AY236" s="254" t="s">
        <v>196</v>
      </c>
    </row>
    <row r="237" s="2" customFormat="1" ht="24.15" customHeight="1">
      <c r="A237" s="39"/>
      <c r="B237" s="40"/>
      <c r="C237" s="230" t="s">
        <v>353</v>
      </c>
      <c r="D237" s="230" t="s">
        <v>198</v>
      </c>
      <c r="E237" s="231" t="s">
        <v>384</v>
      </c>
      <c r="F237" s="232" t="s">
        <v>385</v>
      </c>
      <c r="G237" s="233" t="s">
        <v>201</v>
      </c>
      <c r="H237" s="234">
        <v>10</v>
      </c>
      <c r="I237" s="235"/>
      <c r="J237" s="236">
        <f>ROUND(I237*H237,2)</f>
        <v>0</v>
      </c>
      <c r="K237" s="232" t="s">
        <v>202</v>
      </c>
      <c r="L237" s="45"/>
      <c r="M237" s="237" t="s">
        <v>1</v>
      </c>
      <c r="N237" s="238" t="s">
        <v>43</v>
      </c>
      <c r="O237" s="92"/>
      <c r="P237" s="239">
        <f>O237*H237</f>
        <v>0</v>
      </c>
      <c r="Q237" s="239">
        <v>0</v>
      </c>
      <c r="R237" s="239">
        <f>Q237*H237</f>
        <v>0</v>
      </c>
      <c r="S237" s="239">
        <v>0</v>
      </c>
      <c r="T237" s="24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1" t="s">
        <v>101</v>
      </c>
      <c r="AT237" s="241" t="s">
        <v>198</v>
      </c>
      <c r="AU237" s="241" t="s">
        <v>86</v>
      </c>
      <c r="AY237" s="18" t="s">
        <v>196</v>
      </c>
      <c r="BE237" s="242">
        <f>IF(N237="základní",J237,0)</f>
        <v>0</v>
      </c>
      <c r="BF237" s="242">
        <f>IF(N237="snížená",J237,0)</f>
        <v>0</v>
      </c>
      <c r="BG237" s="242">
        <f>IF(N237="zákl. přenesená",J237,0)</f>
        <v>0</v>
      </c>
      <c r="BH237" s="242">
        <f>IF(N237="sníž. přenesená",J237,0)</f>
        <v>0</v>
      </c>
      <c r="BI237" s="242">
        <f>IF(N237="nulová",J237,0)</f>
        <v>0</v>
      </c>
      <c r="BJ237" s="18" t="s">
        <v>82</v>
      </c>
      <c r="BK237" s="242">
        <f>ROUND(I237*H237,2)</f>
        <v>0</v>
      </c>
      <c r="BL237" s="18" t="s">
        <v>101</v>
      </c>
      <c r="BM237" s="241" t="s">
        <v>1557</v>
      </c>
    </row>
    <row r="238" s="13" customFormat="1">
      <c r="A238" s="13"/>
      <c r="B238" s="243"/>
      <c r="C238" s="244"/>
      <c r="D238" s="245" t="s">
        <v>210</v>
      </c>
      <c r="E238" s="246" t="s">
        <v>1</v>
      </c>
      <c r="F238" s="247" t="s">
        <v>149</v>
      </c>
      <c r="G238" s="244"/>
      <c r="H238" s="248">
        <v>10</v>
      </c>
      <c r="I238" s="249"/>
      <c r="J238" s="244"/>
      <c r="K238" s="244"/>
      <c r="L238" s="250"/>
      <c r="M238" s="251"/>
      <c r="N238" s="252"/>
      <c r="O238" s="252"/>
      <c r="P238" s="252"/>
      <c r="Q238" s="252"/>
      <c r="R238" s="252"/>
      <c r="S238" s="252"/>
      <c r="T238" s="25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4" t="s">
        <v>210</v>
      </c>
      <c r="AU238" s="254" t="s">
        <v>86</v>
      </c>
      <c r="AV238" s="13" t="s">
        <v>86</v>
      </c>
      <c r="AW238" s="13" t="s">
        <v>34</v>
      </c>
      <c r="AX238" s="13" t="s">
        <v>82</v>
      </c>
      <c r="AY238" s="254" t="s">
        <v>196</v>
      </c>
    </row>
    <row r="239" s="2" customFormat="1" ht="16.5" customHeight="1">
      <c r="A239" s="39"/>
      <c r="B239" s="40"/>
      <c r="C239" s="287" t="s">
        <v>355</v>
      </c>
      <c r="D239" s="287" t="s">
        <v>366</v>
      </c>
      <c r="E239" s="288" t="s">
        <v>388</v>
      </c>
      <c r="F239" s="289" t="s">
        <v>389</v>
      </c>
      <c r="G239" s="290" t="s">
        <v>390</v>
      </c>
      <c r="H239" s="291">
        <v>0.30399999999999999</v>
      </c>
      <c r="I239" s="292"/>
      <c r="J239" s="293">
        <f>ROUND(I239*H239,2)</f>
        <v>0</v>
      </c>
      <c r="K239" s="289" t="s">
        <v>202</v>
      </c>
      <c r="L239" s="294"/>
      <c r="M239" s="295" t="s">
        <v>1</v>
      </c>
      <c r="N239" s="296" t="s">
        <v>43</v>
      </c>
      <c r="O239" s="92"/>
      <c r="P239" s="239">
        <f>O239*H239</f>
        <v>0</v>
      </c>
      <c r="Q239" s="239">
        <v>0.001</v>
      </c>
      <c r="R239" s="239">
        <f>Q239*H239</f>
        <v>0.00030400000000000002</v>
      </c>
      <c r="S239" s="239">
        <v>0</v>
      </c>
      <c r="T239" s="240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1" t="s">
        <v>232</v>
      </c>
      <c r="AT239" s="241" t="s">
        <v>366</v>
      </c>
      <c r="AU239" s="241" t="s">
        <v>86</v>
      </c>
      <c r="AY239" s="18" t="s">
        <v>196</v>
      </c>
      <c r="BE239" s="242">
        <f>IF(N239="základní",J239,0)</f>
        <v>0</v>
      </c>
      <c r="BF239" s="242">
        <f>IF(N239="snížená",J239,0)</f>
        <v>0</v>
      </c>
      <c r="BG239" s="242">
        <f>IF(N239="zákl. přenesená",J239,0)</f>
        <v>0</v>
      </c>
      <c r="BH239" s="242">
        <f>IF(N239="sníž. přenesená",J239,0)</f>
        <v>0</v>
      </c>
      <c r="BI239" s="242">
        <f>IF(N239="nulová",J239,0)</f>
        <v>0</v>
      </c>
      <c r="BJ239" s="18" t="s">
        <v>82</v>
      </c>
      <c r="BK239" s="242">
        <f>ROUND(I239*H239,2)</f>
        <v>0</v>
      </c>
      <c r="BL239" s="18" t="s">
        <v>101</v>
      </c>
      <c r="BM239" s="241" t="s">
        <v>1558</v>
      </c>
    </row>
    <row r="240" s="2" customFormat="1" ht="21.75" customHeight="1">
      <c r="A240" s="39"/>
      <c r="B240" s="40"/>
      <c r="C240" s="230" t="s">
        <v>360</v>
      </c>
      <c r="D240" s="230" t="s">
        <v>198</v>
      </c>
      <c r="E240" s="231" t="s">
        <v>403</v>
      </c>
      <c r="F240" s="232" t="s">
        <v>404</v>
      </c>
      <c r="G240" s="233" t="s">
        <v>201</v>
      </c>
      <c r="H240" s="234">
        <v>10</v>
      </c>
      <c r="I240" s="235"/>
      <c r="J240" s="236">
        <f>ROUND(I240*H240,2)</f>
        <v>0</v>
      </c>
      <c r="K240" s="232" t="s">
        <v>202</v>
      </c>
      <c r="L240" s="45"/>
      <c r="M240" s="237" t="s">
        <v>1</v>
      </c>
      <c r="N240" s="238" t="s">
        <v>43</v>
      </c>
      <c r="O240" s="92"/>
      <c r="P240" s="239">
        <f>O240*H240</f>
        <v>0</v>
      </c>
      <c r="Q240" s="239">
        <v>0</v>
      </c>
      <c r="R240" s="239">
        <f>Q240*H240</f>
        <v>0</v>
      </c>
      <c r="S240" s="239">
        <v>0</v>
      </c>
      <c r="T240" s="240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1" t="s">
        <v>101</v>
      </c>
      <c r="AT240" s="241" t="s">
        <v>198</v>
      </c>
      <c r="AU240" s="241" t="s">
        <v>86</v>
      </c>
      <c r="AY240" s="18" t="s">
        <v>196</v>
      </c>
      <c r="BE240" s="242">
        <f>IF(N240="základní",J240,0)</f>
        <v>0</v>
      </c>
      <c r="BF240" s="242">
        <f>IF(N240="snížená",J240,0)</f>
        <v>0</v>
      </c>
      <c r="BG240" s="242">
        <f>IF(N240="zákl. přenesená",J240,0)</f>
        <v>0</v>
      </c>
      <c r="BH240" s="242">
        <f>IF(N240="sníž. přenesená",J240,0)</f>
        <v>0</v>
      </c>
      <c r="BI240" s="242">
        <f>IF(N240="nulová",J240,0)</f>
        <v>0</v>
      </c>
      <c r="BJ240" s="18" t="s">
        <v>82</v>
      </c>
      <c r="BK240" s="242">
        <f>ROUND(I240*H240,2)</f>
        <v>0</v>
      </c>
      <c r="BL240" s="18" t="s">
        <v>101</v>
      </c>
      <c r="BM240" s="241" t="s">
        <v>1559</v>
      </c>
    </row>
    <row r="241" s="13" customFormat="1">
      <c r="A241" s="13"/>
      <c r="B241" s="243"/>
      <c r="C241" s="244"/>
      <c r="D241" s="245" t="s">
        <v>210</v>
      </c>
      <c r="E241" s="246" t="s">
        <v>1</v>
      </c>
      <c r="F241" s="247" t="s">
        <v>149</v>
      </c>
      <c r="G241" s="244"/>
      <c r="H241" s="248">
        <v>10</v>
      </c>
      <c r="I241" s="249"/>
      <c r="J241" s="244"/>
      <c r="K241" s="244"/>
      <c r="L241" s="250"/>
      <c r="M241" s="251"/>
      <c r="N241" s="252"/>
      <c r="O241" s="252"/>
      <c r="P241" s="252"/>
      <c r="Q241" s="252"/>
      <c r="R241" s="252"/>
      <c r="S241" s="252"/>
      <c r="T241" s="25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4" t="s">
        <v>210</v>
      </c>
      <c r="AU241" s="254" t="s">
        <v>86</v>
      </c>
      <c r="AV241" s="13" t="s">
        <v>86</v>
      </c>
      <c r="AW241" s="13" t="s">
        <v>34</v>
      </c>
      <c r="AX241" s="13" t="s">
        <v>82</v>
      </c>
      <c r="AY241" s="254" t="s">
        <v>196</v>
      </c>
    </row>
    <row r="242" s="2" customFormat="1" ht="16.5" customHeight="1">
      <c r="A242" s="39"/>
      <c r="B242" s="40"/>
      <c r="C242" s="230" t="s">
        <v>365</v>
      </c>
      <c r="D242" s="230" t="s">
        <v>198</v>
      </c>
      <c r="E242" s="231" t="s">
        <v>407</v>
      </c>
      <c r="F242" s="232" t="s">
        <v>408</v>
      </c>
      <c r="G242" s="233" t="s">
        <v>201</v>
      </c>
      <c r="H242" s="234">
        <v>10</v>
      </c>
      <c r="I242" s="235"/>
      <c r="J242" s="236">
        <f>ROUND(I242*H242,2)</f>
        <v>0</v>
      </c>
      <c r="K242" s="232" t="s">
        <v>202</v>
      </c>
      <c r="L242" s="45"/>
      <c r="M242" s="237" t="s">
        <v>1</v>
      </c>
      <c r="N242" s="238" t="s">
        <v>43</v>
      </c>
      <c r="O242" s="92"/>
      <c r="P242" s="239">
        <f>O242*H242</f>
        <v>0</v>
      </c>
      <c r="Q242" s="239">
        <v>0</v>
      </c>
      <c r="R242" s="239">
        <f>Q242*H242</f>
        <v>0</v>
      </c>
      <c r="S242" s="239">
        <v>0</v>
      </c>
      <c r="T242" s="24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1" t="s">
        <v>101</v>
      </c>
      <c r="AT242" s="241" t="s">
        <v>198</v>
      </c>
      <c r="AU242" s="241" t="s">
        <v>86</v>
      </c>
      <c r="AY242" s="18" t="s">
        <v>196</v>
      </c>
      <c r="BE242" s="242">
        <f>IF(N242="základní",J242,0)</f>
        <v>0</v>
      </c>
      <c r="BF242" s="242">
        <f>IF(N242="snížená",J242,0)</f>
        <v>0</v>
      </c>
      <c r="BG242" s="242">
        <f>IF(N242="zákl. přenesená",J242,0)</f>
        <v>0</v>
      </c>
      <c r="BH242" s="242">
        <f>IF(N242="sníž. přenesená",J242,0)</f>
        <v>0</v>
      </c>
      <c r="BI242" s="242">
        <f>IF(N242="nulová",J242,0)</f>
        <v>0</v>
      </c>
      <c r="BJ242" s="18" t="s">
        <v>82</v>
      </c>
      <c r="BK242" s="242">
        <f>ROUND(I242*H242,2)</f>
        <v>0</v>
      </c>
      <c r="BL242" s="18" t="s">
        <v>101</v>
      </c>
      <c r="BM242" s="241" t="s">
        <v>1560</v>
      </c>
    </row>
    <row r="243" s="12" customFormat="1" ht="22.8" customHeight="1">
      <c r="A243" s="12"/>
      <c r="B243" s="214"/>
      <c r="C243" s="215"/>
      <c r="D243" s="216" t="s">
        <v>77</v>
      </c>
      <c r="E243" s="228" t="s">
        <v>86</v>
      </c>
      <c r="F243" s="228" t="s">
        <v>812</v>
      </c>
      <c r="G243" s="215"/>
      <c r="H243" s="215"/>
      <c r="I243" s="218"/>
      <c r="J243" s="229">
        <f>BK243</f>
        <v>0</v>
      </c>
      <c r="K243" s="215"/>
      <c r="L243" s="220"/>
      <c r="M243" s="221"/>
      <c r="N243" s="222"/>
      <c r="O243" s="222"/>
      <c r="P243" s="223">
        <f>SUM(P244:P247)</f>
        <v>0</v>
      </c>
      <c r="Q243" s="222"/>
      <c r="R243" s="223">
        <f>SUM(R244:R247)</f>
        <v>23.608965400000002</v>
      </c>
      <c r="S243" s="222"/>
      <c r="T243" s="224">
        <f>SUM(T244:T247)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25" t="s">
        <v>82</v>
      </c>
      <c r="AT243" s="226" t="s">
        <v>77</v>
      </c>
      <c r="AU243" s="226" t="s">
        <v>82</v>
      </c>
      <c r="AY243" s="225" t="s">
        <v>196</v>
      </c>
      <c r="BK243" s="227">
        <f>SUM(BK244:BK247)</f>
        <v>0</v>
      </c>
    </row>
    <row r="244" s="2" customFormat="1" ht="24.15" customHeight="1">
      <c r="A244" s="39"/>
      <c r="B244" s="40"/>
      <c r="C244" s="230" t="s">
        <v>371</v>
      </c>
      <c r="D244" s="230" t="s">
        <v>198</v>
      </c>
      <c r="E244" s="231" t="s">
        <v>817</v>
      </c>
      <c r="F244" s="232" t="s">
        <v>818</v>
      </c>
      <c r="G244" s="233" t="s">
        <v>201</v>
      </c>
      <c r="H244" s="234">
        <v>115</v>
      </c>
      <c r="I244" s="235"/>
      <c r="J244" s="236">
        <f>ROUND(I244*H244,2)</f>
        <v>0</v>
      </c>
      <c r="K244" s="232" t="s">
        <v>202</v>
      </c>
      <c r="L244" s="45"/>
      <c r="M244" s="237" t="s">
        <v>1</v>
      </c>
      <c r="N244" s="238" t="s">
        <v>43</v>
      </c>
      <c r="O244" s="92"/>
      <c r="P244" s="239">
        <f>O244*H244</f>
        <v>0</v>
      </c>
      <c r="Q244" s="239">
        <v>0.00017000000000000001</v>
      </c>
      <c r="R244" s="239">
        <f>Q244*H244</f>
        <v>0.019550000000000001</v>
      </c>
      <c r="S244" s="239">
        <v>0</v>
      </c>
      <c r="T244" s="24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1" t="s">
        <v>101</v>
      </c>
      <c r="AT244" s="241" t="s">
        <v>198</v>
      </c>
      <c r="AU244" s="241" t="s">
        <v>86</v>
      </c>
      <c r="AY244" s="18" t="s">
        <v>196</v>
      </c>
      <c r="BE244" s="242">
        <f>IF(N244="základní",J244,0)</f>
        <v>0</v>
      </c>
      <c r="BF244" s="242">
        <f>IF(N244="snížená",J244,0)</f>
        <v>0</v>
      </c>
      <c r="BG244" s="242">
        <f>IF(N244="zákl. přenesená",J244,0)</f>
        <v>0</v>
      </c>
      <c r="BH244" s="242">
        <f>IF(N244="sníž. přenesená",J244,0)</f>
        <v>0</v>
      </c>
      <c r="BI244" s="242">
        <f>IF(N244="nulová",J244,0)</f>
        <v>0</v>
      </c>
      <c r="BJ244" s="18" t="s">
        <v>82</v>
      </c>
      <c r="BK244" s="242">
        <f>ROUND(I244*H244,2)</f>
        <v>0</v>
      </c>
      <c r="BL244" s="18" t="s">
        <v>101</v>
      </c>
      <c r="BM244" s="241" t="s">
        <v>1287</v>
      </c>
    </row>
    <row r="245" s="2" customFormat="1" ht="24.15" customHeight="1">
      <c r="A245" s="39"/>
      <c r="B245" s="40"/>
      <c r="C245" s="287" t="s">
        <v>377</v>
      </c>
      <c r="D245" s="287" t="s">
        <v>366</v>
      </c>
      <c r="E245" s="288" t="s">
        <v>1288</v>
      </c>
      <c r="F245" s="289" t="s">
        <v>1289</v>
      </c>
      <c r="G245" s="290" t="s">
        <v>201</v>
      </c>
      <c r="H245" s="291">
        <v>136.21799999999999</v>
      </c>
      <c r="I245" s="292"/>
      <c r="J245" s="293">
        <f>ROUND(I245*H245,2)</f>
        <v>0</v>
      </c>
      <c r="K245" s="289" t="s">
        <v>202</v>
      </c>
      <c r="L245" s="294"/>
      <c r="M245" s="295" t="s">
        <v>1</v>
      </c>
      <c r="N245" s="296" t="s">
        <v>43</v>
      </c>
      <c r="O245" s="92"/>
      <c r="P245" s="239">
        <f>O245*H245</f>
        <v>0</v>
      </c>
      <c r="Q245" s="239">
        <v>0.00029999999999999997</v>
      </c>
      <c r="R245" s="239">
        <f>Q245*H245</f>
        <v>0.040865399999999996</v>
      </c>
      <c r="S245" s="239">
        <v>0</v>
      </c>
      <c r="T245" s="24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1" t="s">
        <v>232</v>
      </c>
      <c r="AT245" s="241" t="s">
        <v>366</v>
      </c>
      <c r="AU245" s="241" t="s">
        <v>86</v>
      </c>
      <c r="AY245" s="18" t="s">
        <v>196</v>
      </c>
      <c r="BE245" s="242">
        <f>IF(N245="základní",J245,0)</f>
        <v>0</v>
      </c>
      <c r="BF245" s="242">
        <f>IF(N245="snížená",J245,0)</f>
        <v>0</v>
      </c>
      <c r="BG245" s="242">
        <f>IF(N245="zákl. přenesená",J245,0)</f>
        <v>0</v>
      </c>
      <c r="BH245" s="242">
        <f>IF(N245="sníž. přenesená",J245,0)</f>
        <v>0</v>
      </c>
      <c r="BI245" s="242">
        <f>IF(N245="nulová",J245,0)</f>
        <v>0</v>
      </c>
      <c r="BJ245" s="18" t="s">
        <v>82</v>
      </c>
      <c r="BK245" s="242">
        <f>ROUND(I245*H245,2)</f>
        <v>0</v>
      </c>
      <c r="BL245" s="18" t="s">
        <v>101</v>
      </c>
      <c r="BM245" s="241" t="s">
        <v>1290</v>
      </c>
    </row>
    <row r="246" s="13" customFormat="1">
      <c r="A246" s="13"/>
      <c r="B246" s="243"/>
      <c r="C246" s="244"/>
      <c r="D246" s="245" t="s">
        <v>210</v>
      </c>
      <c r="E246" s="244"/>
      <c r="F246" s="247" t="s">
        <v>1561</v>
      </c>
      <c r="G246" s="244"/>
      <c r="H246" s="248">
        <v>136.21799999999999</v>
      </c>
      <c r="I246" s="249"/>
      <c r="J246" s="244"/>
      <c r="K246" s="244"/>
      <c r="L246" s="250"/>
      <c r="M246" s="251"/>
      <c r="N246" s="252"/>
      <c r="O246" s="252"/>
      <c r="P246" s="252"/>
      <c r="Q246" s="252"/>
      <c r="R246" s="252"/>
      <c r="S246" s="252"/>
      <c r="T246" s="25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4" t="s">
        <v>210</v>
      </c>
      <c r="AU246" s="254" t="s">
        <v>86</v>
      </c>
      <c r="AV246" s="13" t="s">
        <v>86</v>
      </c>
      <c r="AW246" s="13" t="s">
        <v>4</v>
      </c>
      <c r="AX246" s="13" t="s">
        <v>82</v>
      </c>
      <c r="AY246" s="254" t="s">
        <v>196</v>
      </c>
    </row>
    <row r="247" s="2" customFormat="1" ht="37.8" customHeight="1">
      <c r="A247" s="39"/>
      <c r="B247" s="40"/>
      <c r="C247" s="230" t="s">
        <v>383</v>
      </c>
      <c r="D247" s="230" t="s">
        <v>198</v>
      </c>
      <c r="E247" s="231" t="s">
        <v>1292</v>
      </c>
      <c r="F247" s="232" t="s">
        <v>1293</v>
      </c>
      <c r="G247" s="233" t="s">
        <v>247</v>
      </c>
      <c r="H247" s="234">
        <v>115</v>
      </c>
      <c r="I247" s="235"/>
      <c r="J247" s="236">
        <f>ROUND(I247*H247,2)</f>
        <v>0</v>
      </c>
      <c r="K247" s="232" t="s">
        <v>202</v>
      </c>
      <c r="L247" s="45"/>
      <c r="M247" s="237" t="s">
        <v>1</v>
      </c>
      <c r="N247" s="238" t="s">
        <v>43</v>
      </c>
      <c r="O247" s="92"/>
      <c r="P247" s="239">
        <f>O247*H247</f>
        <v>0</v>
      </c>
      <c r="Q247" s="239">
        <v>0.20477000000000001</v>
      </c>
      <c r="R247" s="239">
        <f>Q247*H247</f>
        <v>23.548550000000002</v>
      </c>
      <c r="S247" s="239">
        <v>0</v>
      </c>
      <c r="T247" s="240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1" t="s">
        <v>101</v>
      </c>
      <c r="AT247" s="241" t="s">
        <v>198</v>
      </c>
      <c r="AU247" s="241" t="s">
        <v>86</v>
      </c>
      <c r="AY247" s="18" t="s">
        <v>196</v>
      </c>
      <c r="BE247" s="242">
        <f>IF(N247="základní",J247,0)</f>
        <v>0</v>
      </c>
      <c r="BF247" s="242">
        <f>IF(N247="snížená",J247,0)</f>
        <v>0</v>
      </c>
      <c r="BG247" s="242">
        <f>IF(N247="zákl. přenesená",J247,0)</f>
        <v>0</v>
      </c>
      <c r="BH247" s="242">
        <f>IF(N247="sníž. přenesená",J247,0)</f>
        <v>0</v>
      </c>
      <c r="BI247" s="242">
        <f>IF(N247="nulová",J247,0)</f>
        <v>0</v>
      </c>
      <c r="BJ247" s="18" t="s">
        <v>82</v>
      </c>
      <c r="BK247" s="242">
        <f>ROUND(I247*H247,2)</f>
        <v>0</v>
      </c>
      <c r="BL247" s="18" t="s">
        <v>101</v>
      </c>
      <c r="BM247" s="241" t="s">
        <v>1294</v>
      </c>
    </row>
    <row r="248" s="12" customFormat="1" ht="22.8" customHeight="1">
      <c r="A248" s="12"/>
      <c r="B248" s="214"/>
      <c r="C248" s="215"/>
      <c r="D248" s="216" t="s">
        <v>77</v>
      </c>
      <c r="E248" s="228" t="s">
        <v>94</v>
      </c>
      <c r="F248" s="228" t="s">
        <v>410</v>
      </c>
      <c r="G248" s="215"/>
      <c r="H248" s="215"/>
      <c r="I248" s="218"/>
      <c r="J248" s="229">
        <f>BK248</f>
        <v>0</v>
      </c>
      <c r="K248" s="215"/>
      <c r="L248" s="220"/>
      <c r="M248" s="221"/>
      <c r="N248" s="222"/>
      <c r="O248" s="222"/>
      <c r="P248" s="223">
        <f>SUM(P249:P260)</f>
        <v>0</v>
      </c>
      <c r="Q248" s="222"/>
      <c r="R248" s="223">
        <f>SUM(R249:R260)</f>
        <v>2.9666782299999999</v>
      </c>
      <c r="S248" s="222"/>
      <c r="T248" s="224">
        <f>SUM(T249:T260)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25" t="s">
        <v>82</v>
      </c>
      <c r="AT248" s="226" t="s">
        <v>77</v>
      </c>
      <c r="AU248" s="226" t="s">
        <v>82</v>
      </c>
      <c r="AY248" s="225" t="s">
        <v>196</v>
      </c>
      <c r="BK248" s="227">
        <f>SUM(BK249:BK260)</f>
        <v>0</v>
      </c>
    </row>
    <row r="249" s="2" customFormat="1" ht="21.75" customHeight="1">
      <c r="A249" s="39"/>
      <c r="B249" s="40"/>
      <c r="C249" s="230" t="s">
        <v>387</v>
      </c>
      <c r="D249" s="230" t="s">
        <v>198</v>
      </c>
      <c r="E249" s="231" t="s">
        <v>1295</v>
      </c>
      <c r="F249" s="232" t="s">
        <v>1296</v>
      </c>
      <c r="G249" s="233" t="s">
        <v>247</v>
      </c>
      <c r="H249" s="234">
        <v>128</v>
      </c>
      <c r="I249" s="235"/>
      <c r="J249" s="236">
        <f>ROUND(I249*H249,2)</f>
        <v>0</v>
      </c>
      <c r="K249" s="232" t="s">
        <v>202</v>
      </c>
      <c r="L249" s="45"/>
      <c r="M249" s="237" t="s">
        <v>1</v>
      </c>
      <c r="N249" s="238" t="s">
        <v>43</v>
      </c>
      <c r="O249" s="92"/>
      <c r="P249" s="239">
        <f>O249*H249</f>
        <v>0</v>
      </c>
      <c r="Q249" s="239">
        <v>0</v>
      </c>
      <c r="R249" s="239">
        <f>Q249*H249</f>
        <v>0</v>
      </c>
      <c r="S249" s="239">
        <v>0</v>
      </c>
      <c r="T249" s="24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1" t="s">
        <v>101</v>
      </c>
      <c r="AT249" s="241" t="s">
        <v>198</v>
      </c>
      <c r="AU249" s="241" t="s">
        <v>86</v>
      </c>
      <c r="AY249" s="18" t="s">
        <v>196</v>
      </c>
      <c r="BE249" s="242">
        <f>IF(N249="základní",J249,0)</f>
        <v>0</v>
      </c>
      <c r="BF249" s="242">
        <f>IF(N249="snížená",J249,0)</f>
        <v>0</v>
      </c>
      <c r="BG249" s="242">
        <f>IF(N249="zákl. přenesená",J249,0)</f>
        <v>0</v>
      </c>
      <c r="BH249" s="242">
        <f>IF(N249="sníž. přenesená",J249,0)</f>
        <v>0</v>
      </c>
      <c r="BI249" s="242">
        <f>IF(N249="nulová",J249,0)</f>
        <v>0</v>
      </c>
      <c r="BJ249" s="18" t="s">
        <v>82</v>
      </c>
      <c r="BK249" s="242">
        <f>ROUND(I249*H249,2)</f>
        <v>0</v>
      </c>
      <c r="BL249" s="18" t="s">
        <v>101</v>
      </c>
      <c r="BM249" s="241" t="s">
        <v>1297</v>
      </c>
    </row>
    <row r="250" s="13" customFormat="1">
      <c r="A250" s="13"/>
      <c r="B250" s="243"/>
      <c r="C250" s="244"/>
      <c r="D250" s="245" t="s">
        <v>210</v>
      </c>
      <c r="E250" s="246" t="s">
        <v>1</v>
      </c>
      <c r="F250" s="247" t="s">
        <v>1562</v>
      </c>
      <c r="G250" s="244"/>
      <c r="H250" s="248">
        <v>128</v>
      </c>
      <c r="I250" s="249"/>
      <c r="J250" s="244"/>
      <c r="K250" s="244"/>
      <c r="L250" s="250"/>
      <c r="M250" s="251"/>
      <c r="N250" s="252"/>
      <c r="O250" s="252"/>
      <c r="P250" s="252"/>
      <c r="Q250" s="252"/>
      <c r="R250" s="252"/>
      <c r="S250" s="252"/>
      <c r="T250" s="25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4" t="s">
        <v>210</v>
      </c>
      <c r="AU250" s="254" t="s">
        <v>86</v>
      </c>
      <c r="AV250" s="13" t="s">
        <v>86</v>
      </c>
      <c r="AW250" s="13" t="s">
        <v>34</v>
      </c>
      <c r="AX250" s="13" t="s">
        <v>82</v>
      </c>
      <c r="AY250" s="254" t="s">
        <v>196</v>
      </c>
    </row>
    <row r="251" s="2" customFormat="1" ht="33" customHeight="1">
      <c r="A251" s="39"/>
      <c r="B251" s="40"/>
      <c r="C251" s="230" t="s">
        <v>392</v>
      </c>
      <c r="D251" s="230" t="s">
        <v>198</v>
      </c>
      <c r="E251" s="231" t="s">
        <v>1563</v>
      </c>
      <c r="F251" s="232" t="s">
        <v>1564</v>
      </c>
      <c r="G251" s="233" t="s">
        <v>261</v>
      </c>
      <c r="H251" s="234">
        <v>1.137</v>
      </c>
      <c r="I251" s="235"/>
      <c r="J251" s="236">
        <f>ROUND(I251*H251,2)</f>
        <v>0</v>
      </c>
      <c r="K251" s="232" t="s">
        <v>202</v>
      </c>
      <c r="L251" s="45"/>
      <c r="M251" s="237" t="s">
        <v>1</v>
      </c>
      <c r="N251" s="238" t="s">
        <v>43</v>
      </c>
      <c r="O251" s="92"/>
      <c r="P251" s="239">
        <f>O251*H251</f>
        <v>0</v>
      </c>
      <c r="Q251" s="239">
        <v>2.5143</v>
      </c>
      <c r="R251" s="239">
        <f>Q251*H251</f>
        <v>2.8587590999999999</v>
      </c>
      <c r="S251" s="239">
        <v>0</v>
      </c>
      <c r="T251" s="240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1" t="s">
        <v>101</v>
      </c>
      <c r="AT251" s="241" t="s">
        <v>198</v>
      </c>
      <c r="AU251" s="241" t="s">
        <v>86</v>
      </c>
      <c r="AY251" s="18" t="s">
        <v>196</v>
      </c>
      <c r="BE251" s="242">
        <f>IF(N251="základní",J251,0)</f>
        <v>0</v>
      </c>
      <c r="BF251" s="242">
        <f>IF(N251="snížená",J251,0)</f>
        <v>0</v>
      </c>
      <c r="BG251" s="242">
        <f>IF(N251="zákl. přenesená",J251,0)</f>
        <v>0</v>
      </c>
      <c r="BH251" s="242">
        <f>IF(N251="sníž. přenesená",J251,0)</f>
        <v>0</v>
      </c>
      <c r="BI251" s="242">
        <f>IF(N251="nulová",J251,0)</f>
        <v>0</v>
      </c>
      <c r="BJ251" s="18" t="s">
        <v>82</v>
      </c>
      <c r="BK251" s="242">
        <f>ROUND(I251*H251,2)</f>
        <v>0</v>
      </c>
      <c r="BL251" s="18" t="s">
        <v>101</v>
      </c>
      <c r="BM251" s="241" t="s">
        <v>1565</v>
      </c>
    </row>
    <row r="252" s="14" customFormat="1">
      <c r="A252" s="14"/>
      <c r="B252" s="255"/>
      <c r="C252" s="256"/>
      <c r="D252" s="245" t="s">
        <v>210</v>
      </c>
      <c r="E252" s="257" t="s">
        <v>1</v>
      </c>
      <c r="F252" s="258" t="s">
        <v>1566</v>
      </c>
      <c r="G252" s="256"/>
      <c r="H252" s="257" t="s">
        <v>1</v>
      </c>
      <c r="I252" s="259"/>
      <c r="J252" s="256"/>
      <c r="K252" s="256"/>
      <c r="L252" s="260"/>
      <c r="M252" s="261"/>
      <c r="N252" s="262"/>
      <c r="O252" s="262"/>
      <c r="P252" s="262"/>
      <c r="Q252" s="262"/>
      <c r="R252" s="262"/>
      <c r="S252" s="262"/>
      <c r="T252" s="263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4" t="s">
        <v>210</v>
      </c>
      <c r="AU252" s="264" t="s">
        <v>86</v>
      </c>
      <c r="AV252" s="14" t="s">
        <v>82</v>
      </c>
      <c r="AW252" s="14" t="s">
        <v>34</v>
      </c>
      <c r="AX252" s="14" t="s">
        <v>78</v>
      </c>
      <c r="AY252" s="264" t="s">
        <v>196</v>
      </c>
    </row>
    <row r="253" s="13" customFormat="1">
      <c r="A253" s="13"/>
      <c r="B253" s="243"/>
      <c r="C253" s="244"/>
      <c r="D253" s="245" t="s">
        <v>210</v>
      </c>
      <c r="E253" s="246" t="s">
        <v>1</v>
      </c>
      <c r="F253" s="247" t="s">
        <v>1567</v>
      </c>
      <c r="G253" s="244"/>
      <c r="H253" s="248">
        <v>0.82899999999999996</v>
      </c>
      <c r="I253" s="249"/>
      <c r="J253" s="244"/>
      <c r="K253" s="244"/>
      <c r="L253" s="250"/>
      <c r="M253" s="251"/>
      <c r="N253" s="252"/>
      <c r="O253" s="252"/>
      <c r="P253" s="252"/>
      <c r="Q253" s="252"/>
      <c r="R253" s="252"/>
      <c r="S253" s="252"/>
      <c r="T253" s="25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4" t="s">
        <v>210</v>
      </c>
      <c r="AU253" s="254" t="s">
        <v>86</v>
      </c>
      <c r="AV253" s="13" t="s">
        <v>86</v>
      </c>
      <c r="AW253" s="13" t="s">
        <v>34</v>
      </c>
      <c r="AX253" s="13" t="s">
        <v>78</v>
      </c>
      <c r="AY253" s="254" t="s">
        <v>196</v>
      </c>
    </row>
    <row r="254" s="13" customFormat="1">
      <c r="A254" s="13"/>
      <c r="B254" s="243"/>
      <c r="C254" s="244"/>
      <c r="D254" s="245" t="s">
        <v>210</v>
      </c>
      <c r="E254" s="246" t="s">
        <v>1</v>
      </c>
      <c r="F254" s="247" t="s">
        <v>1568</v>
      </c>
      <c r="G254" s="244"/>
      <c r="H254" s="248">
        <v>0.308</v>
      </c>
      <c r="I254" s="249"/>
      <c r="J254" s="244"/>
      <c r="K254" s="244"/>
      <c r="L254" s="250"/>
      <c r="M254" s="251"/>
      <c r="N254" s="252"/>
      <c r="O254" s="252"/>
      <c r="P254" s="252"/>
      <c r="Q254" s="252"/>
      <c r="R254" s="252"/>
      <c r="S254" s="252"/>
      <c r="T254" s="25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4" t="s">
        <v>210</v>
      </c>
      <c r="AU254" s="254" t="s">
        <v>86</v>
      </c>
      <c r="AV254" s="13" t="s">
        <v>86</v>
      </c>
      <c r="AW254" s="13" t="s">
        <v>34</v>
      </c>
      <c r="AX254" s="13" t="s">
        <v>78</v>
      </c>
      <c r="AY254" s="254" t="s">
        <v>196</v>
      </c>
    </row>
    <row r="255" s="16" customFormat="1">
      <c r="A255" s="16"/>
      <c r="B255" s="276"/>
      <c r="C255" s="277"/>
      <c r="D255" s="245" t="s">
        <v>210</v>
      </c>
      <c r="E255" s="278" t="s">
        <v>1</v>
      </c>
      <c r="F255" s="279" t="s">
        <v>276</v>
      </c>
      <c r="G255" s="277"/>
      <c r="H255" s="280">
        <v>1.137</v>
      </c>
      <c r="I255" s="281"/>
      <c r="J255" s="277"/>
      <c r="K255" s="277"/>
      <c r="L255" s="282"/>
      <c r="M255" s="283"/>
      <c r="N255" s="284"/>
      <c r="O255" s="284"/>
      <c r="P255" s="284"/>
      <c r="Q255" s="284"/>
      <c r="R255" s="284"/>
      <c r="S255" s="284"/>
      <c r="T255" s="285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T255" s="286" t="s">
        <v>210</v>
      </c>
      <c r="AU255" s="286" t="s">
        <v>86</v>
      </c>
      <c r="AV255" s="16" t="s">
        <v>101</v>
      </c>
      <c r="AW255" s="16" t="s">
        <v>34</v>
      </c>
      <c r="AX255" s="16" t="s">
        <v>82</v>
      </c>
      <c r="AY255" s="286" t="s">
        <v>196</v>
      </c>
    </row>
    <row r="256" s="2" customFormat="1" ht="33" customHeight="1">
      <c r="A256" s="39"/>
      <c r="B256" s="40"/>
      <c r="C256" s="230" t="s">
        <v>397</v>
      </c>
      <c r="D256" s="230" t="s">
        <v>198</v>
      </c>
      <c r="E256" s="231" t="s">
        <v>1569</v>
      </c>
      <c r="F256" s="232" t="s">
        <v>1570</v>
      </c>
      <c r="G256" s="233" t="s">
        <v>201</v>
      </c>
      <c r="H256" s="234">
        <v>9.1690000000000005</v>
      </c>
      <c r="I256" s="235"/>
      <c r="J256" s="236">
        <f>ROUND(I256*H256,2)</f>
        <v>0</v>
      </c>
      <c r="K256" s="232" t="s">
        <v>202</v>
      </c>
      <c r="L256" s="45"/>
      <c r="M256" s="237" t="s">
        <v>1</v>
      </c>
      <c r="N256" s="238" t="s">
        <v>43</v>
      </c>
      <c r="O256" s="92"/>
      <c r="P256" s="239">
        <f>O256*H256</f>
        <v>0</v>
      </c>
      <c r="Q256" s="239">
        <v>0.011769999999999999</v>
      </c>
      <c r="R256" s="239">
        <f>Q256*H256</f>
        <v>0.10791913</v>
      </c>
      <c r="S256" s="239">
        <v>0</v>
      </c>
      <c r="T256" s="24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1" t="s">
        <v>101</v>
      </c>
      <c r="AT256" s="241" t="s">
        <v>198</v>
      </c>
      <c r="AU256" s="241" t="s">
        <v>86</v>
      </c>
      <c r="AY256" s="18" t="s">
        <v>196</v>
      </c>
      <c r="BE256" s="242">
        <f>IF(N256="základní",J256,0)</f>
        <v>0</v>
      </c>
      <c r="BF256" s="242">
        <f>IF(N256="snížená",J256,0)</f>
        <v>0</v>
      </c>
      <c r="BG256" s="242">
        <f>IF(N256="zákl. přenesená",J256,0)</f>
        <v>0</v>
      </c>
      <c r="BH256" s="242">
        <f>IF(N256="sníž. přenesená",J256,0)</f>
        <v>0</v>
      </c>
      <c r="BI256" s="242">
        <f>IF(N256="nulová",J256,0)</f>
        <v>0</v>
      </c>
      <c r="BJ256" s="18" t="s">
        <v>82</v>
      </c>
      <c r="BK256" s="242">
        <f>ROUND(I256*H256,2)</f>
        <v>0</v>
      </c>
      <c r="BL256" s="18" t="s">
        <v>101</v>
      </c>
      <c r="BM256" s="241" t="s">
        <v>1571</v>
      </c>
    </row>
    <row r="257" s="13" customFormat="1">
      <c r="A257" s="13"/>
      <c r="B257" s="243"/>
      <c r="C257" s="244"/>
      <c r="D257" s="245" t="s">
        <v>210</v>
      </c>
      <c r="E257" s="246" t="s">
        <v>1</v>
      </c>
      <c r="F257" s="247" t="s">
        <v>1572</v>
      </c>
      <c r="G257" s="244"/>
      <c r="H257" s="248">
        <v>5.7149999999999999</v>
      </c>
      <c r="I257" s="249"/>
      <c r="J257" s="244"/>
      <c r="K257" s="244"/>
      <c r="L257" s="250"/>
      <c r="M257" s="251"/>
      <c r="N257" s="252"/>
      <c r="O257" s="252"/>
      <c r="P257" s="252"/>
      <c r="Q257" s="252"/>
      <c r="R257" s="252"/>
      <c r="S257" s="252"/>
      <c r="T257" s="25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4" t="s">
        <v>210</v>
      </c>
      <c r="AU257" s="254" t="s">
        <v>86</v>
      </c>
      <c r="AV257" s="13" t="s">
        <v>86</v>
      </c>
      <c r="AW257" s="13" t="s">
        <v>34</v>
      </c>
      <c r="AX257" s="13" t="s">
        <v>78</v>
      </c>
      <c r="AY257" s="254" t="s">
        <v>196</v>
      </c>
    </row>
    <row r="258" s="13" customFormat="1">
      <c r="A258" s="13"/>
      <c r="B258" s="243"/>
      <c r="C258" s="244"/>
      <c r="D258" s="245" t="s">
        <v>210</v>
      </c>
      <c r="E258" s="246" t="s">
        <v>1</v>
      </c>
      <c r="F258" s="247" t="s">
        <v>1573</v>
      </c>
      <c r="G258" s="244"/>
      <c r="H258" s="248">
        <v>3.4540000000000002</v>
      </c>
      <c r="I258" s="249"/>
      <c r="J258" s="244"/>
      <c r="K258" s="244"/>
      <c r="L258" s="250"/>
      <c r="M258" s="251"/>
      <c r="N258" s="252"/>
      <c r="O258" s="252"/>
      <c r="P258" s="252"/>
      <c r="Q258" s="252"/>
      <c r="R258" s="252"/>
      <c r="S258" s="252"/>
      <c r="T258" s="25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4" t="s">
        <v>210</v>
      </c>
      <c r="AU258" s="254" t="s">
        <v>86</v>
      </c>
      <c r="AV258" s="13" t="s">
        <v>86</v>
      </c>
      <c r="AW258" s="13" t="s">
        <v>34</v>
      </c>
      <c r="AX258" s="13" t="s">
        <v>78</v>
      </c>
      <c r="AY258" s="254" t="s">
        <v>196</v>
      </c>
    </row>
    <row r="259" s="16" customFormat="1">
      <c r="A259" s="16"/>
      <c r="B259" s="276"/>
      <c r="C259" s="277"/>
      <c r="D259" s="245" t="s">
        <v>210</v>
      </c>
      <c r="E259" s="278" t="s">
        <v>1</v>
      </c>
      <c r="F259" s="279" t="s">
        <v>276</v>
      </c>
      <c r="G259" s="277"/>
      <c r="H259" s="280">
        <v>9.1690000000000005</v>
      </c>
      <c r="I259" s="281"/>
      <c r="J259" s="277"/>
      <c r="K259" s="277"/>
      <c r="L259" s="282"/>
      <c r="M259" s="283"/>
      <c r="N259" s="284"/>
      <c r="O259" s="284"/>
      <c r="P259" s="284"/>
      <c r="Q259" s="284"/>
      <c r="R259" s="284"/>
      <c r="S259" s="284"/>
      <c r="T259" s="285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T259" s="286" t="s">
        <v>210</v>
      </c>
      <c r="AU259" s="286" t="s">
        <v>86</v>
      </c>
      <c r="AV259" s="16" t="s">
        <v>101</v>
      </c>
      <c r="AW259" s="16" t="s">
        <v>34</v>
      </c>
      <c r="AX259" s="16" t="s">
        <v>82</v>
      </c>
      <c r="AY259" s="286" t="s">
        <v>196</v>
      </c>
    </row>
    <row r="260" s="2" customFormat="1" ht="33" customHeight="1">
      <c r="A260" s="39"/>
      <c r="B260" s="40"/>
      <c r="C260" s="230" t="s">
        <v>402</v>
      </c>
      <c r="D260" s="230" t="s">
        <v>198</v>
      </c>
      <c r="E260" s="231" t="s">
        <v>1574</v>
      </c>
      <c r="F260" s="232" t="s">
        <v>1575</v>
      </c>
      <c r="G260" s="233" t="s">
        <v>201</v>
      </c>
      <c r="H260" s="234">
        <v>9.1690000000000005</v>
      </c>
      <c r="I260" s="235"/>
      <c r="J260" s="236">
        <f>ROUND(I260*H260,2)</f>
        <v>0</v>
      </c>
      <c r="K260" s="232" t="s">
        <v>202</v>
      </c>
      <c r="L260" s="45"/>
      <c r="M260" s="237" t="s">
        <v>1</v>
      </c>
      <c r="N260" s="238" t="s">
        <v>43</v>
      </c>
      <c r="O260" s="92"/>
      <c r="P260" s="239">
        <f>O260*H260</f>
        <v>0</v>
      </c>
      <c r="Q260" s="239">
        <v>0</v>
      </c>
      <c r="R260" s="239">
        <f>Q260*H260</f>
        <v>0</v>
      </c>
      <c r="S260" s="239">
        <v>0</v>
      </c>
      <c r="T260" s="240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41" t="s">
        <v>101</v>
      </c>
      <c r="AT260" s="241" t="s">
        <v>198</v>
      </c>
      <c r="AU260" s="241" t="s">
        <v>86</v>
      </c>
      <c r="AY260" s="18" t="s">
        <v>196</v>
      </c>
      <c r="BE260" s="242">
        <f>IF(N260="základní",J260,0)</f>
        <v>0</v>
      </c>
      <c r="BF260" s="242">
        <f>IF(N260="snížená",J260,0)</f>
        <v>0</v>
      </c>
      <c r="BG260" s="242">
        <f>IF(N260="zákl. přenesená",J260,0)</f>
        <v>0</v>
      </c>
      <c r="BH260" s="242">
        <f>IF(N260="sníž. přenesená",J260,0)</f>
        <v>0</v>
      </c>
      <c r="BI260" s="242">
        <f>IF(N260="nulová",J260,0)</f>
        <v>0</v>
      </c>
      <c r="BJ260" s="18" t="s">
        <v>82</v>
      </c>
      <c r="BK260" s="242">
        <f>ROUND(I260*H260,2)</f>
        <v>0</v>
      </c>
      <c r="BL260" s="18" t="s">
        <v>101</v>
      </c>
      <c r="BM260" s="241" t="s">
        <v>1576</v>
      </c>
    </row>
    <row r="261" s="12" customFormat="1" ht="22.8" customHeight="1">
      <c r="A261" s="12"/>
      <c r="B261" s="214"/>
      <c r="C261" s="215"/>
      <c r="D261" s="216" t="s">
        <v>77</v>
      </c>
      <c r="E261" s="228" t="s">
        <v>101</v>
      </c>
      <c r="F261" s="228" t="s">
        <v>421</v>
      </c>
      <c r="G261" s="215"/>
      <c r="H261" s="215"/>
      <c r="I261" s="218"/>
      <c r="J261" s="229">
        <f>BK261</f>
        <v>0</v>
      </c>
      <c r="K261" s="215"/>
      <c r="L261" s="220"/>
      <c r="M261" s="221"/>
      <c r="N261" s="222"/>
      <c r="O261" s="222"/>
      <c r="P261" s="223">
        <f>SUM(P262:P282)</f>
        <v>0</v>
      </c>
      <c r="Q261" s="222"/>
      <c r="R261" s="223">
        <f>SUM(R262:R282)</f>
        <v>21.92735352</v>
      </c>
      <c r="S261" s="222"/>
      <c r="T261" s="224">
        <f>SUM(T262:T282)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25" t="s">
        <v>82</v>
      </c>
      <c r="AT261" s="226" t="s">
        <v>77</v>
      </c>
      <c r="AU261" s="226" t="s">
        <v>82</v>
      </c>
      <c r="AY261" s="225" t="s">
        <v>196</v>
      </c>
      <c r="BK261" s="227">
        <f>SUM(BK262:BK282)</f>
        <v>0</v>
      </c>
    </row>
    <row r="262" s="2" customFormat="1" ht="24.15" customHeight="1">
      <c r="A262" s="39"/>
      <c r="B262" s="40"/>
      <c r="C262" s="230" t="s">
        <v>406</v>
      </c>
      <c r="D262" s="230" t="s">
        <v>198</v>
      </c>
      <c r="E262" s="231" t="s">
        <v>1577</v>
      </c>
      <c r="F262" s="232" t="s">
        <v>1578</v>
      </c>
      <c r="G262" s="233" t="s">
        <v>201</v>
      </c>
      <c r="H262" s="234">
        <v>1</v>
      </c>
      <c r="I262" s="235"/>
      <c r="J262" s="236">
        <f>ROUND(I262*H262,2)</f>
        <v>0</v>
      </c>
      <c r="K262" s="232" t="s">
        <v>202</v>
      </c>
      <c r="L262" s="45"/>
      <c r="M262" s="237" t="s">
        <v>1</v>
      </c>
      <c r="N262" s="238" t="s">
        <v>43</v>
      </c>
      <c r="O262" s="92"/>
      <c r="P262" s="239">
        <f>O262*H262</f>
        <v>0</v>
      </c>
      <c r="Q262" s="239">
        <v>0.24532999999999999</v>
      </c>
      <c r="R262" s="239">
        <f>Q262*H262</f>
        <v>0.24532999999999999</v>
      </c>
      <c r="S262" s="239">
        <v>0</v>
      </c>
      <c r="T262" s="240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1" t="s">
        <v>101</v>
      </c>
      <c r="AT262" s="241" t="s">
        <v>198</v>
      </c>
      <c r="AU262" s="241" t="s">
        <v>86</v>
      </c>
      <c r="AY262" s="18" t="s">
        <v>196</v>
      </c>
      <c r="BE262" s="242">
        <f>IF(N262="základní",J262,0)</f>
        <v>0</v>
      </c>
      <c r="BF262" s="242">
        <f>IF(N262="snížená",J262,0)</f>
        <v>0</v>
      </c>
      <c r="BG262" s="242">
        <f>IF(N262="zákl. přenesená",J262,0)</f>
        <v>0</v>
      </c>
      <c r="BH262" s="242">
        <f>IF(N262="sníž. přenesená",J262,0)</f>
        <v>0</v>
      </c>
      <c r="BI262" s="242">
        <f>IF(N262="nulová",J262,0)</f>
        <v>0</v>
      </c>
      <c r="BJ262" s="18" t="s">
        <v>82</v>
      </c>
      <c r="BK262" s="242">
        <f>ROUND(I262*H262,2)</f>
        <v>0</v>
      </c>
      <c r="BL262" s="18" t="s">
        <v>101</v>
      </c>
      <c r="BM262" s="241" t="s">
        <v>1301</v>
      </c>
    </row>
    <row r="263" s="2" customFormat="1" ht="21.75" customHeight="1">
      <c r="A263" s="39"/>
      <c r="B263" s="40"/>
      <c r="C263" s="230" t="s">
        <v>411</v>
      </c>
      <c r="D263" s="230" t="s">
        <v>198</v>
      </c>
      <c r="E263" s="231" t="s">
        <v>1579</v>
      </c>
      <c r="F263" s="232" t="s">
        <v>1580</v>
      </c>
      <c r="G263" s="233" t="s">
        <v>201</v>
      </c>
      <c r="H263" s="234">
        <v>1</v>
      </c>
      <c r="I263" s="235"/>
      <c r="J263" s="236">
        <f>ROUND(I263*H263,2)</f>
        <v>0</v>
      </c>
      <c r="K263" s="232" t="s">
        <v>202</v>
      </c>
      <c r="L263" s="45"/>
      <c r="M263" s="237" t="s">
        <v>1</v>
      </c>
      <c r="N263" s="238" t="s">
        <v>43</v>
      </c>
      <c r="O263" s="92"/>
      <c r="P263" s="239">
        <f>O263*H263</f>
        <v>0</v>
      </c>
      <c r="Q263" s="239">
        <v>0.2004</v>
      </c>
      <c r="R263" s="239">
        <f>Q263*H263</f>
        <v>0.2004</v>
      </c>
      <c r="S263" s="239">
        <v>0</v>
      </c>
      <c r="T263" s="240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1" t="s">
        <v>101</v>
      </c>
      <c r="AT263" s="241" t="s">
        <v>198</v>
      </c>
      <c r="AU263" s="241" t="s">
        <v>86</v>
      </c>
      <c r="AY263" s="18" t="s">
        <v>196</v>
      </c>
      <c r="BE263" s="242">
        <f>IF(N263="základní",J263,0)</f>
        <v>0</v>
      </c>
      <c r="BF263" s="242">
        <f>IF(N263="snížená",J263,0)</f>
        <v>0</v>
      </c>
      <c r="BG263" s="242">
        <f>IF(N263="zákl. přenesená",J263,0)</f>
        <v>0</v>
      </c>
      <c r="BH263" s="242">
        <f>IF(N263="sníž. přenesená",J263,0)</f>
        <v>0</v>
      </c>
      <c r="BI263" s="242">
        <f>IF(N263="nulová",J263,0)</f>
        <v>0</v>
      </c>
      <c r="BJ263" s="18" t="s">
        <v>82</v>
      </c>
      <c r="BK263" s="242">
        <f>ROUND(I263*H263,2)</f>
        <v>0</v>
      </c>
      <c r="BL263" s="18" t="s">
        <v>101</v>
      </c>
      <c r="BM263" s="241" t="s">
        <v>1581</v>
      </c>
    </row>
    <row r="264" s="2" customFormat="1" ht="24.15" customHeight="1">
      <c r="A264" s="39"/>
      <c r="B264" s="40"/>
      <c r="C264" s="230" t="s">
        <v>415</v>
      </c>
      <c r="D264" s="230" t="s">
        <v>198</v>
      </c>
      <c r="E264" s="231" t="s">
        <v>1302</v>
      </c>
      <c r="F264" s="232" t="s">
        <v>1303</v>
      </c>
      <c r="G264" s="233" t="s">
        <v>261</v>
      </c>
      <c r="H264" s="234">
        <v>10.151999999999999</v>
      </c>
      <c r="I264" s="235"/>
      <c r="J264" s="236">
        <f>ROUND(I264*H264,2)</f>
        <v>0</v>
      </c>
      <c r="K264" s="232" t="s">
        <v>202</v>
      </c>
      <c r="L264" s="45"/>
      <c r="M264" s="237" t="s">
        <v>1</v>
      </c>
      <c r="N264" s="238" t="s">
        <v>43</v>
      </c>
      <c r="O264" s="92"/>
      <c r="P264" s="239">
        <f>O264*H264</f>
        <v>0</v>
      </c>
      <c r="Q264" s="239">
        <v>1.8907700000000001</v>
      </c>
      <c r="R264" s="239">
        <f>Q264*H264</f>
        <v>19.19509704</v>
      </c>
      <c r="S264" s="239">
        <v>0</v>
      </c>
      <c r="T264" s="240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1" t="s">
        <v>101</v>
      </c>
      <c r="AT264" s="241" t="s">
        <v>198</v>
      </c>
      <c r="AU264" s="241" t="s">
        <v>86</v>
      </c>
      <c r="AY264" s="18" t="s">
        <v>196</v>
      </c>
      <c r="BE264" s="242">
        <f>IF(N264="základní",J264,0)</f>
        <v>0</v>
      </c>
      <c r="BF264" s="242">
        <f>IF(N264="snížená",J264,0)</f>
        <v>0</v>
      </c>
      <c r="BG264" s="242">
        <f>IF(N264="zákl. přenesená",J264,0)</f>
        <v>0</v>
      </c>
      <c r="BH264" s="242">
        <f>IF(N264="sníž. přenesená",J264,0)</f>
        <v>0</v>
      </c>
      <c r="BI264" s="242">
        <f>IF(N264="nulová",J264,0)</f>
        <v>0</v>
      </c>
      <c r="BJ264" s="18" t="s">
        <v>82</v>
      </c>
      <c r="BK264" s="242">
        <f>ROUND(I264*H264,2)</f>
        <v>0</v>
      </c>
      <c r="BL264" s="18" t="s">
        <v>101</v>
      </c>
      <c r="BM264" s="241" t="s">
        <v>1304</v>
      </c>
    </row>
    <row r="265" s="13" customFormat="1">
      <c r="A265" s="13"/>
      <c r="B265" s="243"/>
      <c r="C265" s="244"/>
      <c r="D265" s="245" t="s">
        <v>210</v>
      </c>
      <c r="E265" s="246" t="s">
        <v>1</v>
      </c>
      <c r="F265" s="247" t="s">
        <v>1582</v>
      </c>
      <c r="G265" s="244"/>
      <c r="H265" s="248">
        <v>8.8800000000000008</v>
      </c>
      <c r="I265" s="249"/>
      <c r="J265" s="244"/>
      <c r="K265" s="244"/>
      <c r="L265" s="250"/>
      <c r="M265" s="251"/>
      <c r="N265" s="252"/>
      <c r="O265" s="252"/>
      <c r="P265" s="252"/>
      <c r="Q265" s="252"/>
      <c r="R265" s="252"/>
      <c r="S265" s="252"/>
      <c r="T265" s="25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4" t="s">
        <v>210</v>
      </c>
      <c r="AU265" s="254" t="s">
        <v>86</v>
      </c>
      <c r="AV265" s="13" t="s">
        <v>86</v>
      </c>
      <c r="AW265" s="13" t="s">
        <v>34</v>
      </c>
      <c r="AX265" s="13" t="s">
        <v>78</v>
      </c>
      <c r="AY265" s="254" t="s">
        <v>196</v>
      </c>
    </row>
    <row r="266" s="13" customFormat="1">
      <c r="A266" s="13"/>
      <c r="B266" s="243"/>
      <c r="C266" s="244"/>
      <c r="D266" s="245" t="s">
        <v>210</v>
      </c>
      <c r="E266" s="246" t="s">
        <v>1</v>
      </c>
      <c r="F266" s="247" t="s">
        <v>1583</v>
      </c>
      <c r="G266" s="244"/>
      <c r="H266" s="248">
        <v>0.127</v>
      </c>
      <c r="I266" s="249"/>
      <c r="J266" s="244"/>
      <c r="K266" s="244"/>
      <c r="L266" s="250"/>
      <c r="M266" s="251"/>
      <c r="N266" s="252"/>
      <c r="O266" s="252"/>
      <c r="P266" s="252"/>
      <c r="Q266" s="252"/>
      <c r="R266" s="252"/>
      <c r="S266" s="252"/>
      <c r="T266" s="25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4" t="s">
        <v>210</v>
      </c>
      <c r="AU266" s="254" t="s">
        <v>86</v>
      </c>
      <c r="AV266" s="13" t="s">
        <v>86</v>
      </c>
      <c r="AW266" s="13" t="s">
        <v>34</v>
      </c>
      <c r="AX266" s="13" t="s">
        <v>78</v>
      </c>
      <c r="AY266" s="254" t="s">
        <v>196</v>
      </c>
    </row>
    <row r="267" s="14" customFormat="1">
      <c r="A267" s="14"/>
      <c r="B267" s="255"/>
      <c r="C267" s="256"/>
      <c r="D267" s="245" t="s">
        <v>210</v>
      </c>
      <c r="E267" s="257" t="s">
        <v>1</v>
      </c>
      <c r="F267" s="258" t="s">
        <v>1308</v>
      </c>
      <c r="G267" s="256"/>
      <c r="H267" s="257" t="s">
        <v>1</v>
      </c>
      <c r="I267" s="259"/>
      <c r="J267" s="256"/>
      <c r="K267" s="256"/>
      <c r="L267" s="260"/>
      <c r="M267" s="261"/>
      <c r="N267" s="262"/>
      <c r="O267" s="262"/>
      <c r="P267" s="262"/>
      <c r="Q267" s="262"/>
      <c r="R267" s="262"/>
      <c r="S267" s="262"/>
      <c r="T267" s="263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4" t="s">
        <v>210</v>
      </c>
      <c r="AU267" s="264" t="s">
        <v>86</v>
      </c>
      <c r="AV267" s="14" t="s">
        <v>82</v>
      </c>
      <c r="AW267" s="14" t="s">
        <v>34</v>
      </c>
      <c r="AX267" s="14" t="s">
        <v>78</v>
      </c>
      <c r="AY267" s="264" t="s">
        <v>196</v>
      </c>
    </row>
    <row r="268" s="13" customFormat="1">
      <c r="A268" s="13"/>
      <c r="B268" s="243"/>
      <c r="C268" s="244"/>
      <c r="D268" s="245" t="s">
        <v>210</v>
      </c>
      <c r="E268" s="246" t="s">
        <v>1</v>
      </c>
      <c r="F268" s="247" t="s">
        <v>1584</v>
      </c>
      <c r="G268" s="244"/>
      <c r="H268" s="248">
        <v>1.02</v>
      </c>
      <c r="I268" s="249"/>
      <c r="J268" s="244"/>
      <c r="K268" s="244"/>
      <c r="L268" s="250"/>
      <c r="M268" s="251"/>
      <c r="N268" s="252"/>
      <c r="O268" s="252"/>
      <c r="P268" s="252"/>
      <c r="Q268" s="252"/>
      <c r="R268" s="252"/>
      <c r="S268" s="252"/>
      <c r="T268" s="25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4" t="s">
        <v>210</v>
      </c>
      <c r="AU268" s="254" t="s">
        <v>86</v>
      </c>
      <c r="AV268" s="13" t="s">
        <v>86</v>
      </c>
      <c r="AW268" s="13" t="s">
        <v>34</v>
      </c>
      <c r="AX268" s="13" t="s">
        <v>78</v>
      </c>
      <c r="AY268" s="254" t="s">
        <v>196</v>
      </c>
    </row>
    <row r="269" s="14" customFormat="1">
      <c r="A269" s="14"/>
      <c r="B269" s="255"/>
      <c r="C269" s="256"/>
      <c r="D269" s="245" t="s">
        <v>210</v>
      </c>
      <c r="E269" s="257" t="s">
        <v>1</v>
      </c>
      <c r="F269" s="258" t="s">
        <v>1542</v>
      </c>
      <c r="G269" s="256"/>
      <c r="H269" s="257" t="s">
        <v>1</v>
      </c>
      <c r="I269" s="259"/>
      <c r="J269" s="256"/>
      <c r="K269" s="256"/>
      <c r="L269" s="260"/>
      <c r="M269" s="261"/>
      <c r="N269" s="262"/>
      <c r="O269" s="262"/>
      <c r="P269" s="262"/>
      <c r="Q269" s="262"/>
      <c r="R269" s="262"/>
      <c r="S269" s="262"/>
      <c r="T269" s="263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4" t="s">
        <v>210</v>
      </c>
      <c r="AU269" s="264" t="s">
        <v>86</v>
      </c>
      <c r="AV269" s="14" t="s">
        <v>82</v>
      </c>
      <c r="AW269" s="14" t="s">
        <v>34</v>
      </c>
      <c r="AX269" s="14" t="s">
        <v>78</v>
      </c>
      <c r="AY269" s="264" t="s">
        <v>196</v>
      </c>
    </row>
    <row r="270" s="13" customFormat="1">
      <c r="A270" s="13"/>
      <c r="B270" s="243"/>
      <c r="C270" s="244"/>
      <c r="D270" s="245" t="s">
        <v>210</v>
      </c>
      <c r="E270" s="246" t="s">
        <v>1</v>
      </c>
      <c r="F270" s="247" t="s">
        <v>1310</v>
      </c>
      <c r="G270" s="244"/>
      <c r="H270" s="248">
        <v>0.125</v>
      </c>
      <c r="I270" s="249"/>
      <c r="J270" s="244"/>
      <c r="K270" s="244"/>
      <c r="L270" s="250"/>
      <c r="M270" s="251"/>
      <c r="N270" s="252"/>
      <c r="O270" s="252"/>
      <c r="P270" s="252"/>
      <c r="Q270" s="252"/>
      <c r="R270" s="252"/>
      <c r="S270" s="252"/>
      <c r="T270" s="25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4" t="s">
        <v>210</v>
      </c>
      <c r="AU270" s="254" t="s">
        <v>86</v>
      </c>
      <c r="AV270" s="13" t="s">
        <v>86</v>
      </c>
      <c r="AW270" s="13" t="s">
        <v>34</v>
      </c>
      <c r="AX270" s="13" t="s">
        <v>78</v>
      </c>
      <c r="AY270" s="254" t="s">
        <v>196</v>
      </c>
    </row>
    <row r="271" s="15" customFormat="1">
      <c r="A271" s="15"/>
      <c r="B271" s="265"/>
      <c r="C271" s="266"/>
      <c r="D271" s="245" t="s">
        <v>210</v>
      </c>
      <c r="E271" s="267" t="s">
        <v>1179</v>
      </c>
      <c r="F271" s="268" t="s">
        <v>243</v>
      </c>
      <c r="G271" s="266"/>
      <c r="H271" s="269">
        <v>10.151999999999999</v>
      </c>
      <c r="I271" s="270"/>
      <c r="J271" s="266"/>
      <c r="K271" s="266"/>
      <c r="L271" s="271"/>
      <c r="M271" s="272"/>
      <c r="N271" s="273"/>
      <c r="O271" s="273"/>
      <c r="P271" s="273"/>
      <c r="Q271" s="273"/>
      <c r="R271" s="273"/>
      <c r="S271" s="273"/>
      <c r="T271" s="274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75" t="s">
        <v>210</v>
      </c>
      <c r="AU271" s="275" t="s">
        <v>86</v>
      </c>
      <c r="AV271" s="15" t="s">
        <v>94</v>
      </c>
      <c r="AW271" s="15" t="s">
        <v>34</v>
      </c>
      <c r="AX271" s="15" t="s">
        <v>82</v>
      </c>
      <c r="AY271" s="275" t="s">
        <v>196</v>
      </c>
    </row>
    <row r="272" s="2" customFormat="1" ht="21.75" customHeight="1">
      <c r="A272" s="39"/>
      <c r="B272" s="40"/>
      <c r="C272" s="230" t="s">
        <v>422</v>
      </c>
      <c r="D272" s="230" t="s">
        <v>198</v>
      </c>
      <c r="E272" s="231" t="s">
        <v>1311</v>
      </c>
      <c r="F272" s="232" t="s">
        <v>1312</v>
      </c>
      <c r="G272" s="233" t="s">
        <v>418</v>
      </c>
      <c r="H272" s="234">
        <v>5</v>
      </c>
      <c r="I272" s="235"/>
      <c r="J272" s="236">
        <f>ROUND(I272*H272,2)</f>
        <v>0</v>
      </c>
      <c r="K272" s="232" t="s">
        <v>202</v>
      </c>
      <c r="L272" s="45"/>
      <c r="M272" s="237" t="s">
        <v>1</v>
      </c>
      <c r="N272" s="238" t="s">
        <v>43</v>
      </c>
      <c r="O272" s="92"/>
      <c r="P272" s="239">
        <f>O272*H272</f>
        <v>0</v>
      </c>
      <c r="Q272" s="239">
        <v>0.087419999999999998</v>
      </c>
      <c r="R272" s="239">
        <f>Q272*H272</f>
        <v>0.43709999999999999</v>
      </c>
      <c r="S272" s="239">
        <v>0</v>
      </c>
      <c r="T272" s="24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41" t="s">
        <v>101</v>
      </c>
      <c r="AT272" s="241" t="s">
        <v>198</v>
      </c>
      <c r="AU272" s="241" t="s">
        <v>86</v>
      </c>
      <c r="AY272" s="18" t="s">
        <v>196</v>
      </c>
      <c r="BE272" s="242">
        <f>IF(N272="základní",J272,0)</f>
        <v>0</v>
      </c>
      <c r="BF272" s="242">
        <f>IF(N272="snížená",J272,0)</f>
        <v>0</v>
      </c>
      <c r="BG272" s="242">
        <f>IF(N272="zákl. přenesená",J272,0)</f>
        <v>0</v>
      </c>
      <c r="BH272" s="242">
        <f>IF(N272="sníž. přenesená",J272,0)</f>
        <v>0</v>
      </c>
      <c r="BI272" s="242">
        <f>IF(N272="nulová",J272,0)</f>
        <v>0</v>
      </c>
      <c r="BJ272" s="18" t="s">
        <v>82</v>
      </c>
      <c r="BK272" s="242">
        <f>ROUND(I272*H272,2)</f>
        <v>0</v>
      </c>
      <c r="BL272" s="18" t="s">
        <v>101</v>
      </c>
      <c r="BM272" s="241" t="s">
        <v>1585</v>
      </c>
    </row>
    <row r="273" s="2" customFormat="1" ht="24.15" customHeight="1">
      <c r="A273" s="39"/>
      <c r="B273" s="40"/>
      <c r="C273" s="287" t="s">
        <v>427</v>
      </c>
      <c r="D273" s="287" t="s">
        <v>366</v>
      </c>
      <c r="E273" s="288" t="s">
        <v>1314</v>
      </c>
      <c r="F273" s="289" t="s">
        <v>1315</v>
      </c>
      <c r="G273" s="290" t="s">
        <v>418</v>
      </c>
      <c r="H273" s="291">
        <v>5</v>
      </c>
      <c r="I273" s="292"/>
      <c r="J273" s="293">
        <f>ROUND(I273*H273,2)</f>
        <v>0</v>
      </c>
      <c r="K273" s="289" t="s">
        <v>202</v>
      </c>
      <c r="L273" s="294"/>
      <c r="M273" s="295" t="s">
        <v>1</v>
      </c>
      <c r="N273" s="296" t="s">
        <v>43</v>
      </c>
      <c r="O273" s="92"/>
      <c r="P273" s="239">
        <f>O273*H273</f>
        <v>0</v>
      </c>
      <c r="Q273" s="239">
        <v>0.027</v>
      </c>
      <c r="R273" s="239">
        <f>Q273*H273</f>
        <v>0.13500000000000001</v>
      </c>
      <c r="S273" s="239">
        <v>0</v>
      </c>
      <c r="T273" s="24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41" t="s">
        <v>232</v>
      </c>
      <c r="AT273" s="241" t="s">
        <v>366</v>
      </c>
      <c r="AU273" s="241" t="s">
        <v>86</v>
      </c>
      <c r="AY273" s="18" t="s">
        <v>196</v>
      </c>
      <c r="BE273" s="242">
        <f>IF(N273="základní",J273,0)</f>
        <v>0</v>
      </c>
      <c r="BF273" s="242">
        <f>IF(N273="snížená",J273,0)</f>
        <v>0</v>
      </c>
      <c r="BG273" s="242">
        <f>IF(N273="zákl. přenesená",J273,0)</f>
        <v>0</v>
      </c>
      <c r="BH273" s="242">
        <f>IF(N273="sníž. přenesená",J273,0)</f>
        <v>0</v>
      </c>
      <c r="BI273" s="242">
        <f>IF(N273="nulová",J273,0)</f>
        <v>0</v>
      </c>
      <c r="BJ273" s="18" t="s">
        <v>82</v>
      </c>
      <c r="BK273" s="242">
        <f>ROUND(I273*H273,2)</f>
        <v>0</v>
      </c>
      <c r="BL273" s="18" t="s">
        <v>101</v>
      </c>
      <c r="BM273" s="241" t="s">
        <v>1586</v>
      </c>
    </row>
    <row r="274" s="2" customFormat="1" ht="24.15" customHeight="1">
      <c r="A274" s="39"/>
      <c r="B274" s="40"/>
      <c r="C274" s="230" t="s">
        <v>433</v>
      </c>
      <c r="D274" s="230" t="s">
        <v>198</v>
      </c>
      <c r="E274" s="231" t="s">
        <v>1587</v>
      </c>
      <c r="F274" s="232" t="s">
        <v>1588</v>
      </c>
      <c r="G274" s="233" t="s">
        <v>261</v>
      </c>
      <c r="H274" s="234">
        <v>0.38400000000000001</v>
      </c>
      <c r="I274" s="235"/>
      <c r="J274" s="236">
        <f>ROUND(I274*H274,2)</f>
        <v>0</v>
      </c>
      <c r="K274" s="232" t="s">
        <v>202</v>
      </c>
      <c r="L274" s="45"/>
      <c r="M274" s="237" t="s">
        <v>1</v>
      </c>
      <c r="N274" s="238" t="s">
        <v>43</v>
      </c>
      <c r="O274" s="92"/>
      <c r="P274" s="239">
        <f>O274*H274</f>
        <v>0</v>
      </c>
      <c r="Q274" s="239">
        <v>2.3010199999999998</v>
      </c>
      <c r="R274" s="239">
        <f>Q274*H274</f>
        <v>0.88359167999999999</v>
      </c>
      <c r="S274" s="239">
        <v>0</v>
      </c>
      <c r="T274" s="240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1" t="s">
        <v>101</v>
      </c>
      <c r="AT274" s="241" t="s">
        <v>198</v>
      </c>
      <c r="AU274" s="241" t="s">
        <v>86</v>
      </c>
      <c r="AY274" s="18" t="s">
        <v>196</v>
      </c>
      <c r="BE274" s="242">
        <f>IF(N274="základní",J274,0)</f>
        <v>0</v>
      </c>
      <c r="BF274" s="242">
        <f>IF(N274="snížená",J274,0)</f>
        <v>0</v>
      </c>
      <c r="BG274" s="242">
        <f>IF(N274="zákl. přenesená",J274,0)</f>
        <v>0</v>
      </c>
      <c r="BH274" s="242">
        <f>IF(N274="sníž. přenesená",J274,0)</f>
        <v>0</v>
      </c>
      <c r="BI274" s="242">
        <f>IF(N274="nulová",J274,0)</f>
        <v>0</v>
      </c>
      <c r="BJ274" s="18" t="s">
        <v>82</v>
      </c>
      <c r="BK274" s="242">
        <f>ROUND(I274*H274,2)</f>
        <v>0</v>
      </c>
      <c r="BL274" s="18" t="s">
        <v>101</v>
      </c>
      <c r="BM274" s="241" t="s">
        <v>1589</v>
      </c>
    </row>
    <row r="275" s="14" customFormat="1">
      <c r="A275" s="14"/>
      <c r="B275" s="255"/>
      <c r="C275" s="256"/>
      <c r="D275" s="245" t="s">
        <v>210</v>
      </c>
      <c r="E275" s="257" t="s">
        <v>1</v>
      </c>
      <c r="F275" s="258" t="s">
        <v>1566</v>
      </c>
      <c r="G275" s="256"/>
      <c r="H275" s="257" t="s">
        <v>1</v>
      </c>
      <c r="I275" s="259"/>
      <c r="J275" s="256"/>
      <c r="K275" s="256"/>
      <c r="L275" s="260"/>
      <c r="M275" s="261"/>
      <c r="N275" s="262"/>
      <c r="O275" s="262"/>
      <c r="P275" s="262"/>
      <c r="Q275" s="262"/>
      <c r="R275" s="262"/>
      <c r="S275" s="262"/>
      <c r="T275" s="263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4" t="s">
        <v>210</v>
      </c>
      <c r="AU275" s="264" t="s">
        <v>86</v>
      </c>
      <c r="AV275" s="14" t="s">
        <v>82</v>
      </c>
      <c r="AW275" s="14" t="s">
        <v>34</v>
      </c>
      <c r="AX275" s="14" t="s">
        <v>78</v>
      </c>
      <c r="AY275" s="264" t="s">
        <v>196</v>
      </c>
    </row>
    <row r="276" s="13" customFormat="1">
      <c r="A276" s="13"/>
      <c r="B276" s="243"/>
      <c r="C276" s="244"/>
      <c r="D276" s="245" t="s">
        <v>210</v>
      </c>
      <c r="E276" s="246" t="s">
        <v>1</v>
      </c>
      <c r="F276" s="247" t="s">
        <v>1590</v>
      </c>
      <c r="G276" s="244"/>
      <c r="H276" s="248">
        <v>0.38400000000000001</v>
      </c>
      <c r="I276" s="249"/>
      <c r="J276" s="244"/>
      <c r="K276" s="244"/>
      <c r="L276" s="250"/>
      <c r="M276" s="251"/>
      <c r="N276" s="252"/>
      <c r="O276" s="252"/>
      <c r="P276" s="252"/>
      <c r="Q276" s="252"/>
      <c r="R276" s="252"/>
      <c r="S276" s="252"/>
      <c r="T276" s="25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4" t="s">
        <v>210</v>
      </c>
      <c r="AU276" s="254" t="s">
        <v>86</v>
      </c>
      <c r="AV276" s="13" t="s">
        <v>86</v>
      </c>
      <c r="AW276" s="13" t="s">
        <v>34</v>
      </c>
      <c r="AX276" s="13" t="s">
        <v>82</v>
      </c>
      <c r="AY276" s="254" t="s">
        <v>196</v>
      </c>
    </row>
    <row r="277" s="2" customFormat="1" ht="33" customHeight="1">
      <c r="A277" s="39"/>
      <c r="B277" s="40"/>
      <c r="C277" s="230" t="s">
        <v>437</v>
      </c>
      <c r="D277" s="230" t="s">
        <v>198</v>
      </c>
      <c r="E277" s="231" t="s">
        <v>1591</v>
      </c>
      <c r="F277" s="232" t="s">
        <v>1592</v>
      </c>
      <c r="G277" s="233" t="s">
        <v>201</v>
      </c>
      <c r="H277" s="234">
        <v>0.95999999999999996</v>
      </c>
      <c r="I277" s="235"/>
      <c r="J277" s="236">
        <f>ROUND(I277*H277,2)</f>
        <v>0</v>
      </c>
      <c r="K277" s="232" t="s">
        <v>202</v>
      </c>
      <c r="L277" s="45"/>
      <c r="M277" s="237" t="s">
        <v>1</v>
      </c>
      <c r="N277" s="238" t="s">
        <v>43</v>
      </c>
      <c r="O277" s="92"/>
      <c r="P277" s="239">
        <f>O277*H277</f>
        <v>0</v>
      </c>
      <c r="Q277" s="239">
        <v>0.0078799999999999999</v>
      </c>
      <c r="R277" s="239">
        <f>Q277*H277</f>
        <v>0.0075648</v>
      </c>
      <c r="S277" s="239">
        <v>0</v>
      </c>
      <c r="T277" s="240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1" t="s">
        <v>101</v>
      </c>
      <c r="AT277" s="241" t="s">
        <v>198</v>
      </c>
      <c r="AU277" s="241" t="s">
        <v>86</v>
      </c>
      <c r="AY277" s="18" t="s">
        <v>196</v>
      </c>
      <c r="BE277" s="242">
        <f>IF(N277="základní",J277,0)</f>
        <v>0</v>
      </c>
      <c r="BF277" s="242">
        <f>IF(N277="snížená",J277,0)</f>
        <v>0</v>
      </c>
      <c r="BG277" s="242">
        <f>IF(N277="zákl. přenesená",J277,0)</f>
        <v>0</v>
      </c>
      <c r="BH277" s="242">
        <f>IF(N277="sníž. přenesená",J277,0)</f>
        <v>0</v>
      </c>
      <c r="BI277" s="242">
        <f>IF(N277="nulová",J277,0)</f>
        <v>0</v>
      </c>
      <c r="BJ277" s="18" t="s">
        <v>82</v>
      </c>
      <c r="BK277" s="242">
        <f>ROUND(I277*H277,2)</f>
        <v>0</v>
      </c>
      <c r="BL277" s="18" t="s">
        <v>101</v>
      </c>
      <c r="BM277" s="241" t="s">
        <v>1593</v>
      </c>
    </row>
    <row r="278" s="13" customFormat="1">
      <c r="A278" s="13"/>
      <c r="B278" s="243"/>
      <c r="C278" s="244"/>
      <c r="D278" s="245" t="s">
        <v>210</v>
      </c>
      <c r="E278" s="246" t="s">
        <v>1</v>
      </c>
      <c r="F278" s="247" t="s">
        <v>1594</v>
      </c>
      <c r="G278" s="244"/>
      <c r="H278" s="248">
        <v>0.95999999999999996</v>
      </c>
      <c r="I278" s="249"/>
      <c r="J278" s="244"/>
      <c r="K278" s="244"/>
      <c r="L278" s="250"/>
      <c r="M278" s="251"/>
      <c r="N278" s="252"/>
      <c r="O278" s="252"/>
      <c r="P278" s="252"/>
      <c r="Q278" s="252"/>
      <c r="R278" s="252"/>
      <c r="S278" s="252"/>
      <c r="T278" s="25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4" t="s">
        <v>210</v>
      </c>
      <c r="AU278" s="254" t="s">
        <v>86</v>
      </c>
      <c r="AV278" s="13" t="s">
        <v>86</v>
      </c>
      <c r="AW278" s="13" t="s">
        <v>34</v>
      </c>
      <c r="AX278" s="13" t="s">
        <v>82</v>
      </c>
      <c r="AY278" s="254" t="s">
        <v>196</v>
      </c>
    </row>
    <row r="279" s="2" customFormat="1" ht="37.8" customHeight="1">
      <c r="A279" s="39"/>
      <c r="B279" s="40"/>
      <c r="C279" s="230" t="s">
        <v>439</v>
      </c>
      <c r="D279" s="230" t="s">
        <v>198</v>
      </c>
      <c r="E279" s="231" t="s">
        <v>1595</v>
      </c>
      <c r="F279" s="232" t="s">
        <v>1596</v>
      </c>
      <c r="G279" s="233" t="s">
        <v>201</v>
      </c>
      <c r="H279" s="234">
        <v>0.95999999999999996</v>
      </c>
      <c r="I279" s="235"/>
      <c r="J279" s="236">
        <f>ROUND(I279*H279,2)</f>
        <v>0</v>
      </c>
      <c r="K279" s="232" t="s">
        <v>202</v>
      </c>
      <c r="L279" s="45"/>
      <c r="M279" s="237" t="s">
        <v>1</v>
      </c>
      <c r="N279" s="238" t="s">
        <v>43</v>
      </c>
      <c r="O279" s="92"/>
      <c r="P279" s="239">
        <f>O279*H279</f>
        <v>0</v>
      </c>
      <c r="Q279" s="239">
        <v>0</v>
      </c>
      <c r="R279" s="239">
        <f>Q279*H279</f>
        <v>0</v>
      </c>
      <c r="S279" s="239">
        <v>0</v>
      </c>
      <c r="T279" s="240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1" t="s">
        <v>101</v>
      </c>
      <c r="AT279" s="241" t="s">
        <v>198</v>
      </c>
      <c r="AU279" s="241" t="s">
        <v>86</v>
      </c>
      <c r="AY279" s="18" t="s">
        <v>196</v>
      </c>
      <c r="BE279" s="242">
        <f>IF(N279="základní",J279,0)</f>
        <v>0</v>
      </c>
      <c r="BF279" s="242">
        <f>IF(N279="snížená",J279,0)</f>
        <v>0</v>
      </c>
      <c r="BG279" s="242">
        <f>IF(N279="zákl. přenesená",J279,0)</f>
        <v>0</v>
      </c>
      <c r="BH279" s="242">
        <f>IF(N279="sníž. přenesená",J279,0)</f>
        <v>0</v>
      </c>
      <c r="BI279" s="242">
        <f>IF(N279="nulová",J279,0)</f>
        <v>0</v>
      </c>
      <c r="BJ279" s="18" t="s">
        <v>82</v>
      </c>
      <c r="BK279" s="242">
        <f>ROUND(I279*H279,2)</f>
        <v>0</v>
      </c>
      <c r="BL279" s="18" t="s">
        <v>101</v>
      </c>
      <c r="BM279" s="241" t="s">
        <v>1597</v>
      </c>
    </row>
    <row r="280" s="2" customFormat="1" ht="24.15" customHeight="1">
      <c r="A280" s="39"/>
      <c r="B280" s="40"/>
      <c r="C280" s="230" t="s">
        <v>446</v>
      </c>
      <c r="D280" s="230" t="s">
        <v>198</v>
      </c>
      <c r="E280" s="231" t="s">
        <v>1322</v>
      </c>
      <c r="F280" s="232" t="s">
        <v>1323</v>
      </c>
      <c r="G280" s="233" t="s">
        <v>201</v>
      </c>
      <c r="H280" s="234">
        <v>1</v>
      </c>
      <c r="I280" s="235"/>
      <c r="J280" s="236">
        <f>ROUND(I280*H280,2)</f>
        <v>0</v>
      </c>
      <c r="K280" s="232" t="s">
        <v>202</v>
      </c>
      <c r="L280" s="45"/>
      <c r="M280" s="237" t="s">
        <v>1</v>
      </c>
      <c r="N280" s="238" t="s">
        <v>43</v>
      </c>
      <c r="O280" s="92"/>
      <c r="P280" s="239">
        <f>O280*H280</f>
        <v>0</v>
      </c>
      <c r="Q280" s="239">
        <v>0.82326999999999995</v>
      </c>
      <c r="R280" s="239">
        <f>Q280*H280</f>
        <v>0.82326999999999995</v>
      </c>
      <c r="S280" s="239">
        <v>0</v>
      </c>
      <c r="T280" s="24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1" t="s">
        <v>101</v>
      </c>
      <c r="AT280" s="241" t="s">
        <v>198</v>
      </c>
      <c r="AU280" s="241" t="s">
        <v>86</v>
      </c>
      <c r="AY280" s="18" t="s">
        <v>196</v>
      </c>
      <c r="BE280" s="242">
        <f>IF(N280="základní",J280,0)</f>
        <v>0</v>
      </c>
      <c r="BF280" s="242">
        <f>IF(N280="snížená",J280,0)</f>
        <v>0</v>
      </c>
      <c r="BG280" s="242">
        <f>IF(N280="zákl. přenesená",J280,0)</f>
        <v>0</v>
      </c>
      <c r="BH280" s="242">
        <f>IF(N280="sníž. přenesená",J280,0)</f>
        <v>0</v>
      </c>
      <c r="BI280" s="242">
        <f>IF(N280="nulová",J280,0)</f>
        <v>0</v>
      </c>
      <c r="BJ280" s="18" t="s">
        <v>82</v>
      </c>
      <c r="BK280" s="242">
        <f>ROUND(I280*H280,2)</f>
        <v>0</v>
      </c>
      <c r="BL280" s="18" t="s">
        <v>101</v>
      </c>
      <c r="BM280" s="241" t="s">
        <v>1324</v>
      </c>
    </row>
    <row r="281" s="14" customFormat="1">
      <c r="A281" s="14"/>
      <c r="B281" s="255"/>
      <c r="C281" s="256"/>
      <c r="D281" s="245" t="s">
        <v>210</v>
      </c>
      <c r="E281" s="257" t="s">
        <v>1</v>
      </c>
      <c r="F281" s="258" t="s">
        <v>1598</v>
      </c>
      <c r="G281" s="256"/>
      <c r="H281" s="257" t="s">
        <v>1</v>
      </c>
      <c r="I281" s="259"/>
      <c r="J281" s="256"/>
      <c r="K281" s="256"/>
      <c r="L281" s="260"/>
      <c r="M281" s="261"/>
      <c r="N281" s="262"/>
      <c r="O281" s="262"/>
      <c r="P281" s="262"/>
      <c r="Q281" s="262"/>
      <c r="R281" s="262"/>
      <c r="S281" s="262"/>
      <c r="T281" s="263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4" t="s">
        <v>210</v>
      </c>
      <c r="AU281" s="264" t="s">
        <v>86</v>
      </c>
      <c r="AV281" s="14" t="s">
        <v>82</v>
      </c>
      <c r="AW281" s="14" t="s">
        <v>34</v>
      </c>
      <c r="AX281" s="14" t="s">
        <v>78</v>
      </c>
      <c r="AY281" s="264" t="s">
        <v>196</v>
      </c>
    </row>
    <row r="282" s="13" customFormat="1">
      <c r="A282" s="13"/>
      <c r="B282" s="243"/>
      <c r="C282" s="244"/>
      <c r="D282" s="245" t="s">
        <v>210</v>
      </c>
      <c r="E282" s="246" t="s">
        <v>1</v>
      </c>
      <c r="F282" s="247" t="s">
        <v>1599</v>
      </c>
      <c r="G282" s="244"/>
      <c r="H282" s="248">
        <v>1</v>
      </c>
      <c r="I282" s="249"/>
      <c r="J282" s="244"/>
      <c r="K282" s="244"/>
      <c r="L282" s="250"/>
      <c r="M282" s="251"/>
      <c r="N282" s="252"/>
      <c r="O282" s="252"/>
      <c r="P282" s="252"/>
      <c r="Q282" s="252"/>
      <c r="R282" s="252"/>
      <c r="S282" s="252"/>
      <c r="T282" s="25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4" t="s">
        <v>210</v>
      </c>
      <c r="AU282" s="254" t="s">
        <v>86</v>
      </c>
      <c r="AV282" s="13" t="s">
        <v>86</v>
      </c>
      <c r="AW282" s="13" t="s">
        <v>34</v>
      </c>
      <c r="AX282" s="13" t="s">
        <v>82</v>
      </c>
      <c r="AY282" s="254" t="s">
        <v>196</v>
      </c>
    </row>
    <row r="283" s="12" customFormat="1" ht="22.8" customHeight="1">
      <c r="A283" s="12"/>
      <c r="B283" s="214"/>
      <c r="C283" s="215"/>
      <c r="D283" s="216" t="s">
        <v>77</v>
      </c>
      <c r="E283" s="228" t="s">
        <v>215</v>
      </c>
      <c r="F283" s="228" t="s">
        <v>432</v>
      </c>
      <c r="G283" s="215"/>
      <c r="H283" s="215"/>
      <c r="I283" s="218"/>
      <c r="J283" s="229">
        <f>BK283</f>
        <v>0</v>
      </c>
      <c r="K283" s="215"/>
      <c r="L283" s="220"/>
      <c r="M283" s="221"/>
      <c r="N283" s="222"/>
      <c r="O283" s="222"/>
      <c r="P283" s="223">
        <f>SUM(P284:P290)</f>
        <v>0</v>
      </c>
      <c r="Q283" s="222"/>
      <c r="R283" s="223">
        <f>SUM(R284:R290)</f>
        <v>2.8915199999999999</v>
      </c>
      <c r="S283" s="222"/>
      <c r="T283" s="224">
        <f>SUM(T284:T290)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25" t="s">
        <v>82</v>
      </c>
      <c r="AT283" s="226" t="s">
        <v>77</v>
      </c>
      <c r="AU283" s="226" t="s">
        <v>82</v>
      </c>
      <c r="AY283" s="225" t="s">
        <v>196</v>
      </c>
      <c r="BK283" s="227">
        <f>SUM(BK284:BK290)</f>
        <v>0</v>
      </c>
    </row>
    <row r="284" s="2" customFormat="1" ht="24.15" customHeight="1">
      <c r="A284" s="39"/>
      <c r="B284" s="40"/>
      <c r="C284" s="230" t="s">
        <v>450</v>
      </c>
      <c r="D284" s="230" t="s">
        <v>198</v>
      </c>
      <c r="E284" s="231" t="s">
        <v>455</v>
      </c>
      <c r="F284" s="232" t="s">
        <v>456</v>
      </c>
      <c r="G284" s="233" t="s">
        <v>201</v>
      </c>
      <c r="H284" s="234">
        <v>14.4</v>
      </c>
      <c r="I284" s="235"/>
      <c r="J284" s="236">
        <f>ROUND(I284*H284,2)</f>
        <v>0</v>
      </c>
      <c r="K284" s="232" t="s">
        <v>202</v>
      </c>
      <c r="L284" s="45"/>
      <c r="M284" s="237" t="s">
        <v>1</v>
      </c>
      <c r="N284" s="238" t="s">
        <v>43</v>
      </c>
      <c r="O284" s="92"/>
      <c r="P284" s="239">
        <f>O284*H284</f>
        <v>0</v>
      </c>
      <c r="Q284" s="239">
        <v>0.00031</v>
      </c>
      <c r="R284" s="239">
        <f>Q284*H284</f>
        <v>0.0044640000000000001</v>
      </c>
      <c r="S284" s="239">
        <v>0</v>
      </c>
      <c r="T284" s="240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41" t="s">
        <v>101</v>
      </c>
      <c r="AT284" s="241" t="s">
        <v>198</v>
      </c>
      <c r="AU284" s="241" t="s">
        <v>86</v>
      </c>
      <c r="AY284" s="18" t="s">
        <v>196</v>
      </c>
      <c r="BE284" s="242">
        <f>IF(N284="základní",J284,0)</f>
        <v>0</v>
      </c>
      <c r="BF284" s="242">
        <f>IF(N284="snížená",J284,0)</f>
        <v>0</v>
      </c>
      <c r="BG284" s="242">
        <f>IF(N284="zákl. přenesená",J284,0)</f>
        <v>0</v>
      </c>
      <c r="BH284" s="242">
        <f>IF(N284="sníž. přenesená",J284,0)</f>
        <v>0</v>
      </c>
      <c r="BI284" s="242">
        <f>IF(N284="nulová",J284,0)</f>
        <v>0</v>
      </c>
      <c r="BJ284" s="18" t="s">
        <v>82</v>
      </c>
      <c r="BK284" s="242">
        <f>ROUND(I284*H284,2)</f>
        <v>0</v>
      </c>
      <c r="BL284" s="18" t="s">
        <v>101</v>
      </c>
      <c r="BM284" s="241" t="s">
        <v>1600</v>
      </c>
    </row>
    <row r="285" s="13" customFormat="1">
      <c r="A285" s="13"/>
      <c r="B285" s="243"/>
      <c r="C285" s="244"/>
      <c r="D285" s="245" t="s">
        <v>210</v>
      </c>
      <c r="E285" s="246" t="s">
        <v>1</v>
      </c>
      <c r="F285" s="247" t="s">
        <v>1327</v>
      </c>
      <c r="G285" s="244"/>
      <c r="H285" s="248">
        <v>14.4</v>
      </c>
      <c r="I285" s="249"/>
      <c r="J285" s="244"/>
      <c r="K285" s="244"/>
      <c r="L285" s="250"/>
      <c r="M285" s="251"/>
      <c r="N285" s="252"/>
      <c r="O285" s="252"/>
      <c r="P285" s="252"/>
      <c r="Q285" s="252"/>
      <c r="R285" s="252"/>
      <c r="S285" s="252"/>
      <c r="T285" s="25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4" t="s">
        <v>210</v>
      </c>
      <c r="AU285" s="254" t="s">
        <v>86</v>
      </c>
      <c r="AV285" s="13" t="s">
        <v>86</v>
      </c>
      <c r="AW285" s="13" t="s">
        <v>34</v>
      </c>
      <c r="AX285" s="13" t="s">
        <v>82</v>
      </c>
      <c r="AY285" s="254" t="s">
        <v>196</v>
      </c>
    </row>
    <row r="286" s="2" customFormat="1" ht="33" customHeight="1">
      <c r="A286" s="39"/>
      <c r="B286" s="40"/>
      <c r="C286" s="230" t="s">
        <v>454</v>
      </c>
      <c r="D286" s="230" t="s">
        <v>198</v>
      </c>
      <c r="E286" s="231" t="s">
        <v>463</v>
      </c>
      <c r="F286" s="232" t="s">
        <v>464</v>
      </c>
      <c r="G286" s="233" t="s">
        <v>201</v>
      </c>
      <c r="H286" s="234">
        <v>7.2000000000000002</v>
      </c>
      <c r="I286" s="235"/>
      <c r="J286" s="236">
        <f>ROUND(I286*H286,2)</f>
        <v>0</v>
      </c>
      <c r="K286" s="232" t="s">
        <v>202</v>
      </c>
      <c r="L286" s="45"/>
      <c r="M286" s="237" t="s">
        <v>1</v>
      </c>
      <c r="N286" s="238" t="s">
        <v>43</v>
      </c>
      <c r="O286" s="92"/>
      <c r="P286" s="239">
        <f>O286*H286</f>
        <v>0</v>
      </c>
      <c r="Q286" s="239">
        <v>0.12966</v>
      </c>
      <c r="R286" s="239">
        <f>Q286*H286</f>
        <v>0.93355200000000005</v>
      </c>
      <c r="S286" s="239">
        <v>0</v>
      </c>
      <c r="T286" s="240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1" t="s">
        <v>101</v>
      </c>
      <c r="AT286" s="241" t="s">
        <v>198</v>
      </c>
      <c r="AU286" s="241" t="s">
        <v>86</v>
      </c>
      <c r="AY286" s="18" t="s">
        <v>196</v>
      </c>
      <c r="BE286" s="242">
        <f>IF(N286="základní",J286,0)</f>
        <v>0</v>
      </c>
      <c r="BF286" s="242">
        <f>IF(N286="snížená",J286,0)</f>
        <v>0</v>
      </c>
      <c r="BG286" s="242">
        <f>IF(N286="zákl. přenesená",J286,0)</f>
        <v>0</v>
      </c>
      <c r="BH286" s="242">
        <f>IF(N286="sníž. přenesená",J286,0)</f>
        <v>0</v>
      </c>
      <c r="BI286" s="242">
        <f>IF(N286="nulová",J286,0)</f>
        <v>0</v>
      </c>
      <c r="BJ286" s="18" t="s">
        <v>82</v>
      </c>
      <c r="BK286" s="242">
        <f>ROUND(I286*H286,2)</f>
        <v>0</v>
      </c>
      <c r="BL286" s="18" t="s">
        <v>101</v>
      </c>
      <c r="BM286" s="241" t="s">
        <v>1601</v>
      </c>
    </row>
    <row r="287" s="13" customFormat="1">
      <c r="A287" s="13"/>
      <c r="B287" s="243"/>
      <c r="C287" s="244"/>
      <c r="D287" s="245" t="s">
        <v>210</v>
      </c>
      <c r="E287" s="246" t="s">
        <v>1</v>
      </c>
      <c r="F287" s="247" t="s">
        <v>137</v>
      </c>
      <c r="G287" s="244"/>
      <c r="H287" s="248">
        <v>7.2000000000000002</v>
      </c>
      <c r="I287" s="249"/>
      <c r="J287" s="244"/>
      <c r="K287" s="244"/>
      <c r="L287" s="250"/>
      <c r="M287" s="251"/>
      <c r="N287" s="252"/>
      <c r="O287" s="252"/>
      <c r="P287" s="252"/>
      <c r="Q287" s="252"/>
      <c r="R287" s="252"/>
      <c r="S287" s="252"/>
      <c r="T287" s="25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4" t="s">
        <v>210</v>
      </c>
      <c r="AU287" s="254" t="s">
        <v>86</v>
      </c>
      <c r="AV287" s="13" t="s">
        <v>86</v>
      </c>
      <c r="AW287" s="13" t="s">
        <v>34</v>
      </c>
      <c r="AX287" s="13" t="s">
        <v>82</v>
      </c>
      <c r="AY287" s="254" t="s">
        <v>196</v>
      </c>
    </row>
    <row r="288" s="2" customFormat="1" ht="24.15" customHeight="1">
      <c r="A288" s="39"/>
      <c r="B288" s="40"/>
      <c r="C288" s="230" t="s">
        <v>459</v>
      </c>
      <c r="D288" s="230" t="s">
        <v>198</v>
      </c>
      <c r="E288" s="231" t="s">
        <v>475</v>
      </c>
      <c r="F288" s="232" t="s">
        <v>476</v>
      </c>
      <c r="G288" s="233" t="s">
        <v>201</v>
      </c>
      <c r="H288" s="234">
        <v>14.4</v>
      </c>
      <c r="I288" s="235"/>
      <c r="J288" s="236">
        <f>ROUND(I288*H288,2)</f>
        <v>0</v>
      </c>
      <c r="K288" s="232" t="s">
        <v>202</v>
      </c>
      <c r="L288" s="45"/>
      <c r="M288" s="237" t="s">
        <v>1</v>
      </c>
      <c r="N288" s="238" t="s">
        <v>43</v>
      </c>
      <c r="O288" s="92"/>
      <c r="P288" s="239">
        <f>O288*H288</f>
        <v>0</v>
      </c>
      <c r="Q288" s="239">
        <v>0.12966</v>
      </c>
      <c r="R288" s="239">
        <f>Q288*H288</f>
        <v>1.8671040000000001</v>
      </c>
      <c r="S288" s="239">
        <v>0</v>
      </c>
      <c r="T288" s="240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41" t="s">
        <v>101</v>
      </c>
      <c r="AT288" s="241" t="s">
        <v>198</v>
      </c>
      <c r="AU288" s="241" t="s">
        <v>86</v>
      </c>
      <c r="AY288" s="18" t="s">
        <v>196</v>
      </c>
      <c r="BE288" s="242">
        <f>IF(N288="základní",J288,0)</f>
        <v>0</v>
      </c>
      <c r="BF288" s="242">
        <f>IF(N288="snížená",J288,0)</f>
        <v>0</v>
      </c>
      <c r="BG288" s="242">
        <f>IF(N288="zákl. přenesená",J288,0)</f>
        <v>0</v>
      </c>
      <c r="BH288" s="242">
        <f>IF(N288="sníž. přenesená",J288,0)</f>
        <v>0</v>
      </c>
      <c r="BI288" s="242">
        <f>IF(N288="nulová",J288,0)</f>
        <v>0</v>
      </c>
      <c r="BJ288" s="18" t="s">
        <v>82</v>
      </c>
      <c r="BK288" s="242">
        <f>ROUND(I288*H288,2)</f>
        <v>0</v>
      </c>
      <c r="BL288" s="18" t="s">
        <v>101</v>
      </c>
      <c r="BM288" s="241" t="s">
        <v>1602</v>
      </c>
    </row>
    <row r="289" s="13" customFormat="1">
      <c r="A289" s="13"/>
      <c r="B289" s="243"/>
      <c r="C289" s="244"/>
      <c r="D289" s="245" t="s">
        <v>210</v>
      </c>
      <c r="E289" s="246" t="s">
        <v>1</v>
      </c>
      <c r="F289" s="247" t="s">
        <v>1327</v>
      </c>
      <c r="G289" s="244"/>
      <c r="H289" s="248">
        <v>14.4</v>
      </c>
      <c r="I289" s="249"/>
      <c r="J289" s="244"/>
      <c r="K289" s="244"/>
      <c r="L289" s="250"/>
      <c r="M289" s="251"/>
      <c r="N289" s="252"/>
      <c r="O289" s="252"/>
      <c r="P289" s="252"/>
      <c r="Q289" s="252"/>
      <c r="R289" s="252"/>
      <c r="S289" s="252"/>
      <c r="T289" s="25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4" t="s">
        <v>210</v>
      </c>
      <c r="AU289" s="254" t="s">
        <v>86</v>
      </c>
      <c r="AV289" s="13" t="s">
        <v>86</v>
      </c>
      <c r="AW289" s="13" t="s">
        <v>34</v>
      </c>
      <c r="AX289" s="13" t="s">
        <v>82</v>
      </c>
      <c r="AY289" s="254" t="s">
        <v>196</v>
      </c>
    </row>
    <row r="290" s="2" customFormat="1" ht="21.75" customHeight="1">
      <c r="A290" s="39"/>
      <c r="B290" s="40"/>
      <c r="C290" s="230" t="s">
        <v>462</v>
      </c>
      <c r="D290" s="230" t="s">
        <v>198</v>
      </c>
      <c r="E290" s="231" t="s">
        <v>548</v>
      </c>
      <c r="F290" s="232" t="s">
        <v>549</v>
      </c>
      <c r="G290" s="233" t="s">
        <v>247</v>
      </c>
      <c r="H290" s="234">
        <v>24</v>
      </c>
      <c r="I290" s="235"/>
      <c r="J290" s="236">
        <f>ROUND(I290*H290,2)</f>
        <v>0</v>
      </c>
      <c r="K290" s="232" t="s">
        <v>202</v>
      </c>
      <c r="L290" s="45"/>
      <c r="M290" s="237" t="s">
        <v>1</v>
      </c>
      <c r="N290" s="238" t="s">
        <v>43</v>
      </c>
      <c r="O290" s="92"/>
      <c r="P290" s="239">
        <f>O290*H290</f>
        <v>0</v>
      </c>
      <c r="Q290" s="239">
        <v>0.0035999999999999999</v>
      </c>
      <c r="R290" s="239">
        <f>Q290*H290</f>
        <v>0.086400000000000005</v>
      </c>
      <c r="S290" s="239">
        <v>0</v>
      </c>
      <c r="T290" s="240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1" t="s">
        <v>101</v>
      </c>
      <c r="AT290" s="241" t="s">
        <v>198</v>
      </c>
      <c r="AU290" s="241" t="s">
        <v>86</v>
      </c>
      <c r="AY290" s="18" t="s">
        <v>196</v>
      </c>
      <c r="BE290" s="242">
        <f>IF(N290="základní",J290,0)</f>
        <v>0</v>
      </c>
      <c r="BF290" s="242">
        <f>IF(N290="snížená",J290,0)</f>
        <v>0</v>
      </c>
      <c r="BG290" s="242">
        <f>IF(N290="zákl. přenesená",J290,0)</f>
        <v>0</v>
      </c>
      <c r="BH290" s="242">
        <f>IF(N290="sníž. přenesená",J290,0)</f>
        <v>0</v>
      </c>
      <c r="BI290" s="242">
        <f>IF(N290="nulová",J290,0)</f>
        <v>0</v>
      </c>
      <c r="BJ290" s="18" t="s">
        <v>82</v>
      </c>
      <c r="BK290" s="242">
        <f>ROUND(I290*H290,2)</f>
        <v>0</v>
      </c>
      <c r="BL290" s="18" t="s">
        <v>101</v>
      </c>
      <c r="BM290" s="241" t="s">
        <v>1603</v>
      </c>
    </row>
    <row r="291" s="12" customFormat="1" ht="22.8" customHeight="1">
      <c r="A291" s="12"/>
      <c r="B291" s="214"/>
      <c r="C291" s="215"/>
      <c r="D291" s="216" t="s">
        <v>77</v>
      </c>
      <c r="E291" s="228" t="s">
        <v>232</v>
      </c>
      <c r="F291" s="228" t="s">
        <v>1331</v>
      </c>
      <c r="G291" s="215"/>
      <c r="H291" s="215"/>
      <c r="I291" s="218"/>
      <c r="J291" s="229">
        <f>BK291</f>
        <v>0</v>
      </c>
      <c r="K291" s="215"/>
      <c r="L291" s="220"/>
      <c r="M291" s="221"/>
      <c r="N291" s="222"/>
      <c r="O291" s="222"/>
      <c r="P291" s="223">
        <f>SUM(P292:P338)</f>
        <v>0</v>
      </c>
      <c r="Q291" s="222"/>
      <c r="R291" s="223">
        <f>SUM(R292:R338)</f>
        <v>20.451196800000005</v>
      </c>
      <c r="S291" s="222"/>
      <c r="T291" s="224">
        <f>SUM(T292:T338)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25" t="s">
        <v>82</v>
      </c>
      <c r="AT291" s="226" t="s">
        <v>77</v>
      </c>
      <c r="AU291" s="226" t="s">
        <v>82</v>
      </c>
      <c r="AY291" s="225" t="s">
        <v>196</v>
      </c>
      <c r="BK291" s="227">
        <f>SUM(BK292:BK338)</f>
        <v>0</v>
      </c>
    </row>
    <row r="292" s="2" customFormat="1" ht="21.75" customHeight="1">
      <c r="A292" s="39"/>
      <c r="B292" s="40"/>
      <c r="C292" s="230" t="s">
        <v>466</v>
      </c>
      <c r="D292" s="230" t="s">
        <v>198</v>
      </c>
      <c r="E292" s="231" t="s">
        <v>1332</v>
      </c>
      <c r="F292" s="232" t="s">
        <v>1333</v>
      </c>
      <c r="G292" s="233" t="s">
        <v>418</v>
      </c>
      <c r="H292" s="234">
        <v>2</v>
      </c>
      <c r="I292" s="235"/>
      <c r="J292" s="236">
        <f>ROUND(I292*H292,2)</f>
        <v>0</v>
      </c>
      <c r="K292" s="232" t="s">
        <v>202</v>
      </c>
      <c r="L292" s="45"/>
      <c r="M292" s="237" t="s">
        <v>1</v>
      </c>
      <c r="N292" s="238" t="s">
        <v>43</v>
      </c>
      <c r="O292" s="92"/>
      <c r="P292" s="239">
        <f>O292*H292</f>
        <v>0</v>
      </c>
      <c r="Q292" s="239">
        <v>1.7919799999999999</v>
      </c>
      <c r="R292" s="239">
        <f>Q292*H292</f>
        <v>3.5839599999999998</v>
      </c>
      <c r="S292" s="239">
        <v>0</v>
      </c>
      <c r="T292" s="240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41" t="s">
        <v>101</v>
      </c>
      <c r="AT292" s="241" t="s">
        <v>198</v>
      </c>
      <c r="AU292" s="241" t="s">
        <v>86</v>
      </c>
      <c r="AY292" s="18" t="s">
        <v>196</v>
      </c>
      <c r="BE292" s="242">
        <f>IF(N292="základní",J292,0)</f>
        <v>0</v>
      </c>
      <c r="BF292" s="242">
        <f>IF(N292="snížená",J292,0)</f>
        <v>0</v>
      </c>
      <c r="BG292" s="242">
        <f>IF(N292="zákl. přenesená",J292,0)</f>
        <v>0</v>
      </c>
      <c r="BH292" s="242">
        <f>IF(N292="sníž. přenesená",J292,0)</f>
        <v>0</v>
      </c>
      <c r="BI292" s="242">
        <f>IF(N292="nulová",J292,0)</f>
        <v>0</v>
      </c>
      <c r="BJ292" s="18" t="s">
        <v>82</v>
      </c>
      <c r="BK292" s="242">
        <f>ROUND(I292*H292,2)</f>
        <v>0</v>
      </c>
      <c r="BL292" s="18" t="s">
        <v>101</v>
      </c>
      <c r="BM292" s="241" t="s">
        <v>1604</v>
      </c>
    </row>
    <row r="293" s="2" customFormat="1" ht="24.15" customHeight="1">
      <c r="A293" s="39"/>
      <c r="B293" s="40"/>
      <c r="C293" s="230" t="s">
        <v>474</v>
      </c>
      <c r="D293" s="230" t="s">
        <v>198</v>
      </c>
      <c r="E293" s="231" t="s">
        <v>1335</v>
      </c>
      <c r="F293" s="232" t="s">
        <v>1336</v>
      </c>
      <c r="G293" s="233" t="s">
        <v>247</v>
      </c>
      <c r="H293" s="234">
        <v>17</v>
      </c>
      <c r="I293" s="235"/>
      <c r="J293" s="236">
        <f>ROUND(I293*H293,2)</f>
        <v>0</v>
      </c>
      <c r="K293" s="232" t="s">
        <v>202</v>
      </c>
      <c r="L293" s="45"/>
      <c r="M293" s="237" t="s">
        <v>1</v>
      </c>
      <c r="N293" s="238" t="s">
        <v>43</v>
      </c>
      <c r="O293" s="92"/>
      <c r="P293" s="239">
        <f>O293*H293</f>
        <v>0</v>
      </c>
      <c r="Q293" s="239">
        <v>1.0000000000000001E-05</v>
      </c>
      <c r="R293" s="239">
        <f>Q293*H293</f>
        <v>0.00017000000000000001</v>
      </c>
      <c r="S293" s="239">
        <v>0</v>
      </c>
      <c r="T293" s="240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41" t="s">
        <v>101</v>
      </c>
      <c r="AT293" s="241" t="s">
        <v>198</v>
      </c>
      <c r="AU293" s="241" t="s">
        <v>86</v>
      </c>
      <c r="AY293" s="18" t="s">
        <v>196</v>
      </c>
      <c r="BE293" s="242">
        <f>IF(N293="základní",J293,0)</f>
        <v>0</v>
      </c>
      <c r="BF293" s="242">
        <f>IF(N293="snížená",J293,0)</f>
        <v>0</v>
      </c>
      <c r="BG293" s="242">
        <f>IF(N293="zákl. přenesená",J293,0)</f>
        <v>0</v>
      </c>
      <c r="BH293" s="242">
        <f>IF(N293="sníž. přenesená",J293,0)</f>
        <v>0</v>
      </c>
      <c r="BI293" s="242">
        <f>IF(N293="nulová",J293,0)</f>
        <v>0</v>
      </c>
      <c r="BJ293" s="18" t="s">
        <v>82</v>
      </c>
      <c r="BK293" s="242">
        <f>ROUND(I293*H293,2)</f>
        <v>0</v>
      </c>
      <c r="BL293" s="18" t="s">
        <v>101</v>
      </c>
      <c r="BM293" s="241" t="s">
        <v>1605</v>
      </c>
    </row>
    <row r="294" s="14" customFormat="1">
      <c r="A294" s="14"/>
      <c r="B294" s="255"/>
      <c r="C294" s="256"/>
      <c r="D294" s="245" t="s">
        <v>210</v>
      </c>
      <c r="E294" s="257" t="s">
        <v>1</v>
      </c>
      <c r="F294" s="258" t="s">
        <v>1338</v>
      </c>
      <c r="G294" s="256"/>
      <c r="H294" s="257" t="s">
        <v>1</v>
      </c>
      <c r="I294" s="259"/>
      <c r="J294" s="256"/>
      <c r="K294" s="256"/>
      <c r="L294" s="260"/>
      <c r="M294" s="261"/>
      <c r="N294" s="262"/>
      <c r="O294" s="262"/>
      <c r="P294" s="262"/>
      <c r="Q294" s="262"/>
      <c r="R294" s="262"/>
      <c r="S294" s="262"/>
      <c r="T294" s="263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4" t="s">
        <v>210</v>
      </c>
      <c r="AU294" s="264" t="s">
        <v>86</v>
      </c>
      <c r="AV294" s="14" t="s">
        <v>82</v>
      </c>
      <c r="AW294" s="14" t="s">
        <v>34</v>
      </c>
      <c r="AX294" s="14" t="s">
        <v>78</v>
      </c>
      <c r="AY294" s="264" t="s">
        <v>196</v>
      </c>
    </row>
    <row r="295" s="13" customFormat="1">
      <c r="A295" s="13"/>
      <c r="B295" s="243"/>
      <c r="C295" s="244"/>
      <c r="D295" s="245" t="s">
        <v>210</v>
      </c>
      <c r="E295" s="246" t="s">
        <v>1</v>
      </c>
      <c r="F295" s="247" t="s">
        <v>1606</v>
      </c>
      <c r="G295" s="244"/>
      <c r="H295" s="248">
        <v>17</v>
      </c>
      <c r="I295" s="249"/>
      <c r="J295" s="244"/>
      <c r="K295" s="244"/>
      <c r="L295" s="250"/>
      <c r="M295" s="251"/>
      <c r="N295" s="252"/>
      <c r="O295" s="252"/>
      <c r="P295" s="252"/>
      <c r="Q295" s="252"/>
      <c r="R295" s="252"/>
      <c r="S295" s="252"/>
      <c r="T295" s="25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4" t="s">
        <v>210</v>
      </c>
      <c r="AU295" s="254" t="s">
        <v>86</v>
      </c>
      <c r="AV295" s="13" t="s">
        <v>86</v>
      </c>
      <c r="AW295" s="13" t="s">
        <v>34</v>
      </c>
      <c r="AX295" s="13" t="s">
        <v>82</v>
      </c>
      <c r="AY295" s="254" t="s">
        <v>196</v>
      </c>
    </row>
    <row r="296" s="2" customFormat="1" ht="24.15" customHeight="1">
      <c r="A296" s="39"/>
      <c r="B296" s="40"/>
      <c r="C296" s="287" t="s">
        <v>480</v>
      </c>
      <c r="D296" s="287" t="s">
        <v>366</v>
      </c>
      <c r="E296" s="288" t="s">
        <v>1340</v>
      </c>
      <c r="F296" s="289" t="s">
        <v>1341</v>
      </c>
      <c r="G296" s="290" t="s">
        <v>247</v>
      </c>
      <c r="H296" s="291">
        <v>17.510000000000002</v>
      </c>
      <c r="I296" s="292"/>
      <c r="J296" s="293">
        <f>ROUND(I296*H296,2)</f>
        <v>0</v>
      </c>
      <c r="K296" s="289" t="s">
        <v>202</v>
      </c>
      <c r="L296" s="294"/>
      <c r="M296" s="295" t="s">
        <v>1</v>
      </c>
      <c r="N296" s="296" t="s">
        <v>43</v>
      </c>
      <c r="O296" s="92"/>
      <c r="P296" s="239">
        <f>O296*H296</f>
        <v>0</v>
      </c>
      <c r="Q296" s="239">
        <v>0.0024099999999999998</v>
      </c>
      <c r="R296" s="239">
        <f>Q296*H296</f>
        <v>0.042199100000000003</v>
      </c>
      <c r="S296" s="239">
        <v>0</v>
      </c>
      <c r="T296" s="240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41" t="s">
        <v>232</v>
      </c>
      <c r="AT296" s="241" t="s">
        <v>366</v>
      </c>
      <c r="AU296" s="241" t="s">
        <v>86</v>
      </c>
      <c r="AY296" s="18" t="s">
        <v>196</v>
      </c>
      <c r="BE296" s="242">
        <f>IF(N296="základní",J296,0)</f>
        <v>0</v>
      </c>
      <c r="BF296" s="242">
        <f>IF(N296="snížená",J296,0)</f>
        <v>0</v>
      </c>
      <c r="BG296" s="242">
        <f>IF(N296="zákl. přenesená",J296,0)</f>
        <v>0</v>
      </c>
      <c r="BH296" s="242">
        <f>IF(N296="sníž. přenesená",J296,0)</f>
        <v>0</v>
      </c>
      <c r="BI296" s="242">
        <f>IF(N296="nulová",J296,0)</f>
        <v>0</v>
      </c>
      <c r="BJ296" s="18" t="s">
        <v>82</v>
      </c>
      <c r="BK296" s="242">
        <f>ROUND(I296*H296,2)</f>
        <v>0</v>
      </c>
      <c r="BL296" s="18" t="s">
        <v>101</v>
      </c>
      <c r="BM296" s="241" t="s">
        <v>1607</v>
      </c>
    </row>
    <row r="297" s="13" customFormat="1">
      <c r="A297" s="13"/>
      <c r="B297" s="243"/>
      <c r="C297" s="244"/>
      <c r="D297" s="245" t="s">
        <v>210</v>
      </c>
      <c r="E297" s="244"/>
      <c r="F297" s="247" t="s">
        <v>1608</v>
      </c>
      <c r="G297" s="244"/>
      <c r="H297" s="248">
        <v>17.510000000000002</v>
      </c>
      <c r="I297" s="249"/>
      <c r="J297" s="244"/>
      <c r="K297" s="244"/>
      <c r="L297" s="250"/>
      <c r="M297" s="251"/>
      <c r="N297" s="252"/>
      <c r="O297" s="252"/>
      <c r="P297" s="252"/>
      <c r="Q297" s="252"/>
      <c r="R297" s="252"/>
      <c r="S297" s="252"/>
      <c r="T297" s="25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4" t="s">
        <v>210</v>
      </c>
      <c r="AU297" s="254" t="s">
        <v>86</v>
      </c>
      <c r="AV297" s="13" t="s">
        <v>86</v>
      </c>
      <c r="AW297" s="13" t="s">
        <v>4</v>
      </c>
      <c r="AX297" s="13" t="s">
        <v>82</v>
      </c>
      <c r="AY297" s="254" t="s">
        <v>196</v>
      </c>
    </row>
    <row r="298" s="2" customFormat="1" ht="24.15" customHeight="1">
      <c r="A298" s="39"/>
      <c r="B298" s="40"/>
      <c r="C298" s="230" t="s">
        <v>485</v>
      </c>
      <c r="D298" s="230" t="s">
        <v>198</v>
      </c>
      <c r="E298" s="231" t="s">
        <v>1609</v>
      </c>
      <c r="F298" s="232" t="s">
        <v>1610</v>
      </c>
      <c r="G298" s="233" t="s">
        <v>247</v>
      </c>
      <c r="H298" s="234">
        <v>1.5</v>
      </c>
      <c r="I298" s="235"/>
      <c r="J298" s="236">
        <f>ROUND(I298*H298,2)</f>
        <v>0</v>
      </c>
      <c r="K298" s="232" t="s">
        <v>202</v>
      </c>
      <c r="L298" s="45"/>
      <c r="M298" s="237" t="s">
        <v>1</v>
      </c>
      <c r="N298" s="238" t="s">
        <v>43</v>
      </c>
      <c r="O298" s="92"/>
      <c r="P298" s="239">
        <f>O298*H298</f>
        <v>0</v>
      </c>
      <c r="Q298" s="239">
        <v>2.0000000000000002E-05</v>
      </c>
      <c r="R298" s="239">
        <f>Q298*H298</f>
        <v>3.0000000000000004E-05</v>
      </c>
      <c r="S298" s="239">
        <v>0</v>
      </c>
      <c r="T298" s="240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41" t="s">
        <v>101</v>
      </c>
      <c r="AT298" s="241" t="s">
        <v>198</v>
      </c>
      <c r="AU298" s="241" t="s">
        <v>86</v>
      </c>
      <c r="AY298" s="18" t="s">
        <v>196</v>
      </c>
      <c r="BE298" s="242">
        <f>IF(N298="základní",J298,0)</f>
        <v>0</v>
      </c>
      <c r="BF298" s="242">
        <f>IF(N298="snížená",J298,0)</f>
        <v>0</v>
      </c>
      <c r="BG298" s="242">
        <f>IF(N298="zákl. přenesená",J298,0)</f>
        <v>0</v>
      </c>
      <c r="BH298" s="242">
        <f>IF(N298="sníž. přenesená",J298,0)</f>
        <v>0</v>
      </c>
      <c r="BI298" s="242">
        <f>IF(N298="nulová",J298,0)</f>
        <v>0</v>
      </c>
      <c r="BJ298" s="18" t="s">
        <v>82</v>
      </c>
      <c r="BK298" s="242">
        <f>ROUND(I298*H298,2)</f>
        <v>0</v>
      </c>
      <c r="BL298" s="18" t="s">
        <v>101</v>
      </c>
      <c r="BM298" s="241" t="s">
        <v>1611</v>
      </c>
    </row>
    <row r="299" s="2" customFormat="1" ht="24.15" customHeight="1">
      <c r="A299" s="39"/>
      <c r="B299" s="40"/>
      <c r="C299" s="287" t="s">
        <v>495</v>
      </c>
      <c r="D299" s="287" t="s">
        <v>366</v>
      </c>
      <c r="E299" s="288" t="s">
        <v>1612</v>
      </c>
      <c r="F299" s="289" t="s">
        <v>1613</v>
      </c>
      <c r="G299" s="290" t="s">
        <v>247</v>
      </c>
      <c r="H299" s="291">
        <v>1.5449999999999999</v>
      </c>
      <c r="I299" s="292"/>
      <c r="J299" s="293">
        <f>ROUND(I299*H299,2)</f>
        <v>0</v>
      </c>
      <c r="K299" s="289" t="s">
        <v>202</v>
      </c>
      <c r="L299" s="294"/>
      <c r="M299" s="295" t="s">
        <v>1</v>
      </c>
      <c r="N299" s="296" t="s">
        <v>43</v>
      </c>
      <c r="O299" s="92"/>
      <c r="P299" s="239">
        <f>O299*H299</f>
        <v>0</v>
      </c>
      <c r="Q299" s="239">
        <v>0.015959999999999998</v>
      </c>
      <c r="R299" s="239">
        <f>Q299*H299</f>
        <v>0.024658199999999998</v>
      </c>
      <c r="S299" s="239">
        <v>0</v>
      </c>
      <c r="T299" s="240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41" t="s">
        <v>232</v>
      </c>
      <c r="AT299" s="241" t="s">
        <v>366</v>
      </c>
      <c r="AU299" s="241" t="s">
        <v>86</v>
      </c>
      <c r="AY299" s="18" t="s">
        <v>196</v>
      </c>
      <c r="BE299" s="242">
        <f>IF(N299="základní",J299,0)</f>
        <v>0</v>
      </c>
      <c r="BF299" s="242">
        <f>IF(N299="snížená",J299,0)</f>
        <v>0</v>
      </c>
      <c r="BG299" s="242">
        <f>IF(N299="zákl. přenesená",J299,0)</f>
        <v>0</v>
      </c>
      <c r="BH299" s="242">
        <f>IF(N299="sníž. přenesená",J299,0)</f>
        <v>0</v>
      </c>
      <c r="BI299" s="242">
        <f>IF(N299="nulová",J299,0)</f>
        <v>0</v>
      </c>
      <c r="BJ299" s="18" t="s">
        <v>82</v>
      </c>
      <c r="BK299" s="242">
        <f>ROUND(I299*H299,2)</f>
        <v>0</v>
      </c>
      <c r="BL299" s="18" t="s">
        <v>101</v>
      </c>
      <c r="BM299" s="241" t="s">
        <v>1614</v>
      </c>
    </row>
    <row r="300" s="13" customFormat="1">
      <c r="A300" s="13"/>
      <c r="B300" s="243"/>
      <c r="C300" s="244"/>
      <c r="D300" s="245" t="s">
        <v>210</v>
      </c>
      <c r="E300" s="244"/>
      <c r="F300" s="247" t="s">
        <v>1615</v>
      </c>
      <c r="G300" s="244"/>
      <c r="H300" s="248">
        <v>1.5449999999999999</v>
      </c>
      <c r="I300" s="249"/>
      <c r="J300" s="244"/>
      <c r="K300" s="244"/>
      <c r="L300" s="250"/>
      <c r="M300" s="251"/>
      <c r="N300" s="252"/>
      <c r="O300" s="252"/>
      <c r="P300" s="252"/>
      <c r="Q300" s="252"/>
      <c r="R300" s="252"/>
      <c r="S300" s="252"/>
      <c r="T300" s="25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4" t="s">
        <v>210</v>
      </c>
      <c r="AU300" s="254" t="s">
        <v>86</v>
      </c>
      <c r="AV300" s="13" t="s">
        <v>86</v>
      </c>
      <c r="AW300" s="13" t="s">
        <v>4</v>
      </c>
      <c r="AX300" s="13" t="s">
        <v>82</v>
      </c>
      <c r="AY300" s="254" t="s">
        <v>196</v>
      </c>
    </row>
    <row r="301" s="2" customFormat="1" ht="24.15" customHeight="1">
      <c r="A301" s="39"/>
      <c r="B301" s="40"/>
      <c r="C301" s="230" t="s">
        <v>501</v>
      </c>
      <c r="D301" s="230" t="s">
        <v>198</v>
      </c>
      <c r="E301" s="231" t="s">
        <v>1344</v>
      </c>
      <c r="F301" s="232" t="s">
        <v>1345</v>
      </c>
      <c r="G301" s="233" t="s">
        <v>247</v>
      </c>
      <c r="H301" s="234">
        <v>111</v>
      </c>
      <c r="I301" s="235"/>
      <c r="J301" s="236">
        <f>ROUND(I301*H301,2)</f>
        <v>0</v>
      </c>
      <c r="K301" s="232" t="s">
        <v>202</v>
      </c>
      <c r="L301" s="45"/>
      <c r="M301" s="237" t="s">
        <v>1</v>
      </c>
      <c r="N301" s="238" t="s">
        <v>43</v>
      </c>
      <c r="O301" s="92"/>
      <c r="P301" s="239">
        <f>O301*H301</f>
        <v>0</v>
      </c>
      <c r="Q301" s="239">
        <v>3.0000000000000001E-05</v>
      </c>
      <c r="R301" s="239">
        <f>Q301*H301</f>
        <v>0.0033300000000000001</v>
      </c>
      <c r="S301" s="239">
        <v>0</v>
      </c>
      <c r="T301" s="240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41" t="s">
        <v>101</v>
      </c>
      <c r="AT301" s="241" t="s">
        <v>198</v>
      </c>
      <c r="AU301" s="241" t="s">
        <v>86</v>
      </c>
      <c r="AY301" s="18" t="s">
        <v>196</v>
      </c>
      <c r="BE301" s="242">
        <f>IF(N301="základní",J301,0)</f>
        <v>0</v>
      </c>
      <c r="BF301" s="242">
        <f>IF(N301="snížená",J301,0)</f>
        <v>0</v>
      </c>
      <c r="BG301" s="242">
        <f>IF(N301="zákl. přenesená",J301,0)</f>
        <v>0</v>
      </c>
      <c r="BH301" s="242">
        <f>IF(N301="sníž. přenesená",J301,0)</f>
        <v>0</v>
      </c>
      <c r="BI301" s="242">
        <f>IF(N301="nulová",J301,0)</f>
        <v>0</v>
      </c>
      <c r="BJ301" s="18" t="s">
        <v>82</v>
      </c>
      <c r="BK301" s="242">
        <f>ROUND(I301*H301,2)</f>
        <v>0</v>
      </c>
      <c r="BL301" s="18" t="s">
        <v>101</v>
      </c>
      <c r="BM301" s="241" t="s">
        <v>1616</v>
      </c>
    </row>
    <row r="302" s="2" customFormat="1" ht="24.15" customHeight="1">
      <c r="A302" s="39"/>
      <c r="B302" s="40"/>
      <c r="C302" s="287" t="s">
        <v>507</v>
      </c>
      <c r="D302" s="287" t="s">
        <v>366</v>
      </c>
      <c r="E302" s="288" t="s">
        <v>1347</v>
      </c>
      <c r="F302" s="289" t="s">
        <v>1348</v>
      </c>
      <c r="G302" s="290" t="s">
        <v>247</v>
      </c>
      <c r="H302" s="291">
        <v>112.66500000000001</v>
      </c>
      <c r="I302" s="292"/>
      <c r="J302" s="293">
        <f>ROUND(I302*H302,2)</f>
        <v>0</v>
      </c>
      <c r="K302" s="289" t="s">
        <v>202</v>
      </c>
      <c r="L302" s="294"/>
      <c r="M302" s="295" t="s">
        <v>1</v>
      </c>
      <c r="N302" s="296" t="s">
        <v>43</v>
      </c>
      <c r="O302" s="92"/>
      <c r="P302" s="239">
        <f>O302*H302</f>
        <v>0</v>
      </c>
      <c r="Q302" s="239">
        <v>0.0183</v>
      </c>
      <c r="R302" s="239">
        <f>Q302*H302</f>
        <v>2.0617695</v>
      </c>
      <c r="S302" s="239">
        <v>0</v>
      </c>
      <c r="T302" s="240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41" t="s">
        <v>232</v>
      </c>
      <c r="AT302" s="241" t="s">
        <v>366</v>
      </c>
      <c r="AU302" s="241" t="s">
        <v>86</v>
      </c>
      <c r="AY302" s="18" t="s">
        <v>196</v>
      </c>
      <c r="BE302" s="242">
        <f>IF(N302="základní",J302,0)</f>
        <v>0</v>
      </c>
      <c r="BF302" s="242">
        <f>IF(N302="snížená",J302,0)</f>
        <v>0</v>
      </c>
      <c r="BG302" s="242">
        <f>IF(N302="zákl. přenesená",J302,0)</f>
        <v>0</v>
      </c>
      <c r="BH302" s="242">
        <f>IF(N302="sníž. přenesená",J302,0)</f>
        <v>0</v>
      </c>
      <c r="BI302" s="242">
        <f>IF(N302="nulová",J302,0)</f>
        <v>0</v>
      </c>
      <c r="BJ302" s="18" t="s">
        <v>82</v>
      </c>
      <c r="BK302" s="242">
        <f>ROUND(I302*H302,2)</f>
        <v>0</v>
      </c>
      <c r="BL302" s="18" t="s">
        <v>101</v>
      </c>
      <c r="BM302" s="241" t="s">
        <v>1617</v>
      </c>
    </row>
    <row r="303" s="13" customFormat="1">
      <c r="A303" s="13"/>
      <c r="B303" s="243"/>
      <c r="C303" s="244"/>
      <c r="D303" s="245" t="s">
        <v>210</v>
      </c>
      <c r="E303" s="244"/>
      <c r="F303" s="247" t="s">
        <v>1618</v>
      </c>
      <c r="G303" s="244"/>
      <c r="H303" s="248">
        <v>112.66500000000001</v>
      </c>
      <c r="I303" s="249"/>
      <c r="J303" s="244"/>
      <c r="K303" s="244"/>
      <c r="L303" s="250"/>
      <c r="M303" s="251"/>
      <c r="N303" s="252"/>
      <c r="O303" s="252"/>
      <c r="P303" s="252"/>
      <c r="Q303" s="252"/>
      <c r="R303" s="252"/>
      <c r="S303" s="252"/>
      <c r="T303" s="25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4" t="s">
        <v>210</v>
      </c>
      <c r="AU303" s="254" t="s">
        <v>86</v>
      </c>
      <c r="AV303" s="13" t="s">
        <v>86</v>
      </c>
      <c r="AW303" s="13" t="s">
        <v>4</v>
      </c>
      <c r="AX303" s="13" t="s">
        <v>82</v>
      </c>
      <c r="AY303" s="254" t="s">
        <v>196</v>
      </c>
    </row>
    <row r="304" s="2" customFormat="1" ht="33" customHeight="1">
      <c r="A304" s="39"/>
      <c r="B304" s="40"/>
      <c r="C304" s="230" t="s">
        <v>513</v>
      </c>
      <c r="D304" s="230" t="s">
        <v>198</v>
      </c>
      <c r="E304" s="231" t="s">
        <v>1351</v>
      </c>
      <c r="F304" s="232" t="s">
        <v>1352</v>
      </c>
      <c r="G304" s="233" t="s">
        <v>418</v>
      </c>
      <c r="H304" s="234">
        <v>1</v>
      </c>
      <c r="I304" s="235"/>
      <c r="J304" s="236">
        <f>ROUND(I304*H304,2)</f>
        <v>0</v>
      </c>
      <c r="K304" s="232" t="s">
        <v>202</v>
      </c>
      <c r="L304" s="45"/>
      <c r="M304" s="237" t="s">
        <v>1</v>
      </c>
      <c r="N304" s="238" t="s">
        <v>43</v>
      </c>
      <c r="O304" s="92"/>
      <c r="P304" s="239">
        <f>O304*H304</f>
        <v>0</v>
      </c>
      <c r="Q304" s="239">
        <v>0</v>
      </c>
      <c r="R304" s="239">
        <f>Q304*H304</f>
        <v>0</v>
      </c>
      <c r="S304" s="239">
        <v>0</v>
      </c>
      <c r="T304" s="240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41" t="s">
        <v>101</v>
      </c>
      <c r="AT304" s="241" t="s">
        <v>198</v>
      </c>
      <c r="AU304" s="241" t="s">
        <v>86</v>
      </c>
      <c r="AY304" s="18" t="s">
        <v>196</v>
      </c>
      <c r="BE304" s="242">
        <f>IF(N304="základní",J304,0)</f>
        <v>0</v>
      </c>
      <c r="BF304" s="242">
        <f>IF(N304="snížená",J304,0)</f>
        <v>0</v>
      </c>
      <c r="BG304" s="242">
        <f>IF(N304="zákl. přenesená",J304,0)</f>
        <v>0</v>
      </c>
      <c r="BH304" s="242">
        <f>IF(N304="sníž. přenesená",J304,0)</f>
        <v>0</v>
      </c>
      <c r="BI304" s="242">
        <f>IF(N304="nulová",J304,0)</f>
        <v>0</v>
      </c>
      <c r="BJ304" s="18" t="s">
        <v>82</v>
      </c>
      <c r="BK304" s="242">
        <f>ROUND(I304*H304,2)</f>
        <v>0</v>
      </c>
      <c r="BL304" s="18" t="s">
        <v>101</v>
      </c>
      <c r="BM304" s="241" t="s">
        <v>1619</v>
      </c>
    </row>
    <row r="305" s="2" customFormat="1" ht="16.5" customHeight="1">
      <c r="A305" s="39"/>
      <c r="B305" s="40"/>
      <c r="C305" s="287" t="s">
        <v>518</v>
      </c>
      <c r="D305" s="287" t="s">
        <v>366</v>
      </c>
      <c r="E305" s="288" t="s">
        <v>1354</v>
      </c>
      <c r="F305" s="289" t="s">
        <v>1355</v>
      </c>
      <c r="G305" s="290" t="s">
        <v>418</v>
      </c>
      <c r="H305" s="291">
        <v>1</v>
      </c>
      <c r="I305" s="292"/>
      <c r="J305" s="293">
        <f>ROUND(I305*H305,2)</f>
        <v>0</v>
      </c>
      <c r="K305" s="289" t="s">
        <v>202</v>
      </c>
      <c r="L305" s="294"/>
      <c r="M305" s="295" t="s">
        <v>1</v>
      </c>
      <c r="N305" s="296" t="s">
        <v>43</v>
      </c>
      <c r="O305" s="92"/>
      <c r="P305" s="239">
        <f>O305*H305</f>
        <v>0</v>
      </c>
      <c r="Q305" s="239">
        <v>0.00365</v>
      </c>
      <c r="R305" s="239">
        <f>Q305*H305</f>
        <v>0.00365</v>
      </c>
      <c r="S305" s="239">
        <v>0</v>
      </c>
      <c r="T305" s="240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41" t="s">
        <v>232</v>
      </c>
      <c r="AT305" s="241" t="s">
        <v>366</v>
      </c>
      <c r="AU305" s="241" t="s">
        <v>86</v>
      </c>
      <c r="AY305" s="18" t="s">
        <v>196</v>
      </c>
      <c r="BE305" s="242">
        <f>IF(N305="základní",J305,0)</f>
        <v>0</v>
      </c>
      <c r="BF305" s="242">
        <f>IF(N305="snížená",J305,0)</f>
        <v>0</v>
      </c>
      <c r="BG305" s="242">
        <f>IF(N305="zákl. přenesená",J305,0)</f>
        <v>0</v>
      </c>
      <c r="BH305" s="242">
        <f>IF(N305="sníž. přenesená",J305,0)</f>
        <v>0</v>
      </c>
      <c r="BI305" s="242">
        <f>IF(N305="nulová",J305,0)</f>
        <v>0</v>
      </c>
      <c r="BJ305" s="18" t="s">
        <v>82</v>
      </c>
      <c r="BK305" s="242">
        <f>ROUND(I305*H305,2)</f>
        <v>0</v>
      </c>
      <c r="BL305" s="18" t="s">
        <v>101</v>
      </c>
      <c r="BM305" s="241" t="s">
        <v>1620</v>
      </c>
    </row>
    <row r="306" s="2" customFormat="1" ht="21.75" customHeight="1">
      <c r="A306" s="39"/>
      <c r="B306" s="40"/>
      <c r="C306" s="230" t="s">
        <v>526</v>
      </c>
      <c r="D306" s="230" t="s">
        <v>198</v>
      </c>
      <c r="E306" s="231" t="s">
        <v>1357</v>
      </c>
      <c r="F306" s="232" t="s">
        <v>1358</v>
      </c>
      <c r="G306" s="233" t="s">
        <v>247</v>
      </c>
      <c r="H306" s="234">
        <v>17</v>
      </c>
      <c r="I306" s="235"/>
      <c r="J306" s="236">
        <f>ROUND(I306*H306,2)</f>
        <v>0</v>
      </c>
      <c r="K306" s="232" t="s">
        <v>202</v>
      </c>
      <c r="L306" s="45"/>
      <c r="M306" s="237" t="s">
        <v>1</v>
      </c>
      <c r="N306" s="238" t="s">
        <v>43</v>
      </c>
      <c r="O306" s="92"/>
      <c r="P306" s="239">
        <f>O306*H306</f>
        <v>0</v>
      </c>
      <c r="Q306" s="239">
        <v>0</v>
      </c>
      <c r="R306" s="239">
        <f>Q306*H306</f>
        <v>0</v>
      </c>
      <c r="S306" s="239">
        <v>0</v>
      </c>
      <c r="T306" s="240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41" t="s">
        <v>101</v>
      </c>
      <c r="AT306" s="241" t="s">
        <v>198</v>
      </c>
      <c r="AU306" s="241" t="s">
        <v>86</v>
      </c>
      <c r="AY306" s="18" t="s">
        <v>196</v>
      </c>
      <c r="BE306" s="242">
        <f>IF(N306="základní",J306,0)</f>
        <v>0</v>
      </c>
      <c r="BF306" s="242">
        <f>IF(N306="snížená",J306,0)</f>
        <v>0</v>
      </c>
      <c r="BG306" s="242">
        <f>IF(N306="zákl. přenesená",J306,0)</f>
        <v>0</v>
      </c>
      <c r="BH306" s="242">
        <f>IF(N306="sníž. přenesená",J306,0)</f>
        <v>0</v>
      </c>
      <c r="BI306" s="242">
        <f>IF(N306="nulová",J306,0)</f>
        <v>0</v>
      </c>
      <c r="BJ306" s="18" t="s">
        <v>82</v>
      </c>
      <c r="BK306" s="242">
        <f>ROUND(I306*H306,2)</f>
        <v>0</v>
      </c>
      <c r="BL306" s="18" t="s">
        <v>101</v>
      </c>
      <c r="BM306" s="241" t="s">
        <v>1621</v>
      </c>
    </row>
    <row r="307" s="2" customFormat="1" ht="21.75" customHeight="1">
      <c r="A307" s="39"/>
      <c r="B307" s="40"/>
      <c r="C307" s="230" t="s">
        <v>530</v>
      </c>
      <c r="D307" s="230" t="s">
        <v>198</v>
      </c>
      <c r="E307" s="231" t="s">
        <v>1360</v>
      </c>
      <c r="F307" s="232" t="s">
        <v>1361</v>
      </c>
      <c r="G307" s="233" t="s">
        <v>247</v>
      </c>
      <c r="H307" s="234">
        <v>111</v>
      </c>
      <c r="I307" s="235"/>
      <c r="J307" s="236">
        <f>ROUND(I307*H307,2)</f>
        <v>0</v>
      </c>
      <c r="K307" s="232" t="s">
        <v>202</v>
      </c>
      <c r="L307" s="45"/>
      <c r="M307" s="237" t="s">
        <v>1</v>
      </c>
      <c r="N307" s="238" t="s">
        <v>43</v>
      </c>
      <c r="O307" s="92"/>
      <c r="P307" s="239">
        <f>O307*H307</f>
        <v>0</v>
      </c>
      <c r="Q307" s="239">
        <v>0</v>
      </c>
      <c r="R307" s="239">
        <f>Q307*H307</f>
        <v>0</v>
      </c>
      <c r="S307" s="239">
        <v>0</v>
      </c>
      <c r="T307" s="240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41" t="s">
        <v>101</v>
      </c>
      <c r="AT307" s="241" t="s">
        <v>198</v>
      </c>
      <c r="AU307" s="241" t="s">
        <v>86</v>
      </c>
      <c r="AY307" s="18" t="s">
        <v>196</v>
      </c>
      <c r="BE307" s="242">
        <f>IF(N307="základní",J307,0)</f>
        <v>0</v>
      </c>
      <c r="BF307" s="242">
        <f>IF(N307="snížená",J307,0)</f>
        <v>0</v>
      </c>
      <c r="BG307" s="242">
        <f>IF(N307="zákl. přenesená",J307,0)</f>
        <v>0</v>
      </c>
      <c r="BH307" s="242">
        <f>IF(N307="sníž. přenesená",J307,0)</f>
        <v>0</v>
      </c>
      <c r="BI307" s="242">
        <f>IF(N307="nulová",J307,0)</f>
        <v>0</v>
      </c>
      <c r="BJ307" s="18" t="s">
        <v>82</v>
      </c>
      <c r="BK307" s="242">
        <f>ROUND(I307*H307,2)</f>
        <v>0</v>
      </c>
      <c r="BL307" s="18" t="s">
        <v>101</v>
      </c>
      <c r="BM307" s="241" t="s">
        <v>1362</v>
      </c>
    </row>
    <row r="308" s="2" customFormat="1" ht="24.15" customHeight="1">
      <c r="A308" s="39"/>
      <c r="B308" s="40"/>
      <c r="C308" s="230" t="s">
        <v>536</v>
      </c>
      <c r="D308" s="230" t="s">
        <v>198</v>
      </c>
      <c r="E308" s="231" t="s">
        <v>1363</v>
      </c>
      <c r="F308" s="232" t="s">
        <v>1364</v>
      </c>
      <c r="G308" s="233" t="s">
        <v>418</v>
      </c>
      <c r="H308" s="234">
        <v>2</v>
      </c>
      <c r="I308" s="235"/>
      <c r="J308" s="236">
        <f>ROUND(I308*H308,2)</f>
        <v>0</v>
      </c>
      <c r="K308" s="232" t="s">
        <v>202</v>
      </c>
      <c r="L308" s="45"/>
      <c r="M308" s="237" t="s">
        <v>1</v>
      </c>
      <c r="N308" s="238" t="s">
        <v>43</v>
      </c>
      <c r="O308" s="92"/>
      <c r="P308" s="239">
        <f>O308*H308</f>
        <v>0</v>
      </c>
      <c r="Q308" s="239">
        <v>2.3752399999999998</v>
      </c>
      <c r="R308" s="239">
        <f>Q308*H308</f>
        <v>4.7504799999999996</v>
      </c>
      <c r="S308" s="239">
        <v>0</v>
      </c>
      <c r="T308" s="240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41" t="s">
        <v>101</v>
      </c>
      <c r="AT308" s="241" t="s">
        <v>198</v>
      </c>
      <c r="AU308" s="241" t="s">
        <v>86</v>
      </c>
      <c r="AY308" s="18" t="s">
        <v>196</v>
      </c>
      <c r="BE308" s="242">
        <f>IF(N308="základní",J308,0)</f>
        <v>0</v>
      </c>
      <c r="BF308" s="242">
        <f>IF(N308="snížená",J308,0)</f>
        <v>0</v>
      </c>
      <c r="BG308" s="242">
        <f>IF(N308="zákl. přenesená",J308,0)</f>
        <v>0</v>
      </c>
      <c r="BH308" s="242">
        <f>IF(N308="sníž. přenesená",J308,0)</f>
        <v>0</v>
      </c>
      <c r="BI308" s="242">
        <f>IF(N308="nulová",J308,0)</f>
        <v>0</v>
      </c>
      <c r="BJ308" s="18" t="s">
        <v>82</v>
      </c>
      <c r="BK308" s="242">
        <f>ROUND(I308*H308,2)</f>
        <v>0</v>
      </c>
      <c r="BL308" s="18" t="s">
        <v>101</v>
      </c>
      <c r="BM308" s="241" t="s">
        <v>1365</v>
      </c>
    </row>
    <row r="309" s="13" customFormat="1">
      <c r="A309" s="13"/>
      <c r="B309" s="243"/>
      <c r="C309" s="244"/>
      <c r="D309" s="245" t="s">
        <v>210</v>
      </c>
      <c r="E309" s="246" t="s">
        <v>1</v>
      </c>
      <c r="F309" s="247" t="s">
        <v>86</v>
      </c>
      <c r="G309" s="244"/>
      <c r="H309" s="248">
        <v>2</v>
      </c>
      <c r="I309" s="249"/>
      <c r="J309" s="244"/>
      <c r="K309" s="244"/>
      <c r="L309" s="250"/>
      <c r="M309" s="251"/>
      <c r="N309" s="252"/>
      <c r="O309" s="252"/>
      <c r="P309" s="252"/>
      <c r="Q309" s="252"/>
      <c r="R309" s="252"/>
      <c r="S309" s="252"/>
      <c r="T309" s="25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4" t="s">
        <v>210</v>
      </c>
      <c r="AU309" s="254" t="s">
        <v>86</v>
      </c>
      <c r="AV309" s="13" t="s">
        <v>86</v>
      </c>
      <c r="AW309" s="13" t="s">
        <v>34</v>
      </c>
      <c r="AX309" s="13" t="s">
        <v>82</v>
      </c>
      <c r="AY309" s="254" t="s">
        <v>196</v>
      </c>
    </row>
    <row r="310" s="2" customFormat="1" ht="24.15" customHeight="1">
      <c r="A310" s="39"/>
      <c r="B310" s="40"/>
      <c r="C310" s="287" t="s">
        <v>542</v>
      </c>
      <c r="D310" s="287" t="s">
        <v>366</v>
      </c>
      <c r="E310" s="288" t="s">
        <v>1622</v>
      </c>
      <c r="F310" s="289" t="s">
        <v>1623</v>
      </c>
      <c r="G310" s="290" t="s">
        <v>418</v>
      </c>
      <c r="H310" s="291">
        <v>1</v>
      </c>
      <c r="I310" s="292"/>
      <c r="J310" s="293">
        <f>ROUND(I310*H310,2)</f>
        <v>0</v>
      </c>
      <c r="K310" s="289" t="s">
        <v>202</v>
      </c>
      <c r="L310" s="294"/>
      <c r="M310" s="295" t="s">
        <v>1</v>
      </c>
      <c r="N310" s="296" t="s">
        <v>43</v>
      </c>
      <c r="O310" s="92"/>
      <c r="P310" s="239">
        <f>O310*H310</f>
        <v>0</v>
      </c>
      <c r="Q310" s="239">
        <v>0.040000000000000001</v>
      </c>
      <c r="R310" s="239">
        <f>Q310*H310</f>
        <v>0.040000000000000001</v>
      </c>
      <c r="S310" s="239">
        <v>0</v>
      </c>
      <c r="T310" s="240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41" t="s">
        <v>232</v>
      </c>
      <c r="AT310" s="241" t="s">
        <v>366</v>
      </c>
      <c r="AU310" s="241" t="s">
        <v>86</v>
      </c>
      <c r="AY310" s="18" t="s">
        <v>196</v>
      </c>
      <c r="BE310" s="242">
        <f>IF(N310="základní",J310,0)</f>
        <v>0</v>
      </c>
      <c r="BF310" s="242">
        <f>IF(N310="snížená",J310,0)</f>
        <v>0</v>
      </c>
      <c r="BG310" s="242">
        <f>IF(N310="zákl. přenesená",J310,0)</f>
        <v>0</v>
      </c>
      <c r="BH310" s="242">
        <f>IF(N310="sníž. přenesená",J310,0)</f>
        <v>0</v>
      </c>
      <c r="BI310" s="242">
        <f>IF(N310="nulová",J310,0)</f>
        <v>0</v>
      </c>
      <c r="BJ310" s="18" t="s">
        <v>82</v>
      </c>
      <c r="BK310" s="242">
        <f>ROUND(I310*H310,2)</f>
        <v>0</v>
      </c>
      <c r="BL310" s="18" t="s">
        <v>101</v>
      </c>
      <c r="BM310" s="241" t="s">
        <v>1371</v>
      </c>
    </row>
    <row r="311" s="2" customFormat="1" ht="24.15" customHeight="1">
      <c r="A311" s="39"/>
      <c r="B311" s="40"/>
      <c r="C311" s="287" t="s">
        <v>547</v>
      </c>
      <c r="D311" s="287" t="s">
        <v>366</v>
      </c>
      <c r="E311" s="288" t="s">
        <v>1372</v>
      </c>
      <c r="F311" s="289" t="s">
        <v>1373</v>
      </c>
      <c r="G311" s="290" t="s">
        <v>418</v>
      </c>
      <c r="H311" s="291">
        <v>1</v>
      </c>
      <c r="I311" s="292"/>
      <c r="J311" s="293">
        <f>ROUND(I311*H311,2)</f>
        <v>0</v>
      </c>
      <c r="K311" s="289" t="s">
        <v>202</v>
      </c>
      <c r="L311" s="294"/>
      <c r="M311" s="295" t="s">
        <v>1</v>
      </c>
      <c r="N311" s="296" t="s">
        <v>43</v>
      </c>
      <c r="O311" s="92"/>
      <c r="P311" s="239">
        <f>O311*H311</f>
        <v>0</v>
      </c>
      <c r="Q311" s="239">
        <v>0.050999999999999997</v>
      </c>
      <c r="R311" s="239">
        <f>Q311*H311</f>
        <v>0.050999999999999997</v>
      </c>
      <c r="S311" s="239">
        <v>0</v>
      </c>
      <c r="T311" s="240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1" t="s">
        <v>232</v>
      </c>
      <c r="AT311" s="241" t="s">
        <v>366</v>
      </c>
      <c r="AU311" s="241" t="s">
        <v>86</v>
      </c>
      <c r="AY311" s="18" t="s">
        <v>196</v>
      </c>
      <c r="BE311" s="242">
        <f>IF(N311="základní",J311,0)</f>
        <v>0</v>
      </c>
      <c r="BF311" s="242">
        <f>IF(N311="snížená",J311,0)</f>
        <v>0</v>
      </c>
      <c r="BG311" s="242">
        <f>IF(N311="zákl. přenesená",J311,0)</f>
        <v>0</v>
      </c>
      <c r="BH311" s="242">
        <f>IF(N311="sníž. přenesená",J311,0)</f>
        <v>0</v>
      </c>
      <c r="BI311" s="242">
        <f>IF(N311="nulová",J311,0)</f>
        <v>0</v>
      </c>
      <c r="BJ311" s="18" t="s">
        <v>82</v>
      </c>
      <c r="BK311" s="242">
        <f>ROUND(I311*H311,2)</f>
        <v>0</v>
      </c>
      <c r="BL311" s="18" t="s">
        <v>101</v>
      </c>
      <c r="BM311" s="241" t="s">
        <v>1374</v>
      </c>
    </row>
    <row r="312" s="2" customFormat="1" ht="24.15" customHeight="1">
      <c r="A312" s="39"/>
      <c r="B312" s="40"/>
      <c r="C312" s="287" t="s">
        <v>552</v>
      </c>
      <c r="D312" s="287" t="s">
        <v>366</v>
      </c>
      <c r="E312" s="288" t="s">
        <v>1624</v>
      </c>
      <c r="F312" s="289" t="s">
        <v>1625</v>
      </c>
      <c r="G312" s="290" t="s">
        <v>418</v>
      </c>
      <c r="H312" s="291">
        <v>2</v>
      </c>
      <c r="I312" s="292"/>
      <c r="J312" s="293">
        <f>ROUND(I312*H312,2)</f>
        <v>0</v>
      </c>
      <c r="K312" s="289" t="s">
        <v>202</v>
      </c>
      <c r="L312" s="294"/>
      <c r="M312" s="295" t="s">
        <v>1</v>
      </c>
      <c r="N312" s="296" t="s">
        <v>43</v>
      </c>
      <c r="O312" s="92"/>
      <c r="P312" s="239">
        <f>O312*H312</f>
        <v>0</v>
      </c>
      <c r="Q312" s="239">
        <v>0.081000000000000003</v>
      </c>
      <c r="R312" s="239">
        <f>Q312*H312</f>
        <v>0.16200000000000001</v>
      </c>
      <c r="S312" s="239">
        <v>0</v>
      </c>
      <c r="T312" s="240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41" t="s">
        <v>232</v>
      </c>
      <c r="AT312" s="241" t="s">
        <v>366</v>
      </c>
      <c r="AU312" s="241" t="s">
        <v>86</v>
      </c>
      <c r="AY312" s="18" t="s">
        <v>196</v>
      </c>
      <c r="BE312" s="242">
        <f>IF(N312="základní",J312,0)</f>
        <v>0</v>
      </c>
      <c r="BF312" s="242">
        <f>IF(N312="snížená",J312,0)</f>
        <v>0</v>
      </c>
      <c r="BG312" s="242">
        <f>IF(N312="zákl. přenesená",J312,0)</f>
        <v>0</v>
      </c>
      <c r="BH312" s="242">
        <f>IF(N312="sníž. přenesená",J312,0)</f>
        <v>0</v>
      </c>
      <c r="BI312" s="242">
        <f>IF(N312="nulová",J312,0)</f>
        <v>0</v>
      </c>
      <c r="BJ312" s="18" t="s">
        <v>82</v>
      </c>
      <c r="BK312" s="242">
        <f>ROUND(I312*H312,2)</f>
        <v>0</v>
      </c>
      <c r="BL312" s="18" t="s">
        <v>101</v>
      </c>
      <c r="BM312" s="241" t="s">
        <v>1626</v>
      </c>
    </row>
    <row r="313" s="2" customFormat="1" ht="24.15" customHeight="1">
      <c r="A313" s="39"/>
      <c r="B313" s="40"/>
      <c r="C313" s="287" t="s">
        <v>556</v>
      </c>
      <c r="D313" s="287" t="s">
        <v>366</v>
      </c>
      <c r="E313" s="288" t="s">
        <v>1375</v>
      </c>
      <c r="F313" s="289" t="s">
        <v>1376</v>
      </c>
      <c r="G313" s="290" t="s">
        <v>418</v>
      </c>
      <c r="H313" s="291">
        <v>2</v>
      </c>
      <c r="I313" s="292"/>
      <c r="J313" s="293">
        <f>ROUND(I313*H313,2)</f>
        <v>0</v>
      </c>
      <c r="K313" s="289" t="s">
        <v>202</v>
      </c>
      <c r="L313" s="294"/>
      <c r="M313" s="295" t="s">
        <v>1</v>
      </c>
      <c r="N313" s="296" t="s">
        <v>43</v>
      </c>
      <c r="O313" s="92"/>
      <c r="P313" s="239">
        <f>O313*H313</f>
        <v>0</v>
      </c>
      <c r="Q313" s="239">
        <v>0.002</v>
      </c>
      <c r="R313" s="239">
        <f>Q313*H313</f>
        <v>0.0040000000000000001</v>
      </c>
      <c r="S313" s="239">
        <v>0</v>
      </c>
      <c r="T313" s="240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41" t="s">
        <v>232</v>
      </c>
      <c r="AT313" s="241" t="s">
        <v>366</v>
      </c>
      <c r="AU313" s="241" t="s">
        <v>86</v>
      </c>
      <c r="AY313" s="18" t="s">
        <v>196</v>
      </c>
      <c r="BE313" s="242">
        <f>IF(N313="základní",J313,0)</f>
        <v>0</v>
      </c>
      <c r="BF313" s="242">
        <f>IF(N313="snížená",J313,0)</f>
        <v>0</v>
      </c>
      <c r="BG313" s="242">
        <f>IF(N313="zákl. přenesená",J313,0)</f>
        <v>0</v>
      </c>
      <c r="BH313" s="242">
        <f>IF(N313="sníž. přenesená",J313,0)</f>
        <v>0</v>
      </c>
      <c r="BI313" s="242">
        <f>IF(N313="nulová",J313,0)</f>
        <v>0</v>
      </c>
      <c r="BJ313" s="18" t="s">
        <v>82</v>
      </c>
      <c r="BK313" s="242">
        <f>ROUND(I313*H313,2)</f>
        <v>0</v>
      </c>
      <c r="BL313" s="18" t="s">
        <v>101</v>
      </c>
      <c r="BM313" s="241" t="s">
        <v>1377</v>
      </c>
    </row>
    <row r="314" s="2" customFormat="1" ht="21.75" customHeight="1">
      <c r="A314" s="39"/>
      <c r="B314" s="40"/>
      <c r="C314" s="287" t="s">
        <v>560</v>
      </c>
      <c r="D314" s="287" t="s">
        <v>366</v>
      </c>
      <c r="E314" s="288" t="s">
        <v>1378</v>
      </c>
      <c r="F314" s="289" t="s">
        <v>1379</v>
      </c>
      <c r="G314" s="290" t="s">
        <v>418</v>
      </c>
      <c r="H314" s="291">
        <v>2</v>
      </c>
      <c r="I314" s="292"/>
      <c r="J314" s="293">
        <f>ROUND(I314*H314,2)</f>
        <v>0</v>
      </c>
      <c r="K314" s="289" t="s">
        <v>202</v>
      </c>
      <c r="L314" s="294"/>
      <c r="M314" s="295" t="s">
        <v>1</v>
      </c>
      <c r="N314" s="296" t="s">
        <v>43</v>
      </c>
      <c r="O314" s="92"/>
      <c r="P314" s="239">
        <f>O314*H314</f>
        <v>0</v>
      </c>
      <c r="Q314" s="239">
        <v>1.8700000000000001</v>
      </c>
      <c r="R314" s="239">
        <f>Q314*H314</f>
        <v>3.7400000000000002</v>
      </c>
      <c r="S314" s="239">
        <v>0</v>
      </c>
      <c r="T314" s="240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41" t="s">
        <v>232</v>
      </c>
      <c r="AT314" s="241" t="s">
        <v>366</v>
      </c>
      <c r="AU314" s="241" t="s">
        <v>86</v>
      </c>
      <c r="AY314" s="18" t="s">
        <v>196</v>
      </c>
      <c r="BE314" s="242">
        <f>IF(N314="základní",J314,0)</f>
        <v>0</v>
      </c>
      <c r="BF314" s="242">
        <f>IF(N314="snížená",J314,0)</f>
        <v>0</v>
      </c>
      <c r="BG314" s="242">
        <f>IF(N314="zákl. přenesená",J314,0)</f>
        <v>0</v>
      </c>
      <c r="BH314" s="242">
        <f>IF(N314="sníž. přenesená",J314,0)</f>
        <v>0</v>
      </c>
      <c r="BI314" s="242">
        <f>IF(N314="nulová",J314,0)</f>
        <v>0</v>
      </c>
      <c r="BJ314" s="18" t="s">
        <v>82</v>
      </c>
      <c r="BK314" s="242">
        <f>ROUND(I314*H314,2)</f>
        <v>0</v>
      </c>
      <c r="BL314" s="18" t="s">
        <v>101</v>
      </c>
      <c r="BM314" s="241" t="s">
        <v>1380</v>
      </c>
    </row>
    <row r="315" s="2" customFormat="1" ht="24.15" customHeight="1">
      <c r="A315" s="39"/>
      <c r="B315" s="40"/>
      <c r="C315" s="287" t="s">
        <v>565</v>
      </c>
      <c r="D315" s="287" t="s">
        <v>366</v>
      </c>
      <c r="E315" s="288" t="s">
        <v>1381</v>
      </c>
      <c r="F315" s="289" t="s">
        <v>1382</v>
      </c>
      <c r="G315" s="290" t="s">
        <v>418</v>
      </c>
      <c r="H315" s="291">
        <v>2</v>
      </c>
      <c r="I315" s="292"/>
      <c r="J315" s="293">
        <f>ROUND(I315*H315,2)</f>
        <v>0</v>
      </c>
      <c r="K315" s="289" t="s">
        <v>202</v>
      </c>
      <c r="L315" s="294"/>
      <c r="M315" s="295" t="s">
        <v>1</v>
      </c>
      <c r="N315" s="296" t="s">
        <v>43</v>
      </c>
      <c r="O315" s="92"/>
      <c r="P315" s="239">
        <f>O315*H315</f>
        <v>0</v>
      </c>
      <c r="Q315" s="239">
        <v>0.44900000000000001</v>
      </c>
      <c r="R315" s="239">
        <f>Q315*H315</f>
        <v>0.89800000000000002</v>
      </c>
      <c r="S315" s="239">
        <v>0</v>
      </c>
      <c r="T315" s="240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41" t="s">
        <v>232</v>
      </c>
      <c r="AT315" s="241" t="s">
        <v>366</v>
      </c>
      <c r="AU315" s="241" t="s">
        <v>86</v>
      </c>
      <c r="AY315" s="18" t="s">
        <v>196</v>
      </c>
      <c r="BE315" s="242">
        <f>IF(N315="základní",J315,0)</f>
        <v>0</v>
      </c>
      <c r="BF315" s="242">
        <f>IF(N315="snížená",J315,0)</f>
        <v>0</v>
      </c>
      <c r="BG315" s="242">
        <f>IF(N315="zákl. přenesená",J315,0)</f>
        <v>0</v>
      </c>
      <c r="BH315" s="242">
        <f>IF(N315="sníž. přenesená",J315,0)</f>
        <v>0</v>
      </c>
      <c r="BI315" s="242">
        <f>IF(N315="nulová",J315,0)</f>
        <v>0</v>
      </c>
      <c r="BJ315" s="18" t="s">
        <v>82</v>
      </c>
      <c r="BK315" s="242">
        <f>ROUND(I315*H315,2)</f>
        <v>0</v>
      </c>
      <c r="BL315" s="18" t="s">
        <v>101</v>
      </c>
      <c r="BM315" s="241" t="s">
        <v>1383</v>
      </c>
    </row>
    <row r="316" s="2" customFormat="1" ht="24.15" customHeight="1">
      <c r="A316" s="39"/>
      <c r="B316" s="40"/>
      <c r="C316" s="230" t="s">
        <v>569</v>
      </c>
      <c r="D316" s="230" t="s">
        <v>198</v>
      </c>
      <c r="E316" s="231" t="s">
        <v>1627</v>
      </c>
      <c r="F316" s="232" t="s">
        <v>1628</v>
      </c>
      <c r="G316" s="233" t="s">
        <v>418</v>
      </c>
      <c r="H316" s="234">
        <v>1</v>
      </c>
      <c r="I316" s="235"/>
      <c r="J316" s="236">
        <f>ROUND(I316*H316,2)</f>
        <v>0</v>
      </c>
      <c r="K316" s="232" t="s">
        <v>202</v>
      </c>
      <c r="L316" s="45"/>
      <c r="M316" s="237" t="s">
        <v>1</v>
      </c>
      <c r="N316" s="238" t="s">
        <v>43</v>
      </c>
      <c r="O316" s="92"/>
      <c r="P316" s="239">
        <f>O316*H316</f>
        <v>0</v>
      </c>
      <c r="Q316" s="239">
        <v>0.039269999999999999</v>
      </c>
      <c r="R316" s="239">
        <f>Q316*H316</f>
        <v>0.039269999999999999</v>
      </c>
      <c r="S316" s="239">
        <v>0</v>
      </c>
      <c r="T316" s="240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41" t="s">
        <v>101</v>
      </c>
      <c r="AT316" s="241" t="s">
        <v>198</v>
      </c>
      <c r="AU316" s="241" t="s">
        <v>86</v>
      </c>
      <c r="AY316" s="18" t="s">
        <v>196</v>
      </c>
      <c r="BE316" s="242">
        <f>IF(N316="základní",J316,0)</f>
        <v>0</v>
      </c>
      <c r="BF316" s="242">
        <f>IF(N316="snížená",J316,0)</f>
        <v>0</v>
      </c>
      <c r="BG316" s="242">
        <f>IF(N316="zákl. přenesená",J316,0)</f>
        <v>0</v>
      </c>
      <c r="BH316" s="242">
        <f>IF(N316="sníž. přenesená",J316,0)</f>
        <v>0</v>
      </c>
      <c r="BI316" s="242">
        <f>IF(N316="nulová",J316,0)</f>
        <v>0</v>
      </c>
      <c r="BJ316" s="18" t="s">
        <v>82</v>
      </c>
      <c r="BK316" s="242">
        <f>ROUND(I316*H316,2)</f>
        <v>0</v>
      </c>
      <c r="BL316" s="18" t="s">
        <v>101</v>
      </c>
      <c r="BM316" s="241" t="s">
        <v>1629</v>
      </c>
    </row>
    <row r="317" s="13" customFormat="1">
      <c r="A317" s="13"/>
      <c r="B317" s="243"/>
      <c r="C317" s="244"/>
      <c r="D317" s="245" t="s">
        <v>210</v>
      </c>
      <c r="E317" s="246" t="s">
        <v>1</v>
      </c>
      <c r="F317" s="247" t="s">
        <v>1630</v>
      </c>
      <c r="G317" s="244"/>
      <c r="H317" s="248">
        <v>1</v>
      </c>
      <c r="I317" s="249"/>
      <c r="J317" s="244"/>
      <c r="K317" s="244"/>
      <c r="L317" s="250"/>
      <c r="M317" s="251"/>
      <c r="N317" s="252"/>
      <c r="O317" s="252"/>
      <c r="P317" s="252"/>
      <c r="Q317" s="252"/>
      <c r="R317" s="252"/>
      <c r="S317" s="252"/>
      <c r="T317" s="25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4" t="s">
        <v>210</v>
      </c>
      <c r="AU317" s="254" t="s">
        <v>86</v>
      </c>
      <c r="AV317" s="13" t="s">
        <v>86</v>
      </c>
      <c r="AW317" s="13" t="s">
        <v>34</v>
      </c>
      <c r="AX317" s="13" t="s">
        <v>82</v>
      </c>
      <c r="AY317" s="254" t="s">
        <v>196</v>
      </c>
    </row>
    <row r="318" s="2" customFormat="1" ht="24.15" customHeight="1">
      <c r="A318" s="39"/>
      <c r="B318" s="40"/>
      <c r="C318" s="287" t="s">
        <v>577</v>
      </c>
      <c r="D318" s="287" t="s">
        <v>366</v>
      </c>
      <c r="E318" s="288" t="s">
        <v>1631</v>
      </c>
      <c r="F318" s="289" t="s">
        <v>1632</v>
      </c>
      <c r="G318" s="290" t="s">
        <v>418</v>
      </c>
      <c r="H318" s="291">
        <v>1</v>
      </c>
      <c r="I318" s="292"/>
      <c r="J318" s="293">
        <f>ROUND(I318*H318,2)</f>
        <v>0</v>
      </c>
      <c r="K318" s="289" t="s">
        <v>1</v>
      </c>
      <c r="L318" s="294"/>
      <c r="M318" s="295" t="s">
        <v>1</v>
      </c>
      <c r="N318" s="296" t="s">
        <v>43</v>
      </c>
      <c r="O318" s="92"/>
      <c r="P318" s="239">
        <f>O318*H318</f>
        <v>0</v>
      </c>
      <c r="Q318" s="239">
        <v>0.52100000000000002</v>
      </c>
      <c r="R318" s="239">
        <f>Q318*H318</f>
        <v>0.52100000000000002</v>
      </c>
      <c r="S318" s="239">
        <v>0</v>
      </c>
      <c r="T318" s="240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41" t="s">
        <v>232</v>
      </c>
      <c r="AT318" s="241" t="s">
        <v>366</v>
      </c>
      <c r="AU318" s="241" t="s">
        <v>86</v>
      </c>
      <c r="AY318" s="18" t="s">
        <v>196</v>
      </c>
      <c r="BE318" s="242">
        <f>IF(N318="základní",J318,0)</f>
        <v>0</v>
      </c>
      <c r="BF318" s="242">
        <f>IF(N318="snížená",J318,0)</f>
        <v>0</v>
      </c>
      <c r="BG318" s="242">
        <f>IF(N318="zákl. přenesená",J318,0)</f>
        <v>0</v>
      </c>
      <c r="BH318" s="242">
        <f>IF(N318="sníž. přenesená",J318,0)</f>
        <v>0</v>
      </c>
      <c r="BI318" s="242">
        <f>IF(N318="nulová",J318,0)</f>
        <v>0</v>
      </c>
      <c r="BJ318" s="18" t="s">
        <v>82</v>
      </c>
      <c r="BK318" s="242">
        <f>ROUND(I318*H318,2)</f>
        <v>0</v>
      </c>
      <c r="BL318" s="18" t="s">
        <v>101</v>
      </c>
      <c r="BM318" s="241" t="s">
        <v>1633</v>
      </c>
    </row>
    <row r="319" s="2" customFormat="1" ht="24.15" customHeight="1">
      <c r="A319" s="39"/>
      <c r="B319" s="40"/>
      <c r="C319" s="230" t="s">
        <v>583</v>
      </c>
      <c r="D319" s="230" t="s">
        <v>198</v>
      </c>
      <c r="E319" s="231" t="s">
        <v>1384</v>
      </c>
      <c r="F319" s="232" t="s">
        <v>1385</v>
      </c>
      <c r="G319" s="233" t="s">
        <v>418</v>
      </c>
      <c r="H319" s="234">
        <v>2</v>
      </c>
      <c r="I319" s="235"/>
      <c r="J319" s="236">
        <f>ROUND(I319*H319,2)</f>
        <v>0</v>
      </c>
      <c r="K319" s="232" t="s">
        <v>202</v>
      </c>
      <c r="L319" s="45"/>
      <c r="M319" s="237" t="s">
        <v>1</v>
      </c>
      <c r="N319" s="238" t="s">
        <v>43</v>
      </c>
      <c r="O319" s="92"/>
      <c r="P319" s="239">
        <f>O319*H319</f>
        <v>0</v>
      </c>
      <c r="Q319" s="239">
        <v>0.11207</v>
      </c>
      <c r="R319" s="239">
        <f>Q319*H319</f>
        <v>0.22414000000000001</v>
      </c>
      <c r="S319" s="239">
        <v>0</v>
      </c>
      <c r="T319" s="240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41" t="s">
        <v>101</v>
      </c>
      <c r="AT319" s="241" t="s">
        <v>198</v>
      </c>
      <c r="AU319" s="241" t="s">
        <v>86</v>
      </c>
      <c r="AY319" s="18" t="s">
        <v>196</v>
      </c>
      <c r="BE319" s="242">
        <f>IF(N319="základní",J319,0)</f>
        <v>0</v>
      </c>
      <c r="BF319" s="242">
        <f>IF(N319="snížená",J319,0)</f>
        <v>0</v>
      </c>
      <c r="BG319" s="242">
        <f>IF(N319="zákl. přenesená",J319,0)</f>
        <v>0</v>
      </c>
      <c r="BH319" s="242">
        <f>IF(N319="sníž. přenesená",J319,0)</f>
        <v>0</v>
      </c>
      <c r="BI319" s="242">
        <f>IF(N319="nulová",J319,0)</f>
        <v>0</v>
      </c>
      <c r="BJ319" s="18" t="s">
        <v>82</v>
      </c>
      <c r="BK319" s="242">
        <f>ROUND(I319*H319,2)</f>
        <v>0</v>
      </c>
      <c r="BL319" s="18" t="s">
        <v>101</v>
      </c>
      <c r="BM319" s="241" t="s">
        <v>1386</v>
      </c>
    </row>
    <row r="320" s="13" customFormat="1">
      <c r="A320" s="13"/>
      <c r="B320" s="243"/>
      <c r="C320" s="244"/>
      <c r="D320" s="245" t="s">
        <v>210</v>
      </c>
      <c r="E320" s="246" t="s">
        <v>1</v>
      </c>
      <c r="F320" s="247" t="s">
        <v>86</v>
      </c>
      <c r="G320" s="244"/>
      <c r="H320" s="248">
        <v>2</v>
      </c>
      <c r="I320" s="249"/>
      <c r="J320" s="244"/>
      <c r="K320" s="244"/>
      <c r="L320" s="250"/>
      <c r="M320" s="251"/>
      <c r="N320" s="252"/>
      <c r="O320" s="252"/>
      <c r="P320" s="252"/>
      <c r="Q320" s="252"/>
      <c r="R320" s="252"/>
      <c r="S320" s="252"/>
      <c r="T320" s="25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4" t="s">
        <v>210</v>
      </c>
      <c r="AU320" s="254" t="s">
        <v>86</v>
      </c>
      <c r="AV320" s="13" t="s">
        <v>86</v>
      </c>
      <c r="AW320" s="13" t="s">
        <v>34</v>
      </c>
      <c r="AX320" s="13" t="s">
        <v>82</v>
      </c>
      <c r="AY320" s="254" t="s">
        <v>196</v>
      </c>
    </row>
    <row r="321" s="2" customFormat="1" ht="24.15" customHeight="1">
      <c r="A321" s="39"/>
      <c r="B321" s="40"/>
      <c r="C321" s="230" t="s">
        <v>588</v>
      </c>
      <c r="D321" s="230" t="s">
        <v>198</v>
      </c>
      <c r="E321" s="231" t="s">
        <v>1387</v>
      </c>
      <c r="F321" s="232" t="s">
        <v>1388</v>
      </c>
      <c r="G321" s="233" t="s">
        <v>418</v>
      </c>
      <c r="H321" s="234">
        <v>1</v>
      </c>
      <c r="I321" s="235"/>
      <c r="J321" s="236">
        <f>ROUND(I321*H321,2)</f>
        <v>0</v>
      </c>
      <c r="K321" s="232" t="s">
        <v>202</v>
      </c>
      <c r="L321" s="45"/>
      <c r="M321" s="237" t="s">
        <v>1</v>
      </c>
      <c r="N321" s="238" t="s">
        <v>43</v>
      </c>
      <c r="O321" s="92"/>
      <c r="P321" s="239">
        <f>O321*H321</f>
        <v>0</v>
      </c>
      <c r="Q321" s="239">
        <v>0.012120000000000001</v>
      </c>
      <c r="R321" s="239">
        <f>Q321*H321</f>
        <v>0.012120000000000001</v>
      </c>
      <c r="S321" s="239">
        <v>0</v>
      </c>
      <c r="T321" s="240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41" t="s">
        <v>101</v>
      </c>
      <c r="AT321" s="241" t="s">
        <v>198</v>
      </c>
      <c r="AU321" s="241" t="s">
        <v>86</v>
      </c>
      <c r="AY321" s="18" t="s">
        <v>196</v>
      </c>
      <c r="BE321" s="242">
        <f>IF(N321="základní",J321,0)</f>
        <v>0</v>
      </c>
      <c r="BF321" s="242">
        <f>IF(N321="snížená",J321,0)</f>
        <v>0</v>
      </c>
      <c r="BG321" s="242">
        <f>IF(N321="zákl. přenesená",J321,0)</f>
        <v>0</v>
      </c>
      <c r="BH321" s="242">
        <f>IF(N321="sníž. přenesená",J321,0)</f>
        <v>0</v>
      </c>
      <c r="BI321" s="242">
        <f>IF(N321="nulová",J321,0)</f>
        <v>0</v>
      </c>
      <c r="BJ321" s="18" t="s">
        <v>82</v>
      </c>
      <c r="BK321" s="242">
        <f>ROUND(I321*H321,2)</f>
        <v>0</v>
      </c>
      <c r="BL321" s="18" t="s">
        <v>101</v>
      </c>
      <c r="BM321" s="241" t="s">
        <v>1389</v>
      </c>
    </row>
    <row r="322" s="2" customFormat="1" ht="24.15" customHeight="1">
      <c r="A322" s="39"/>
      <c r="B322" s="40"/>
      <c r="C322" s="230" t="s">
        <v>593</v>
      </c>
      <c r="D322" s="230" t="s">
        <v>198</v>
      </c>
      <c r="E322" s="231" t="s">
        <v>1634</v>
      </c>
      <c r="F322" s="232" t="s">
        <v>1635</v>
      </c>
      <c r="G322" s="233" t="s">
        <v>418</v>
      </c>
      <c r="H322" s="234">
        <v>1</v>
      </c>
      <c r="I322" s="235"/>
      <c r="J322" s="236">
        <f>ROUND(I322*H322,2)</f>
        <v>0</v>
      </c>
      <c r="K322" s="232" t="s">
        <v>202</v>
      </c>
      <c r="L322" s="45"/>
      <c r="M322" s="237" t="s">
        <v>1</v>
      </c>
      <c r="N322" s="238" t="s">
        <v>43</v>
      </c>
      <c r="O322" s="92"/>
      <c r="P322" s="239">
        <f>O322*H322</f>
        <v>0</v>
      </c>
      <c r="Q322" s="239">
        <v>0.024240000000000001</v>
      </c>
      <c r="R322" s="239">
        <f>Q322*H322</f>
        <v>0.024240000000000001</v>
      </c>
      <c r="S322" s="239">
        <v>0</v>
      </c>
      <c r="T322" s="240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41" t="s">
        <v>101</v>
      </c>
      <c r="AT322" s="241" t="s">
        <v>198</v>
      </c>
      <c r="AU322" s="241" t="s">
        <v>86</v>
      </c>
      <c r="AY322" s="18" t="s">
        <v>196</v>
      </c>
      <c r="BE322" s="242">
        <f>IF(N322="základní",J322,0)</f>
        <v>0</v>
      </c>
      <c r="BF322" s="242">
        <f>IF(N322="snížená",J322,0)</f>
        <v>0</v>
      </c>
      <c r="BG322" s="242">
        <f>IF(N322="zákl. přenesená",J322,0)</f>
        <v>0</v>
      </c>
      <c r="BH322" s="242">
        <f>IF(N322="sníž. přenesená",J322,0)</f>
        <v>0</v>
      </c>
      <c r="BI322" s="242">
        <f>IF(N322="nulová",J322,0)</f>
        <v>0</v>
      </c>
      <c r="BJ322" s="18" t="s">
        <v>82</v>
      </c>
      <c r="BK322" s="242">
        <f>ROUND(I322*H322,2)</f>
        <v>0</v>
      </c>
      <c r="BL322" s="18" t="s">
        <v>101</v>
      </c>
      <c r="BM322" s="241" t="s">
        <v>1636</v>
      </c>
    </row>
    <row r="323" s="2" customFormat="1" ht="24.15" customHeight="1">
      <c r="A323" s="39"/>
      <c r="B323" s="40"/>
      <c r="C323" s="230" t="s">
        <v>598</v>
      </c>
      <c r="D323" s="230" t="s">
        <v>198</v>
      </c>
      <c r="E323" s="231" t="s">
        <v>1390</v>
      </c>
      <c r="F323" s="232" t="s">
        <v>1391</v>
      </c>
      <c r="G323" s="233" t="s">
        <v>418</v>
      </c>
      <c r="H323" s="234">
        <v>2</v>
      </c>
      <c r="I323" s="235"/>
      <c r="J323" s="236">
        <f>ROUND(I323*H323,2)</f>
        <v>0</v>
      </c>
      <c r="K323" s="232" t="s">
        <v>202</v>
      </c>
      <c r="L323" s="45"/>
      <c r="M323" s="237" t="s">
        <v>1</v>
      </c>
      <c r="N323" s="238" t="s">
        <v>43</v>
      </c>
      <c r="O323" s="92"/>
      <c r="P323" s="239">
        <f>O323*H323</f>
        <v>0</v>
      </c>
      <c r="Q323" s="239">
        <v>0</v>
      </c>
      <c r="R323" s="239">
        <f>Q323*H323</f>
        <v>0</v>
      </c>
      <c r="S323" s="239">
        <v>0</v>
      </c>
      <c r="T323" s="240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41" t="s">
        <v>101</v>
      </c>
      <c r="AT323" s="241" t="s">
        <v>198</v>
      </c>
      <c r="AU323" s="241" t="s">
        <v>86</v>
      </c>
      <c r="AY323" s="18" t="s">
        <v>196</v>
      </c>
      <c r="BE323" s="242">
        <f>IF(N323="základní",J323,0)</f>
        <v>0</v>
      </c>
      <c r="BF323" s="242">
        <f>IF(N323="snížená",J323,0)</f>
        <v>0</v>
      </c>
      <c r="BG323" s="242">
        <f>IF(N323="zákl. přenesená",J323,0)</f>
        <v>0</v>
      </c>
      <c r="BH323" s="242">
        <f>IF(N323="sníž. přenesená",J323,0)</f>
        <v>0</v>
      </c>
      <c r="BI323" s="242">
        <f>IF(N323="nulová",J323,0)</f>
        <v>0</v>
      </c>
      <c r="BJ323" s="18" t="s">
        <v>82</v>
      </c>
      <c r="BK323" s="242">
        <f>ROUND(I323*H323,2)</f>
        <v>0</v>
      </c>
      <c r="BL323" s="18" t="s">
        <v>101</v>
      </c>
      <c r="BM323" s="241" t="s">
        <v>1392</v>
      </c>
    </row>
    <row r="324" s="2" customFormat="1" ht="33" customHeight="1">
      <c r="A324" s="39"/>
      <c r="B324" s="40"/>
      <c r="C324" s="230" t="s">
        <v>603</v>
      </c>
      <c r="D324" s="230" t="s">
        <v>198</v>
      </c>
      <c r="E324" s="231" t="s">
        <v>1393</v>
      </c>
      <c r="F324" s="232" t="s">
        <v>1394</v>
      </c>
      <c r="G324" s="233" t="s">
        <v>418</v>
      </c>
      <c r="H324" s="234">
        <v>2</v>
      </c>
      <c r="I324" s="235"/>
      <c r="J324" s="236">
        <f>ROUND(I324*H324,2)</f>
        <v>0</v>
      </c>
      <c r="K324" s="232" t="s">
        <v>202</v>
      </c>
      <c r="L324" s="45"/>
      <c r="M324" s="237" t="s">
        <v>1</v>
      </c>
      <c r="N324" s="238" t="s">
        <v>43</v>
      </c>
      <c r="O324" s="92"/>
      <c r="P324" s="239">
        <f>O324*H324</f>
        <v>0</v>
      </c>
      <c r="Q324" s="239">
        <v>0.30399999999999999</v>
      </c>
      <c r="R324" s="239">
        <f>Q324*H324</f>
        <v>0.60799999999999998</v>
      </c>
      <c r="S324" s="239">
        <v>0</v>
      </c>
      <c r="T324" s="240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41" t="s">
        <v>101</v>
      </c>
      <c r="AT324" s="241" t="s">
        <v>198</v>
      </c>
      <c r="AU324" s="241" t="s">
        <v>86</v>
      </c>
      <c r="AY324" s="18" t="s">
        <v>196</v>
      </c>
      <c r="BE324" s="242">
        <f>IF(N324="základní",J324,0)</f>
        <v>0</v>
      </c>
      <c r="BF324" s="242">
        <f>IF(N324="snížená",J324,0)</f>
        <v>0</v>
      </c>
      <c r="BG324" s="242">
        <f>IF(N324="zákl. přenesená",J324,0)</f>
        <v>0</v>
      </c>
      <c r="BH324" s="242">
        <f>IF(N324="sníž. přenesená",J324,0)</f>
        <v>0</v>
      </c>
      <c r="BI324" s="242">
        <f>IF(N324="nulová",J324,0)</f>
        <v>0</v>
      </c>
      <c r="BJ324" s="18" t="s">
        <v>82</v>
      </c>
      <c r="BK324" s="242">
        <f>ROUND(I324*H324,2)</f>
        <v>0</v>
      </c>
      <c r="BL324" s="18" t="s">
        <v>101</v>
      </c>
      <c r="BM324" s="241" t="s">
        <v>1395</v>
      </c>
    </row>
    <row r="325" s="2" customFormat="1" ht="21.75" customHeight="1">
      <c r="A325" s="39"/>
      <c r="B325" s="40"/>
      <c r="C325" s="230" t="s">
        <v>610</v>
      </c>
      <c r="D325" s="230" t="s">
        <v>198</v>
      </c>
      <c r="E325" s="231" t="s">
        <v>1637</v>
      </c>
      <c r="F325" s="232" t="s">
        <v>1638</v>
      </c>
      <c r="G325" s="233" t="s">
        <v>418</v>
      </c>
      <c r="H325" s="234">
        <v>1</v>
      </c>
      <c r="I325" s="235"/>
      <c r="J325" s="236">
        <f>ROUND(I325*H325,2)</f>
        <v>0</v>
      </c>
      <c r="K325" s="232" t="s">
        <v>202</v>
      </c>
      <c r="L325" s="45"/>
      <c r="M325" s="237" t="s">
        <v>1</v>
      </c>
      <c r="N325" s="238" t="s">
        <v>43</v>
      </c>
      <c r="O325" s="92"/>
      <c r="P325" s="239">
        <f>O325*H325</f>
        <v>0</v>
      </c>
      <c r="Q325" s="239">
        <v>0.00062</v>
      </c>
      <c r="R325" s="239">
        <f>Q325*H325</f>
        <v>0.00062</v>
      </c>
      <c r="S325" s="239">
        <v>0</v>
      </c>
      <c r="T325" s="240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41" t="s">
        <v>101</v>
      </c>
      <c r="AT325" s="241" t="s">
        <v>198</v>
      </c>
      <c r="AU325" s="241" t="s">
        <v>86</v>
      </c>
      <c r="AY325" s="18" t="s">
        <v>196</v>
      </c>
      <c r="BE325" s="242">
        <f>IF(N325="základní",J325,0)</f>
        <v>0</v>
      </c>
      <c r="BF325" s="242">
        <f>IF(N325="snížená",J325,0)</f>
        <v>0</v>
      </c>
      <c r="BG325" s="242">
        <f>IF(N325="zákl. přenesená",J325,0)</f>
        <v>0</v>
      </c>
      <c r="BH325" s="242">
        <f>IF(N325="sníž. přenesená",J325,0)</f>
        <v>0</v>
      </c>
      <c r="BI325" s="242">
        <f>IF(N325="nulová",J325,0)</f>
        <v>0</v>
      </c>
      <c r="BJ325" s="18" t="s">
        <v>82</v>
      </c>
      <c r="BK325" s="242">
        <f>ROUND(I325*H325,2)</f>
        <v>0</v>
      </c>
      <c r="BL325" s="18" t="s">
        <v>101</v>
      </c>
      <c r="BM325" s="241" t="s">
        <v>1639</v>
      </c>
    </row>
    <row r="326" s="2" customFormat="1" ht="24.15" customHeight="1">
      <c r="A326" s="39"/>
      <c r="B326" s="40"/>
      <c r="C326" s="287" t="s">
        <v>615</v>
      </c>
      <c r="D326" s="287" t="s">
        <v>366</v>
      </c>
      <c r="E326" s="288" t="s">
        <v>1640</v>
      </c>
      <c r="F326" s="289" t="s">
        <v>1641</v>
      </c>
      <c r="G326" s="290" t="s">
        <v>418</v>
      </c>
      <c r="H326" s="291">
        <v>1</v>
      </c>
      <c r="I326" s="292"/>
      <c r="J326" s="293">
        <f>ROUND(I326*H326,2)</f>
        <v>0</v>
      </c>
      <c r="K326" s="289" t="s">
        <v>202</v>
      </c>
      <c r="L326" s="294"/>
      <c r="M326" s="295" t="s">
        <v>1</v>
      </c>
      <c r="N326" s="296" t="s">
        <v>43</v>
      </c>
      <c r="O326" s="92"/>
      <c r="P326" s="239">
        <f>O326*H326</f>
        <v>0</v>
      </c>
      <c r="Q326" s="239">
        <v>0.00055999999999999995</v>
      </c>
      <c r="R326" s="239">
        <f>Q326*H326</f>
        <v>0.00055999999999999995</v>
      </c>
      <c r="S326" s="239">
        <v>0</v>
      </c>
      <c r="T326" s="240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41" t="s">
        <v>232</v>
      </c>
      <c r="AT326" s="241" t="s">
        <v>366</v>
      </c>
      <c r="AU326" s="241" t="s">
        <v>86</v>
      </c>
      <c r="AY326" s="18" t="s">
        <v>196</v>
      </c>
      <c r="BE326" s="242">
        <f>IF(N326="základní",J326,0)</f>
        <v>0</v>
      </c>
      <c r="BF326" s="242">
        <f>IF(N326="snížená",J326,0)</f>
        <v>0</v>
      </c>
      <c r="BG326" s="242">
        <f>IF(N326="zákl. přenesená",J326,0)</f>
        <v>0</v>
      </c>
      <c r="BH326" s="242">
        <f>IF(N326="sníž. přenesená",J326,0)</f>
        <v>0</v>
      </c>
      <c r="BI326" s="242">
        <f>IF(N326="nulová",J326,0)</f>
        <v>0</v>
      </c>
      <c r="BJ326" s="18" t="s">
        <v>82</v>
      </c>
      <c r="BK326" s="242">
        <f>ROUND(I326*H326,2)</f>
        <v>0</v>
      </c>
      <c r="BL326" s="18" t="s">
        <v>101</v>
      </c>
      <c r="BM326" s="241" t="s">
        <v>1642</v>
      </c>
    </row>
    <row r="327" s="2" customFormat="1" ht="24.15" customHeight="1">
      <c r="A327" s="39"/>
      <c r="B327" s="40"/>
      <c r="C327" s="230" t="s">
        <v>620</v>
      </c>
      <c r="D327" s="230" t="s">
        <v>198</v>
      </c>
      <c r="E327" s="231" t="s">
        <v>1399</v>
      </c>
      <c r="F327" s="232" t="s">
        <v>1400</v>
      </c>
      <c r="G327" s="233" t="s">
        <v>418</v>
      </c>
      <c r="H327" s="234">
        <v>5</v>
      </c>
      <c r="I327" s="235"/>
      <c r="J327" s="236">
        <f>ROUND(I327*H327,2)</f>
        <v>0</v>
      </c>
      <c r="K327" s="232" t="s">
        <v>202</v>
      </c>
      <c r="L327" s="45"/>
      <c r="M327" s="237" t="s">
        <v>1</v>
      </c>
      <c r="N327" s="238" t="s">
        <v>43</v>
      </c>
      <c r="O327" s="92"/>
      <c r="P327" s="239">
        <f>O327*H327</f>
        <v>0</v>
      </c>
      <c r="Q327" s="239">
        <v>0.12422</v>
      </c>
      <c r="R327" s="239">
        <f>Q327*H327</f>
        <v>0.62109999999999999</v>
      </c>
      <c r="S327" s="239">
        <v>0</v>
      </c>
      <c r="T327" s="240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41" t="s">
        <v>101</v>
      </c>
      <c r="AT327" s="241" t="s">
        <v>198</v>
      </c>
      <c r="AU327" s="241" t="s">
        <v>86</v>
      </c>
      <c r="AY327" s="18" t="s">
        <v>196</v>
      </c>
      <c r="BE327" s="242">
        <f>IF(N327="základní",J327,0)</f>
        <v>0</v>
      </c>
      <c r="BF327" s="242">
        <f>IF(N327="snížená",J327,0)</f>
        <v>0</v>
      </c>
      <c r="BG327" s="242">
        <f>IF(N327="zákl. přenesená",J327,0)</f>
        <v>0</v>
      </c>
      <c r="BH327" s="242">
        <f>IF(N327="sníž. přenesená",J327,0)</f>
        <v>0</v>
      </c>
      <c r="BI327" s="242">
        <f>IF(N327="nulová",J327,0)</f>
        <v>0</v>
      </c>
      <c r="BJ327" s="18" t="s">
        <v>82</v>
      </c>
      <c r="BK327" s="242">
        <f>ROUND(I327*H327,2)</f>
        <v>0</v>
      </c>
      <c r="BL327" s="18" t="s">
        <v>101</v>
      </c>
      <c r="BM327" s="241" t="s">
        <v>1643</v>
      </c>
    </row>
    <row r="328" s="13" customFormat="1">
      <c r="A328" s="13"/>
      <c r="B328" s="243"/>
      <c r="C328" s="244"/>
      <c r="D328" s="245" t="s">
        <v>210</v>
      </c>
      <c r="E328" s="246" t="s">
        <v>1</v>
      </c>
      <c r="F328" s="247" t="s">
        <v>1644</v>
      </c>
      <c r="G328" s="244"/>
      <c r="H328" s="248">
        <v>5</v>
      </c>
      <c r="I328" s="249"/>
      <c r="J328" s="244"/>
      <c r="K328" s="244"/>
      <c r="L328" s="250"/>
      <c r="M328" s="251"/>
      <c r="N328" s="252"/>
      <c r="O328" s="252"/>
      <c r="P328" s="252"/>
      <c r="Q328" s="252"/>
      <c r="R328" s="252"/>
      <c r="S328" s="252"/>
      <c r="T328" s="25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4" t="s">
        <v>210</v>
      </c>
      <c r="AU328" s="254" t="s">
        <v>86</v>
      </c>
      <c r="AV328" s="13" t="s">
        <v>86</v>
      </c>
      <c r="AW328" s="13" t="s">
        <v>34</v>
      </c>
      <c r="AX328" s="13" t="s">
        <v>82</v>
      </c>
      <c r="AY328" s="254" t="s">
        <v>196</v>
      </c>
    </row>
    <row r="329" s="2" customFormat="1" ht="24.15" customHeight="1">
      <c r="A329" s="39"/>
      <c r="B329" s="40"/>
      <c r="C329" s="287" t="s">
        <v>625</v>
      </c>
      <c r="D329" s="287" t="s">
        <v>366</v>
      </c>
      <c r="E329" s="288" t="s">
        <v>1403</v>
      </c>
      <c r="F329" s="289" t="s">
        <v>1404</v>
      </c>
      <c r="G329" s="290" t="s">
        <v>418</v>
      </c>
      <c r="H329" s="291">
        <v>5</v>
      </c>
      <c r="I329" s="292"/>
      <c r="J329" s="293">
        <f>ROUND(I329*H329,2)</f>
        <v>0</v>
      </c>
      <c r="K329" s="289" t="s">
        <v>202</v>
      </c>
      <c r="L329" s="294"/>
      <c r="M329" s="295" t="s">
        <v>1</v>
      </c>
      <c r="N329" s="296" t="s">
        <v>43</v>
      </c>
      <c r="O329" s="92"/>
      <c r="P329" s="239">
        <f>O329*H329</f>
        <v>0</v>
      </c>
      <c r="Q329" s="239">
        <v>0.080000000000000002</v>
      </c>
      <c r="R329" s="239">
        <f>Q329*H329</f>
        <v>0.40000000000000002</v>
      </c>
      <c r="S329" s="239">
        <v>0</v>
      </c>
      <c r="T329" s="240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41" t="s">
        <v>232</v>
      </c>
      <c r="AT329" s="241" t="s">
        <v>366</v>
      </c>
      <c r="AU329" s="241" t="s">
        <v>86</v>
      </c>
      <c r="AY329" s="18" t="s">
        <v>196</v>
      </c>
      <c r="BE329" s="242">
        <f>IF(N329="základní",J329,0)</f>
        <v>0</v>
      </c>
      <c r="BF329" s="242">
        <f>IF(N329="snížená",J329,0)</f>
        <v>0</v>
      </c>
      <c r="BG329" s="242">
        <f>IF(N329="zákl. přenesená",J329,0)</f>
        <v>0</v>
      </c>
      <c r="BH329" s="242">
        <f>IF(N329="sníž. přenesená",J329,0)</f>
        <v>0</v>
      </c>
      <c r="BI329" s="242">
        <f>IF(N329="nulová",J329,0)</f>
        <v>0</v>
      </c>
      <c r="BJ329" s="18" t="s">
        <v>82</v>
      </c>
      <c r="BK329" s="242">
        <f>ROUND(I329*H329,2)</f>
        <v>0</v>
      </c>
      <c r="BL329" s="18" t="s">
        <v>101</v>
      </c>
      <c r="BM329" s="241" t="s">
        <v>1645</v>
      </c>
    </row>
    <row r="330" s="2" customFormat="1" ht="21.75" customHeight="1">
      <c r="A330" s="39"/>
      <c r="B330" s="40"/>
      <c r="C330" s="287" t="s">
        <v>630</v>
      </c>
      <c r="D330" s="287" t="s">
        <v>366</v>
      </c>
      <c r="E330" s="288" t="s">
        <v>1406</v>
      </c>
      <c r="F330" s="289" t="s">
        <v>1407</v>
      </c>
      <c r="G330" s="290" t="s">
        <v>418</v>
      </c>
      <c r="H330" s="291">
        <v>5</v>
      </c>
      <c r="I330" s="292"/>
      <c r="J330" s="293">
        <f>ROUND(I330*H330,2)</f>
        <v>0</v>
      </c>
      <c r="K330" s="289" t="s">
        <v>202</v>
      </c>
      <c r="L330" s="294"/>
      <c r="M330" s="295" t="s">
        <v>1</v>
      </c>
      <c r="N330" s="296" t="s">
        <v>43</v>
      </c>
      <c r="O330" s="92"/>
      <c r="P330" s="239">
        <f>O330*H330</f>
        <v>0</v>
      </c>
      <c r="Q330" s="239">
        <v>0.040000000000000001</v>
      </c>
      <c r="R330" s="239">
        <f>Q330*H330</f>
        <v>0.20000000000000001</v>
      </c>
      <c r="S330" s="239">
        <v>0</v>
      </c>
      <c r="T330" s="240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41" t="s">
        <v>232</v>
      </c>
      <c r="AT330" s="241" t="s">
        <v>366</v>
      </c>
      <c r="AU330" s="241" t="s">
        <v>86</v>
      </c>
      <c r="AY330" s="18" t="s">
        <v>196</v>
      </c>
      <c r="BE330" s="242">
        <f>IF(N330="základní",J330,0)</f>
        <v>0</v>
      </c>
      <c r="BF330" s="242">
        <f>IF(N330="snížená",J330,0)</f>
        <v>0</v>
      </c>
      <c r="BG330" s="242">
        <f>IF(N330="zákl. přenesená",J330,0)</f>
        <v>0</v>
      </c>
      <c r="BH330" s="242">
        <f>IF(N330="sníž. přenesená",J330,0)</f>
        <v>0</v>
      </c>
      <c r="BI330" s="242">
        <f>IF(N330="nulová",J330,0)</f>
        <v>0</v>
      </c>
      <c r="BJ330" s="18" t="s">
        <v>82</v>
      </c>
      <c r="BK330" s="242">
        <f>ROUND(I330*H330,2)</f>
        <v>0</v>
      </c>
      <c r="BL330" s="18" t="s">
        <v>101</v>
      </c>
      <c r="BM330" s="241" t="s">
        <v>1646</v>
      </c>
    </row>
    <row r="331" s="2" customFormat="1" ht="24.15" customHeight="1">
      <c r="A331" s="39"/>
      <c r="B331" s="40"/>
      <c r="C331" s="287" t="s">
        <v>634</v>
      </c>
      <c r="D331" s="287" t="s">
        <v>366</v>
      </c>
      <c r="E331" s="288" t="s">
        <v>1409</v>
      </c>
      <c r="F331" s="289" t="s">
        <v>1410</v>
      </c>
      <c r="G331" s="290" t="s">
        <v>418</v>
      </c>
      <c r="H331" s="291">
        <v>5</v>
      </c>
      <c r="I331" s="292"/>
      <c r="J331" s="293">
        <f>ROUND(I331*H331,2)</f>
        <v>0</v>
      </c>
      <c r="K331" s="289" t="s">
        <v>202</v>
      </c>
      <c r="L331" s="294"/>
      <c r="M331" s="295" t="s">
        <v>1</v>
      </c>
      <c r="N331" s="296" t="s">
        <v>43</v>
      </c>
      <c r="O331" s="92"/>
      <c r="P331" s="239">
        <f>O331*H331</f>
        <v>0</v>
      </c>
      <c r="Q331" s="239">
        <v>0.071999999999999995</v>
      </c>
      <c r="R331" s="239">
        <f>Q331*H331</f>
        <v>0.35999999999999999</v>
      </c>
      <c r="S331" s="239">
        <v>0</v>
      </c>
      <c r="T331" s="240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41" t="s">
        <v>232</v>
      </c>
      <c r="AT331" s="241" t="s">
        <v>366</v>
      </c>
      <c r="AU331" s="241" t="s">
        <v>86</v>
      </c>
      <c r="AY331" s="18" t="s">
        <v>196</v>
      </c>
      <c r="BE331" s="242">
        <f>IF(N331="základní",J331,0)</f>
        <v>0</v>
      </c>
      <c r="BF331" s="242">
        <f>IF(N331="snížená",J331,0)</f>
        <v>0</v>
      </c>
      <c r="BG331" s="242">
        <f>IF(N331="zákl. přenesená",J331,0)</f>
        <v>0</v>
      </c>
      <c r="BH331" s="242">
        <f>IF(N331="sníž. přenesená",J331,0)</f>
        <v>0</v>
      </c>
      <c r="BI331" s="242">
        <f>IF(N331="nulová",J331,0)</f>
        <v>0</v>
      </c>
      <c r="BJ331" s="18" t="s">
        <v>82</v>
      </c>
      <c r="BK331" s="242">
        <f>ROUND(I331*H331,2)</f>
        <v>0</v>
      </c>
      <c r="BL331" s="18" t="s">
        <v>101</v>
      </c>
      <c r="BM331" s="241" t="s">
        <v>1647</v>
      </c>
    </row>
    <row r="332" s="2" customFormat="1" ht="24.15" customHeight="1">
      <c r="A332" s="39"/>
      <c r="B332" s="40"/>
      <c r="C332" s="230" t="s">
        <v>641</v>
      </c>
      <c r="D332" s="230" t="s">
        <v>198</v>
      </c>
      <c r="E332" s="231" t="s">
        <v>1412</v>
      </c>
      <c r="F332" s="232" t="s">
        <v>1413</v>
      </c>
      <c r="G332" s="233" t="s">
        <v>418</v>
      </c>
      <c r="H332" s="234">
        <v>5</v>
      </c>
      <c r="I332" s="235"/>
      <c r="J332" s="236">
        <f>ROUND(I332*H332,2)</f>
        <v>0</v>
      </c>
      <c r="K332" s="232" t="s">
        <v>202</v>
      </c>
      <c r="L332" s="45"/>
      <c r="M332" s="237" t="s">
        <v>1</v>
      </c>
      <c r="N332" s="238" t="s">
        <v>43</v>
      </c>
      <c r="O332" s="92"/>
      <c r="P332" s="239">
        <f>O332*H332</f>
        <v>0</v>
      </c>
      <c r="Q332" s="239">
        <v>0.02972</v>
      </c>
      <c r="R332" s="239">
        <f>Q332*H332</f>
        <v>0.14860000000000001</v>
      </c>
      <c r="S332" s="239">
        <v>0</v>
      </c>
      <c r="T332" s="240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41" t="s">
        <v>101</v>
      </c>
      <c r="AT332" s="241" t="s">
        <v>198</v>
      </c>
      <c r="AU332" s="241" t="s">
        <v>86</v>
      </c>
      <c r="AY332" s="18" t="s">
        <v>196</v>
      </c>
      <c r="BE332" s="242">
        <f>IF(N332="základní",J332,0)</f>
        <v>0</v>
      </c>
      <c r="BF332" s="242">
        <f>IF(N332="snížená",J332,0)</f>
        <v>0</v>
      </c>
      <c r="BG332" s="242">
        <f>IF(N332="zákl. přenesená",J332,0)</f>
        <v>0</v>
      </c>
      <c r="BH332" s="242">
        <f>IF(N332="sníž. přenesená",J332,0)</f>
        <v>0</v>
      </c>
      <c r="BI332" s="242">
        <f>IF(N332="nulová",J332,0)</f>
        <v>0</v>
      </c>
      <c r="BJ332" s="18" t="s">
        <v>82</v>
      </c>
      <c r="BK332" s="242">
        <f>ROUND(I332*H332,2)</f>
        <v>0</v>
      </c>
      <c r="BL332" s="18" t="s">
        <v>101</v>
      </c>
      <c r="BM332" s="241" t="s">
        <v>1648</v>
      </c>
    </row>
    <row r="333" s="2" customFormat="1" ht="24.15" customHeight="1">
      <c r="A333" s="39"/>
      <c r="B333" s="40"/>
      <c r="C333" s="230" t="s">
        <v>648</v>
      </c>
      <c r="D333" s="230" t="s">
        <v>198</v>
      </c>
      <c r="E333" s="231" t="s">
        <v>1415</v>
      </c>
      <c r="F333" s="232" t="s">
        <v>1416</v>
      </c>
      <c r="G333" s="233" t="s">
        <v>418</v>
      </c>
      <c r="H333" s="234">
        <v>5</v>
      </c>
      <c r="I333" s="235"/>
      <c r="J333" s="236">
        <f>ROUND(I333*H333,2)</f>
        <v>0</v>
      </c>
      <c r="K333" s="232" t="s">
        <v>202</v>
      </c>
      <c r="L333" s="45"/>
      <c r="M333" s="237" t="s">
        <v>1</v>
      </c>
      <c r="N333" s="238" t="s">
        <v>43</v>
      </c>
      <c r="O333" s="92"/>
      <c r="P333" s="239">
        <f>O333*H333</f>
        <v>0</v>
      </c>
      <c r="Q333" s="239">
        <v>0.02972</v>
      </c>
      <c r="R333" s="239">
        <f>Q333*H333</f>
        <v>0.14860000000000001</v>
      </c>
      <c r="S333" s="239">
        <v>0</v>
      </c>
      <c r="T333" s="240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41" t="s">
        <v>101</v>
      </c>
      <c r="AT333" s="241" t="s">
        <v>198</v>
      </c>
      <c r="AU333" s="241" t="s">
        <v>86</v>
      </c>
      <c r="AY333" s="18" t="s">
        <v>196</v>
      </c>
      <c r="BE333" s="242">
        <f>IF(N333="základní",J333,0)</f>
        <v>0</v>
      </c>
      <c r="BF333" s="242">
        <f>IF(N333="snížená",J333,0)</f>
        <v>0</v>
      </c>
      <c r="BG333" s="242">
        <f>IF(N333="zákl. přenesená",J333,0)</f>
        <v>0</v>
      </c>
      <c r="BH333" s="242">
        <f>IF(N333="sníž. přenesená",J333,0)</f>
        <v>0</v>
      </c>
      <c r="BI333" s="242">
        <f>IF(N333="nulová",J333,0)</f>
        <v>0</v>
      </c>
      <c r="BJ333" s="18" t="s">
        <v>82</v>
      </c>
      <c r="BK333" s="242">
        <f>ROUND(I333*H333,2)</f>
        <v>0</v>
      </c>
      <c r="BL333" s="18" t="s">
        <v>101</v>
      </c>
      <c r="BM333" s="241" t="s">
        <v>1649</v>
      </c>
    </row>
    <row r="334" s="2" customFormat="1" ht="24.15" customHeight="1">
      <c r="A334" s="39"/>
      <c r="B334" s="40"/>
      <c r="C334" s="230" t="s">
        <v>654</v>
      </c>
      <c r="D334" s="230" t="s">
        <v>198</v>
      </c>
      <c r="E334" s="231" t="s">
        <v>1424</v>
      </c>
      <c r="F334" s="232" t="s">
        <v>1425</v>
      </c>
      <c r="G334" s="233" t="s">
        <v>418</v>
      </c>
      <c r="H334" s="234">
        <v>3</v>
      </c>
      <c r="I334" s="235"/>
      <c r="J334" s="236">
        <f>ROUND(I334*H334,2)</f>
        <v>0</v>
      </c>
      <c r="K334" s="232" t="s">
        <v>202</v>
      </c>
      <c r="L334" s="45"/>
      <c r="M334" s="237" t="s">
        <v>1</v>
      </c>
      <c r="N334" s="238" t="s">
        <v>43</v>
      </c>
      <c r="O334" s="92"/>
      <c r="P334" s="239">
        <f>O334*H334</f>
        <v>0</v>
      </c>
      <c r="Q334" s="239">
        <v>0.089999999999999997</v>
      </c>
      <c r="R334" s="239">
        <f>Q334*H334</f>
        <v>0.27000000000000002</v>
      </c>
      <c r="S334" s="239">
        <v>0</v>
      </c>
      <c r="T334" s="240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41" t="s">
        <v>101</v>
      </c>
      <c r="AT334" s="241" t="s">
        <v>198</v>
      </c>
      <c r="AU334" s="241" t="s">
        <v>86</v>
      </c>
      <c r="AY334" s="18" t="s">
        <v>196</v>
      </c>
      <c r="BE334" s="242">
        <f>IF(N334="základní",J334,0)</f>
        <v>0</v>
      </c>
      <c r="BF334" s="242">
        <f>IF(N334="snížená",J334,0)</f>
        <v>0</v>
      </c>
      <c r="BG334" s="242">
        <f>IF(N334="zákl. přenesená",J334,0)</f>
        <v>0</v>
      </c>
      <c r="BH334" s="242">
        <f>IF(N334="sníž. přenesená",J334,0)</f>
        <v>0</v>
      </c>
      <c r="BI334" s="242">
        <f>IF(N334="nulová",J334,0)</f>
        <v>0</v>
      </c>
      <c r="BJ334" s="18" t="s">
        <v>82</v>
      </c>
      <c r="BK334" s="242">
        <f>ROUND(I334*H334,2)</f>
        <v>0</v>
      </c>
      <c r="BL334" s="18" t="s">
        <v>101</v>
      </c>
      <c r="BM334" s="241" t="s">
        <v>1426</v>
      </c>
    </row>
    <row r="335" s="2" customFormat="1" ht="24.15" customHeight="1">
      <c r="A335" s="39"/>
      <c r="B335" s="40"/>
      <c r="C335" s="287" t="s">
        <v>665</v>
      </c>
      <c r="D335" s="287" t="s">
        <v>366</v>
      </c>
      <c r="E335" s="288" t="s">
        <v>1427</v>
      </c>
      <c r="F335" s="289" t="s">
        <v>1428</v>
      </c>
      <c r="G335" s="290" t="s">
        <v>418</v>
      </c>
      <c r="H335" s="291">
        <v>3</v>
      </c>
      <c r="I335" s="292"/>
      <c r="J335" s="293">
        <f>ROUND(I335*H335,2)</f>
        <v>0</v>
      </c>
      <c r="K335" s="289" t="s">
        <v>202</v>
      </c>
      <c r="L335" s="294"/>
      <c r="M335" s="295" t="s">
        <v>1</v>
      </c>
      <c r="N335" s="296" t="s">
        <v>43</v>
      </c>
      <c r="O335" s="92"/>
      <c r="P335" s="239">
        <f>O335*H335</f>
        <v>0</v>
      </c>
      <c r="Q335" s="239">
        <v>0.045999999999999999</v>
      </c>
      <c r="R335" s="239">
        <f>Q335*H335</f>
        <v>0.13800000000000001</v>
      </c>
      <c r="S335" s="239">
        <v>0</v>
      </c>
      <c r="T335" s="240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41" t="s">
        <v>232</v>
      </c>
      <c r="AT335" s="241" t="s">
        <v>366</v>
      </c>
      <c r="AU335" s="241" t="s">
        <v>86</v>
      </c>
      <c r="AY335" s="18" t="s">
        <v>196</v>
      </c>
      <c r="BE335" s="242">
        <f>IF(N335="základní",J335,0)</f>
        <v>0</v>
      </c>
      <c r="BF335" s="242">
        <f>IF(N335="snížená",J335,0)</f>
        <v>0</v>
      </c>
      <c r="BG335" s="242">
        <f>IF(N335="zákl. přenesená",J335,0)</f>
        <v>0</v>
      </c>
      <c r="BH335" s="242">
        <f>IF(N335="sníž. přenesená",J335,0)</f>
        <v>0</v>
      </c>
      <c r="BI335" s="242">
        <f>IF(N335="nulová",J335,0)</f>
        <v>0</v>
      </c>
      <c r="BJ335" s="18" t="s">
        <v>82</v>
      </c>
      <c r="BK335" s="242">
        <f>ROUND(I335*H335,2)</f>
        <v>0</v>
      </c>
      <c r="BL335" s="18" t="s">
        <v>101</v>
      </c>
      <c r="BM335" s="241" t="s">
        <v>1429</v>
      </c>
    </row>
    <row r="336" s="2" customFormat="1" ht="24.15" customHeight="1">
      <c r="A336" s="39"/>
      <c r="B336" s="40"/>
      <c r="C336" s="230" t="s">
        <v>675</v>
      </c>
      <c r="D336" s="230" t="s">
        <v>198</v>
      </c>
      <c r="E336" s="231" t="s">
        <v>1430</v>
      </c>
      <c r="F336" s="232" t="s">
        <v>1431</v>
      </c>
      <c r="G336" s="233" t="s">
        <v>418</v>
      </c>
      <c r="H336" s="234">
        <v>5</v>
      </c>
      <c r="I336" s="235"/>
      <c r="J336" s="236">
        <f>ROUND(I336*H336,2)</f>
        <v>0</v>
      </c>
      <c r="K336" s="232" t="s">
        <v>202</v>
      </c>
      <c r="L336" s="45"/>
      <c r="M336" s="237" t="s">
        <v>1</v>
      </c>
      <c r="N336" s="238" t="s">
        <v>43</v>
      </c>
      <c r="O336" s="92"/>
      <c r="P336" s="239">
        <f>O336*H336</f>
        <v>0</v>
      </c>
      <c r="Q336" s="239">
        <v>0.21734000000000001</v>
      </c>
      <c r="R336" s="239">
        <f>Q336*H336</f>
        <v>1.0867</v>
      </c>
      <c r="S336" s="239">
        <v>0</v>
      </c>
      <c r="T336" s="240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41" t="s">
        <v>101</v>
      </c>
      <c r="AT336" s="241" t="s">
        <v>198</v>
      </c>
      <c r="AU336" s="241" t="s">
        <v>86</v>
      </c>
      <c r="AY336" s="18" t="s">
        <v>196</v>
      </c>
      <c r="BE336" s="242">
        <f>IF(N336="základní",J336,0)</f>
        <v>0</v>
      </c>
      <c r="BF336" s="242">
        <f>IF(N336="snížená",J336,0)</f>
        <v>0</v>
      </c>
      <c r="BG336" s="242">
        <f>IF(N336="zákl. přenesená",J336,0)</f>
        <v>0</v>
      </c>
      <c r="BH336" s="242">
        <f>IF(N336="sníž. přenesená",J336,0)</f>
        <v>0</v>
      </c>
      <c r="BI336" s="242">
        <f>IF(N336="nulová",J336,0)</f>
        <v>0</v>
      </c>
      <c r="BJ336" s="18" t="s">
        <v>82</v>
      </c>
      <c r="BK336" s="242">
        <f>ROUND(I336*H336,2)</f>
        <v>0</v>
      </c>
      <c r="BL336" s="18" t="s">
        <v>101</v>
      </c>
      <c r="BM336" s="241" t="s">
        <v>1650</v>
      </c>
    </row>
    <row r="337" s="2" customFormat="1" ht="16.5" customHeight="1">
      <c r="A337" s="39"/>
      <c r="B337" s="40"/>
      <c r="C337" s="287" t="s">
        <v>679</v>
      </c>
      <c r="D337" s="287" t="s">
        <v>366</v>
      </c>
      <c r="E337" s="288" t="s">
        <v>1433</v>
      </c>
      <c r="F337" s="289" t="s">
        <v>1434</v>
      </c>
      <c r="G337" s="290" t="s">
        <v>418</v>
      </c>
      <c r="H337" s="291">
        <v>5</v>
      </c>
      <c r="I337" s="292"/>
      <c r="J337" s="293">
        <f>ROUND(I337*H337,2)</f>
        <v>0</v>
      </c>
      <c r="K337" s="289" t="s">
        <v>202</v>
      </c>
      <c r="L337" s="294"/>
      <c r="M337" s="295" t="s">
        <v>1</v>
      </c>
      <c r="N337" s="296" t="s">
        <v>43</v>
      </c>
      <c r="O337" s="92"/>
      <c r="P337" s="239">
        <f>O337*H337</f>
        <v>0</v>
      </c>
      <c r="Q337" s="239">
        <v>0.050599999999999999</v>
      </c>
      <c r="R337" s="239">
        <f>Q337*H337</f>
        <v>0.253</v>
      </c>
      <c r="S337" s="239">
        <v>0</v>
      </c>
      <c r="T337" s="240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41" t="s">
        <v>232</v>
      </c>
      <c r="AT337" s="241" t="s">
        <v>366</v>
      </c>
      <c r="AU337" s="241" t="s">
        <v>86</v>
      </c>
      <c r="AY337" s="18" t="s">
        <v>196</v>
      </c>
      <c r="BE337" s="242">
        <f>IF(N337="základní",J337,0)</f>
        <v>0</v>
      </c>
      <c r="BF337" s="242">
        <f>IF(N337="snížená",J337,0)</f>
        <v>0</v>
      </c>
      <c r="BG337" s="242">
        <f>IF(N337="zákl. přenesená",J337,0)</f>
        <v>0</v>
      </c>
      <c r="BH337" s="242">
        <f>IF(N337="sníž. přenesená",J337,0)</f>
        <v>0</v>
      </c>
      <c r="BI337" s="242">
        <f>IF(N337="nulová",J337,0)</f>
        <v>0</v>
      </c>
      <c r="BJ337" s="18" t="s">
        <v>82</v>
      </c>
      <c r="BK337" s="242">
        <f>ROUND(I337*H337,2)</f>
        <v>0</v>
      </c>
      <c r="BL337" s="18" t="s">
        <v>101</v>
      </c>
      <c r="BM337" s="241" t="s">
        <v>1651</v>
      </c>
    </row>
    <row r="338" s="2" customFormat="1" ht="24.15" customHeight="1">
      <c r="A338" s="39"/>
      <c r="B338" s="40"/>
      <c r="C338" s="287" t="s">
        <v>684</v>
      </c>
      <c r="D338" s="287" t="s">
        <v>366</v>
      </c>
      <c r="E338" s="288" t="s">
        <v>1436</v>
      </c>
      <c r="F338" s="289" t="s">
        <v>1437</v>
      </c>
      <c r="G338" s="290" t="s">
        <v>418</v>
      </c>
      <c r="H338" s="291">
        <v>5</v>
      </c>
      <c r="I338" s="292"/>
      <c r="J338" s="293">
        <f>ROUND(I338*H338,2)</f>
        <v>0</v>
      </c>
      <c r="K338" s="289" t="s">
        <v>202</v>
      </c>
      <c r="L338" s="294"/>
      <c r="M338" s="295" t="s">
        <v>1</v>
      </c>
      <c r="N338" s="296" t="s">
        <v>43</v>
      </c>
      <c r="O338" s="92"/>
      <c r="P338" s="239">
        <f>O338*H338</f>
        <v>0</v>
      </c>
      <c r="Q338" s="239">
        <v>0.0060000000000000001</v>
      </c>
      <c r="R338" s="239">
        <f>Q338*H338</f>
        <v>0.029999999999999999</v>
      </c>
      <c r="S338" s="239">
        <v>0</v>
      </c>
      <c r="T338" s="240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41" t="s">
        <v>232</v>
      </c>
      <c r="AT338" s="241" t="s">
        <v>366</v>
      </c>
      <c r="AU338" s="241" t="s">
        <v>86</v>
      </c>
      <c r="AY338" s="18" t="s">
        <v>196</v>
      </c>
      <c r="BE338" s="242">
        <f>IF(N338="základní",J338,0)</f>
        <v>0</v>
      </c>
      <c r="BF338" s="242">
        <f>IF(N338="snížená",J338,0)</f>
        <v>0</v>
      </c>
      <c r="BG338" s="242">
        <f>IF(N338="zákl. přenesená",J338,0)</f>
        <v>0</v>
      </c>
      <c r="BH338" s="242">
        <f>IF(N338="sníž. přenesená",J338,0)</f>
        <v>0</v>
      </c>
      <c r="BI338" s="242">
        <f>IF(N338="nulová",J338,0)</f>
        <v>0</v>
      </c>
      <c r="BJ338" s="18" t="s">
        <v>82</v>
      </c>
      <c r="BK338" s="242">
        <f>ROUND(I338*H338,2)</f>
        <v>0</v>
      </c>
      <c r="BL338" s="18" t="s">
        <v>101</v>
      </c>
      <c r="BM338" s="241" t="s">
        <v>1652</v>
      </c>
    </row>
    <row r="339" s="12" customFormat="1" ht="22.8" customHeight="1">
      <c r="A339" s="12"/>
      <c r="B339" s="214"/>
      <c r="C339" s="215"/>
      <c r="D339" s="216" t="s">
        <v>77</v>
      </c>
      <c r="E339" s="228" t="s">
        <v>237</v>
      </c>
      <c r="F339" s="228" t="s">
        <v>551</v>
      </c>
      <c r="G339" s="215"/>
      <c r="H339" s="215"/>
      <c r="I339" s="218"/>
      <c r="J339" s="229">
        <f>BK339</f>
        <v>0</v>
      </c>
      <c r="K339" s="215"/>
      <c r="L339" s="220"/>
      <c r="M339" s="221"/>
      <c r="N339" s="222"/>
      <c r="O339" s="222"/>
      <c r="P339" s="223">
        <f>SUM(P340:P358)</f>
        <v>0</v>
      </c>
      <c r="Q339" s="222"/>
      <c r="R339" s="223">
        <f>SUM(R340:R358)</f>
        <v>18.562818</v>
      </c>
      <c r="S339" s="222"/>
      <c r="T339" s="224">
        <f>SUM(T340:T358)</f>
        <v>6.2435999999999998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25" t="s">
        <v>82</v>
      </c>
      <c r="AT339" s="226" t="s">
        <v>77</v>
      </c>
      <c r="AU339" s="226" t="s">
        <v>82</v>
      </c>
      <c r="AY339" s="225" t="s">
        <v>196</v>
      </c>
      <c r="BK339" s="227">
        <f>SUM(BK340:BK358)</f>
        <v>0</v>
      </c>
    </row>
    <row r="340" s="2" customFormat="1" ht="24.15" customHeight="1">
      <c r="A340" s="39"/>
      <c r="B340" s="40"/>
      <c r="C340" s="230" t="s">
        <v>689</v>
      </c>
      <c r="D340" s="230" t="s">
        <v>198</v>
      </c>
      <c r="E340" s="231" t="s">
        <v>1439</v>
      </c>
      <c r="F340" s="232" t="s">
        <v>1440</v>
      </c>
      <c r="G340" s="233" t="s">
        <v>247</v>
      </c>
      <c r="H340" s="234">
        <v>72</v>
      </c>
      <c r="I340" s="235"/>
      <c r="J340" s="236">
        <f>ROUND(I340*H340,2)</f>
        <v>0</v>
      </c>
      <c r="K340" s="232" t="s">
        <v>202</v>
      </c>
      <c r="L340" s="45"/>
      <c r="M340" s="237" t="s">
        <v>1</v>
      </c>
      <c r="N340" s="238" t="s">
        <v>43</v>
      </c>
      <c r="O340" s="92"/>
      <c r="P340" s="239">
        <f>O340*H340</f>
        <v>0</v>
      </c>
      <c r="Q340" s="239">
        <v>0.089779999999999999</v>
      </c>
      <c r="R340" s="239">
        <f>Q340*H340</f>
        <v>6.4641599999999997</v>
      </c>
      <c r="S340" s="239">
        <v>0</v>
      </c>
      <c r="T340" s="240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41" t="s">
        <v>101</v>
      </c>
      <c r="AT340" s="241" t="s">
        <v>198</v>
      </c>
      <c r="AU340" s="241" t="s">
        <v>86</v>
      </c>
      <c r="AY340" s="18" t="s">
        <v>196</v>
      </c>
      <c r="BE340" s="242">
        <f>IF(N340="základní",J340,0)</f>
        <v>0</v>
      </c>
      <c r="BF340" s="242">
        <f>IF(N340="snížená",J340,0)</f>
        <v>0</v>
      </c>
      <c r="BG340" s="242">
        <f>IF(N340="zákl. přenesená",J340,0)</f>
        <v>0</v>
      </c>
      <c r="BH340" s="242">
        <f>IF(N340="sníž. přenesená",J340,0)</f>
        <v>0</v>
      </c>
      <c r="BI340" s="242">
        <f>IF(N340="nulová",J340,0)</f>
        <v>0</v>
      </c>
      <c r="BJ340" s="18" t="s">
        <v>82</v>
      </c>
      <c r="BK340" s="242">
        <f>ROUND(I340*H340,2)</f>
        <v>0</v>
      </c>
      <c r="BL340" s="18" t="s">
        <v>101</v>
      </c>
      <c r="BM340" s="241" t="s">
        <v>1653</v>
      </c>
    </row>
    <row r="341" s="14" customFormat="1">
      <c r="A341" s="14"/>
      <c r="B341" s="255"/>
      <c r="C341" s="256"/>
      <c r="D341" s="245" t="s">
        <v>210</v>
      </c>
      <c r="E341" s="257" t="s">
        <v>1</v>
      </c>
      <c r="F341" s="258" t="s">
        <v>1442</v>
      </c>
      <c r="G341" s="256"/>
      <c r="H341" s="257" t="s">
        <v>1</v>
      </c>
      <c r="I341" s="259"/>
      <c r="J341" s="256"/>
      <c r="K341" s="256"/>
      <c r="L341" s="260"/>
      <c r="M341" s="261"/>
      <c r="N341" s="262"/>
      <c r="O341" s="262"/>
      <c r="P341" s="262"/>
      <c r="Q341" s="262"/>
      <c r="R341" s="262"/>
      <c r="S341" s="262"/>
      <c r="T341" s="263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64" t="s">
        <v>210</v>
      </c>
      <c r="AU341" s="264" t="s">
        <v>86</v>
      </c>
      <c r="AV341" s="14" t="s">
        <v>82</v>
      </c>
      <c r="AW341" s="14" t="s">
        <v>34</v>
      </c>
      <c r="AX341" s="14" t="s">
        <v>78</v>
      </c>
      <c r="AY341" s="264" t="s">
        <v>196</v>
      </c>
    </row>
    <row r="342" s="14" customFormat="1">
      <c r="A342" s="14"/>
      <c r="B342" s="255"/>
      <c r="C342" s="256"/>
      <c r="D342" s="245" t="s">
        <v>210</v>
      </c>
      <c r="E342" s="257" t="s">
        <v>1</v>
      </c>
      <c r="F342" s="258" t="s">
        <v>1443</v>
      </c>
      <c r="G342" s="256"/>
      <c r="H342" s="257" t="s">
        <v>1</v>
      </c>
      <c r="I342" s="259"/>
      <c r="J342" s="256"/>
      <c r="K342" s="256"/>
      <c r="L342" s="260"/>
      <c r="M342" s="261"/>
      <c r="N342" s="262"/>
      <c r="O342" s="262"/>
      <c r="P342" s="262"/>
      <c r="Q342" s="262"/>
      <c r="R342" s="262"/>
      <c r="S342" s="262"/>
      <c r="T342" s="263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64" t="s">
        <v>210</v>
      </c>
      <c r="AU342" s="264" t="s">
        <v>86</v>
      </c>
      <c r="AV342" s="14" t="s">
        <v>82</v>
      </c>
      <c r="AW342" s="14" t="s">
        <v>34</v>
      </c>
      <c r="AX342" s="14" t="s">
        <v>78</v>
      </c>
      <c r="AY342" s="264" t="s">
        <v>196</v>
      </c>
    </row>
    <row r="343" s="13" customFormat="1">
      <c r="A343" s="13"/>
      <c r="B343" s="243"/>
      <c r="C343" s="244"/>
      <c r="D343" s="245" t="s">
        <v>210</v>
      </c>
      <c r="E343" s="246" t="s">
        <v>1</v>
      </c>
      <c r="F343" s="247" t="s">
        <v>1654</v>
      </c>
      <c r="G343" s="244"/>
      <c r="H343" s="248">
        <v>72</v>
      </c>
      <c r="I343" s="249"/>
      <c r="J343" s="244"/>
      <c r="K343" s="244"/>
      <c r="L343" s="250"/>
      <c r="M343" s="251"/>
      <c r="N343" s="252"/>
      <c r="O343" s="252"/>
      <c r="P343" s="252"/>
      <c r="Q343" s="252"/>
      <c r="R343" s="252"/>
      <c r="S343" s="252"/>
      <c r="T343" s="25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54" t="s">
        <v>210</v>
      </c>
      <c r="AU343" s="254" t="s">
        <v>86</v>
      </c>
      <c r="AV343" s="13" t="s">
        <v>86</v>
      </c>
      <c r="AW343" s="13" t="s">
        <v>34</v>
      </c>
      <c r="AX343" s="13" t="s">
        <v>82</v>
      </c>
      <c r="AY343" s="254" t="s">
        <v>196</v>
      </c>
    </row>
    <row r="344" s="2" customFormat="1" ht="16.5" customHeight="1">
      <c r="A344" s="39"/>
      <c r="B344" s="40"/>
      <c r="C344" s="287" t="s">
        <v>694</v>
      </c>
      <c r="D344" s="287" t="s">
        <v>366</v>
      </c>
      <c r="E344" s="288" t="s">
        <v>1445</v>
      </c>
      <c r="F344" s="289" t="s">
        <v>1446</v>
      </c>
      <c r="G344" s="290" t="s">
        <v>201</v>
      </c>
      <c r="H344" s="291">
        <v>7.3440000000000003</v>
      </c>
      <c r="I344" s="292"/>
      <c r="J344" s="293">
        <f>ROUND(I344*H344,2)</f>
        <v>0</v>
      </c>
      <c r="K344" s="289" t="s">
        <v>202</v>
      </c>
      <c r="L344" s="294"/>
      <c r="M344" s="295" t="s">
        <v>1</v>
      </c>
      <c r="N344" s="296" t="s">
        <v>43</v>
      </c>
      <c r="O344" s="92"/>
      <c r="P344" s="239">
        <f>O344*H344</f>
        <v>0</v>
      </c>
      <c r="Q344" s="239">
        <v>0.222</v>
      </c>
      <c r="R344" s="239">
        <f>Q344*H344</f>
        <v>1.630368</v>
      </c>
      <c r="S344" s="239">
        <v>0</v>
      </c>
      <c r="T344" s="240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41" t="s">
        <v>232</v>
      </c>
      <c r="AT344" s="241" t="s">
        <v>366</v>
      </c>
      <c r="AU344" s="241" t="s">
        <v>86</v>
      </c>
      <c r="AY344" s="18" t="s">
        <v>196</v>
      </c>
      <c r="BE344" s="242">
        <f>IF(N344="základní",J344,0)</f>
        <v>0</v>
      </c>
      <c r="BF344" s="242">
        <f>IF(N344="snížená",J344,0)</f>
        <v>0</v>
      </c>
      <c r="BG344" s="242">
        <f>IF(N344="zákl. přenesená",J344,0)</f>
        <v>0</v>
      </c>
      <c r="BH344" s="242">
        <f>IF(N344="sníž. přenesená",J344,0)</f>
        <v>0</v>
      </c>
      <c r="BI344" s="242">
        <f>IF(N344="nulová",J344,0)</f>
        <v>0</v>
      </c>
      <c r="BJ344" s="18" t="s">
        <v>82</v>
      </c>
      <c r="BK344" s="242">
        <f>ROUND(I344*H344,2)</f>
        <v>0</v>
      </c>
      <c r="BL344" s="18" t="s">
        <v>101</v>
      </c>
      <c r="BM344" s="241" t="s">
        <v>1655</v>
      </c>
    </row>
    <row r="345" s="13" customFormat="1">
      <c r="A345" s="13"/>
      <c r="B345" s="243"/>
      <c r="C345" s="244"/>
      <c r="D345" s="245" t="s">
        <v>210</v>
      </c>
      <c r="E345" s="246" t="s">
        <v>1</v>
      </c>
      <c r="F345" s="247" t="s">
        <v>1656</v>
      </c>
      <c r="G345" s="244"/>
      <c r="H345" s="248">
        <v>7.3440000000000003</v>
      </c>
      <c r="I345" s="249"/>
      <c r="J345" s="244"/>
      <c r="K345" s="244"/>
      <c r="L345" s="250"/>
      <c r="M345" s="251"/>
      <c r="N345" s="252"/>
      <c r="O345" s="252"/>
      <c r="P345" s="252"/>
      <c r="Q345" s="252"/>
      <c r="R345" s="252"/>
      <c r="S345" s="252"/>
      <c r="T345" s="25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54" t="s">
        <v>210</v>
      </c>
      <c r="AU345" s="254" t="s">
        <v>86</v>
      </c>
      <c r="AV345" s="13" t="s">
        <v>86</v>
      </c>
      <c r="AW345" s="13" t="s">
        <v>34</v>
      </c>
      <c r="AX345" s="13" t="s">
        <v>82</v>
      </c>
      <c r="AY345" s="254" t="s">
        <v>196</v>
      </c>
    </row>
    <row r="346" s="2" customFormat="1" ht="21.75" customHeight="1">
      <c r="A346" s="39"/>
      <c r="B346" s="40"/>
      <c r="C346" s="230" t="s">
        <v>698</v>
      </c>
      <c r="D346" s="230" t="s">
        <v>198</v>
      </c>
      <c r="E346" s="231" t="s">
        <v>1449</v>
      </c>
      <c r="F346" s="232" t="s">
        <v>1450</v>
      </c>
      <c r="G346" s="233" t="s">
        <v>247</v>
      </c>
      <c r="H346" s="234">
        <v>24</v>
      </c>
      <c r="I346" s="235"/>
      <c r="J346" s="236">
        <f>ROUND(I346*H346,2)</f>
        <v>0</v>
      </c>
      <c r="K346" s="232" t="s">
        <v>202</v>
      </c>
      <c r="L346" s="45"/>
      <c r="M346" s="237" t="s">
        <v>1</v>
      </c>
      <c r="N346" s="238" t="s">
        <v>43</v>
      </c>
      <c r="O346" s="92"/>
      <c r="P346" s="239">
        <f>O346*H346</f>
        <v>0</v>
      </c>
      <c r="Q346" s="239">
        <v>0</v>
      </c>
      <c r="R346" s="239">
        <f>Q346*H346</f>
        <v>0</v>
      </c>
      <c r="S346" s="239">
        <v>0</v>
      </c>
      <c r="T346" s="240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41" t="s">
        <v>101</v>
      </c>
      <c r="AT346" s="241" t="s">
        <v>198</v>
      </c>
      <c r="AU346" s="241" t="s">
        <v>86</v>
      </c>
      <c r="AY346" s="18" t="s">
        <v>196</v>
      </c>
      <c r="BE346" s="242">
        <f>IF(N346="základní",J346,0)</f>
        <v>0</v>
      </c>
      <c r="BF346" s="242">
        <f>IF(N346="snížená",J346,0)</f>
        <v>0</v>
      </c>
      <c r="BG346" s="242">
        <f>IF(N346="zákl. přenesená",J346,0)</f>
        <v>0</v>
      </c>
      <c r="BH346" s="242">
        <f>IF(N346="sníž. přenesená",J346,0)</f>
        <v>0</v>
      </c>
      <c r="BI346" s="242">
        <f>IF(N346="nulová",J346,0)</f>
        <v>0</v>
      </c>
      <c r="BJ346" s="18" t="s">
        <v>82</v>
      </c>
      <c r="BK346" s="242">
        <f>ROUND(I346*H346,2)</f>
        <v>0</v>
      </c>
      <c r="BL346" s="18" t="s">
        <v>101</v>
      </c>
      <c r="BM346" s="241" t="s">
        <v>1657</v>
      </c>
    </row>
    <row r="347" s="14" customFormat="1">
      <c r="A347" s="14"/>
      <c r="B347" s="255"/>
      <c r="C347" s="256"/>
      <c r="D347" s="245" t="s">
        <v>210</v>
      </c>
      <c r="E347" s="257" t="s">
        <v>1</v>
      </c>
      <c r="F347" s="258" t="s">
        <v>1203</v>
      </c>
      <c r="G347" s="256"/>
      <c r="H347" s="257" t="s">
        <v>1</v>
      </c>
      <c r="I347" s="259"/>
      <c r="J347" s="256"/>
      <c r="K347" s="256"/>
      <c r="L347" s="260"/>
      <c r="M347" s="261"/>
      <c r="N347" s="262"/>
      <c r="O347" s="262"/>
      <c r="P347" s="262"/>
      <c r="Q347" s="262"/>
      <c r="R347" s="262"/>
      <c r="S347" s="262"/>
      <c r="T347" s="263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4" t="s">
        <v>210</v>
      </c>
      <c r="AU347" s="264" t="s">
        <v>86</v>
      </c>
      <c r="AV347" s="14" t="s">
        <v>82</v>
      </c>
      <c r="AW347" s="14" t="s">
        <v>34</v>
      </c>
      <c r="AX347" s="14" t="s">
        <v>78</v>
      </c>
      <c r="AY347" s="264" t="s">
        <v>196</v>
      </c>
    </row>
    <row r="348" s="13" customFormat="1">
      <c r="A348" s="13"/>
      <c r="B348" s="243"/>
      <c r="C348" s="244"/>
      <c r="D348" s="245" t="s">
        <v>210</v>
      </c>
      <c r="E348" s="246" t="s">
        <v>1</v>
      </c>
      <c r="F348" s="247" t="s">
        <v>1452</v>
      </c>
      <c r="G348" s="244"/>
      <c r="H348" s="248">
        <v>24</v>
      </c>
      <c r="I348" s="249"/>
      <c r="J348" s="244"/>
      <c r="K348" s="244"/>
      <c r="L348" s="250"/>
      <c r="M348" s="251"/>
      <c r="N348" s="252"/>
      <c r="O348" s="252"/>
      <c r="P348" s="252"/>
      <c r="Q348" s="252"/>
      <c r="R348" s="252"/>
      <c r="S348" s="252"/>
      <c r="T348" s="25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54" t="s">
        <v>210</v>
      </c>
      <c r="AU348" s="254" t="s">
        <v>86</v>
      </c>
      <c r="AV348" s="13" t="s">
        <v>86</v>
      </c>
      <c r="AW348" s="13" t="s">
        <v>34</v>
      </c>
      <c r="AX348" s="13" t="s">
        <v>82</v>
      </c>
      <c r="AY348" s="254" t="s">
        <v>196</v>
      </c>
    </row>
    <row r="349" s="2" customFormat="1" ht="37.8" customHeight="1">
      <c r="A349" s="39"/>
      <c r="B349" s="40"/>
      <c r="C349" s="230" t="s">
        <v>702</v>
      </c>
      <c r="D349" s="230" t="s">
        <v>198</v>
      </c>
      <c r="E349" s="231" t="s">
        <v>1453</v>
      </c>
      <c r="F349" s="232" t="s">
        <v>1454</v>
      </c>
      <c r="G349" s="233" t="s">
        <v>247</v>
      </c>
      <c r="H349" s="234">
        <v>18</v>
      </c>
      <c r="I349" s="235"/>
      <c r="J349" s="236">
        <f>ROUND(I349*H349,2)</f>
        <v>0</v>
      </c>
      <c r="K349" s="232" t="s">
        <v>202</v>
      </c>
      <c r="L349" s="45"/>
      <c r="M349" s="237" t="s">
        <v>1</v>
      </c>
      <c r="N349" s="238" t="s">
        <v>43</v>
      </c>
      <c r="O349" s="92"/>
      <c r="P349" s="239">
        <f>O349*H349</f>
        <v>0</v>
      </c>
      <c r="Q349" s="239">
        <v>0.51915</v>
      </c>
      <c r="R349" s="239">
        <f>Q349*H349</f>
        <v>9.3446999999999996</v>
      </c>
      <c r="S349" s="239">
        <v>0</v>
      </c>
      <c r="T349" s="240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41" t="s">
        <v>101</v>
      </c>
      <c r="AT349" s="241" t="s">
        <v>198</v>
      </c>
      <c r="AU349" s="241" t="s">
        <v>86</v>
      </c>
      <c r="AY349" s="18" t="s">
        <v>196</v>
      </c>
      <c r="BE349" s="242">
        <f>IF(N349="základní",J349,0)</f>
        <v>0</v>
      </c>
      <c r="BF349" s="242">
        <f>IF(N349="snížená",J349,0)</f>
        <v>0</v>
      </c>
      <c r="BG349" s="242">
        <f>IF(N349="zákl. přenesená",J349,0)</f>
        <v>0</v>
      </c>
      <c r="BH349" s="242">
        <f>IF(N349="sníž. přenesená",J349,0)</f>
        <v>0</v>
      </c>
      <c r="BI349" s="242">
        <f>IF(N349="nulová",J349,0)</f>
        <v>0</v>
      </c>
      <c r="BJ349" s="18" t="s">
        <v>82</v>
      </c>
      <c r="BK349" s="242">
        <f>ROUND(I349*H349,2)</f>
        <v>0</v>
      </c>
      <c r="BL349" s="18" t="s">
        <v>101</v>
      </c>
      <c r="BM349" s="241" t="s">
        <v>1658</v>
      </c>
    </row>
    <row r="350" s="14" customFormat="1">
      <c r="A350" s="14"/>
      <c r="B350" s="255"/>
      <c r="C350" s="256"/>
      <c r="D350" s="245" t="s">
        <v>210</v>
      </c>
      <c r="E350" s="257" t="s">
        <v>1</v>
      </c>
      <c r="F350" s="258" t="s">
        <v>1443</v>
      </c>
      <c r="G350" s="256"/>
      <c r="H350" s="257" t="s">
        <v>1</v>
      </c>
      <c r="I350" s="259"/>
      <c r="J350" s="256"/>
      <c r="K350" s="256"/>
      <c r="L350" s="260"/>
      <c r="M350" s="261"/>
      <c r="N350" s="262"/>
      <c r="O350" s="262"/>
      <c r="P350" s="262"/>
      <c r="Q350" s="262"/>
      <c r="R350" s="262"/>
      <c r="S350" s="262"/>
      <c r="T350" s="263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4" t="s">
        <v>210</v>
      </c>
      <c r="AU350" s="264" t="s">
        <v>86</v>
      </c>
      <c r="AV350" s="14" t="s">
        <v>82</v>
      </c>
      <c r="AW350" s="14" t="s">
        <v>34</v>
      </c>
      <c r="AX350" s="14" t="s">
        <v>78</v>
      </c>
      <c r="AY350" s="264" t="s">
        <v>196</v>
      </c>
    </row>
    <row r="351" s="13" customFormat="1">
      <c r="A351" s="13"/>
      <c r="B351" s="243"/>
      <c r="C351" s="244"/>
      <c r="D351" s="245" t="s">
        <v>210</v>
      </c>
      <c r="E351" s="246" t="s">
        <v>1</v>
      </c>
      <c r="F351" s="247" t="s">
        <v>1659</v>
      </c>
      <c r="G351" s="244"/>
      <c r="H351" s="248">
        <v>18</v>
      </c>
      <c r="I351" s="249"/>
      <c r="J351" s="244"/>
      <c r="K351" s="244"/>
      <c r="L351" s="250"/>
      <c r="M351" s="251"/>
      <c r="N351" s="252"/>
      <c r="O351" s="252"/>
      <c r="P351" s="252"/>
      <c r="Q351" s="252"/>
      <c r="R351" s="252"/>
      <c r="S351" s="252"/>
      <c r="T351" s="25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54" t="s">
        <v>210</v>
      </c>
      <c r="AU351" s="254" t="s">
        <v>86</v>
      </c>
      <c r="AV351" s="13" t="s">
        <v>86</v>
      </c>
      <c r="AW351" s="13" t="s">
        <v>34</v>
      </c>
      <c r="AX351" s="13" t="s">
        <v>82</v>
      </c>
      <c r="AY351" s="254" t="s">
        <v>196</v>
      </c>
    </row>
    <row r="352" s="2" customFormat="1" ht="24.15" customHeight="1">
      <c r="A352" s="39"/>
      <c r="B352" s="40"/>
      <c r="C352" s="230" t="s">
        <v>706</v>
      </c>
      <c r="D352" s="230" t="s">
        <v>198</v>
      </c>
      <c r="E352" s="231" t="s">
        <v>1457</v>
      </c>
      <c r="F352" s="232" t="s">
        <v>1458</v>
      </c>
      <c r="G352" s="233" t="s">
        <v>418</v>
      </c>
      <c r="H352" s="234">
        <v>4</v>
      </c>
      <c r="I352" s="235"/>
      <c r="J352" s="236">
        <f>ROUND(I352*H352,2)</f>
        <v>0</v>
      </c>
      <c r="K352" s="232" t="s">
        <v>202</v>
      </c>
      <c r="L352" s="45"/>
      <c r="M352" s="237" t="s">
        <v>1</v>
      </c>
      <c r="N352" s="238" t="s">
        <v>43</v>
      </c>
      <c r="O352" s="92"/>
      <c r="P352" s="239">
        <f>O352*H352</f>
        <v>0</v>
      </c>
      <c r="Q352" s="239">
        <v>0.2767</v>
      </c>
      <c r="R352" s="239">
        <f>Q352*H352</f>
        <v>1.1068</v>
      </c>
      <c r="S352" s="239">
        <v>0</v>
      </c>
      <c r="T352" s="240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41" t="s">
        <v>101</v>
      </c>
      <c r="AT352" s="241" t="s">
        <v>198</v>
      </c>
      <c r="AU352" s="241" t="s">
        <v>86</v>
      </c>
      <c r="AY352" s="18" t="s">
        <v>196</v>
      </c>
      <c r="BE352" s="242">
        <f>IF(N352="základní",J352,0)</f>
        <v>0</v>
      </c>
      <c r="BF352" s="242">
        <f>IF(N352="snížená",J352,0)</f>
        <v>0</v>
      </c>
      <c r="BG352" s="242">
        <f>IF(N352="zákl. přenesená",J352,0)</f>
        <v>0</v>
      </c>
      <c r="BH352" s="242">
        <f>IF(N352="sníž. přenesená",J352,0)</f>
        <v>0</v>
      </c>
      <c r="BI352" s="242">
        <f>IF(N352="nulová",J352,0)</f>
        <v>0</v>
      </c>
      <c r="BJ352" s="18" t="s">
        <v>82</v>
      </c>
      <c r="BK352" s="242">
        <f>ROUND(I352*H352,2)</f>
        <v>0</v>
      </c>
      <c r="BL352" s="18" t="s">
        <v>101</v>
      </c>
      <c r="BM352" s="241" t="s">
        <v>1660</v>
      </c>
    </row>
    <row r="353" s="2" customFormat="1" ht="24.15" customHeight="1">
      <c r="A353" s="39"/>
      <c r="B353" s="40"/>
      <c r="C353" s="230" t="s">
        <v>713</v>
      </c>
      <c r="D353" s="230" t="s">
        <v>198</v>
      </c>
      <c r="E353" s="231" t="s">
        <v>1460</v>
      </c>
      <c r="F353" s="232" t="s">
        <v>1461</v>
      </c>
      <c r="G353" s="233" t="s">
        <v>418</v>
      </c>
      <c r="H353" s="234">
        <v>4</v>
      </c>
      <c r="I353" s="235"/>
      <c r="J353" s="236">
        <f>ROUND(I353*H353,2)</f>
        <v>0</v>
      </c>
      <c r="K353" s="232" t="s">
        <v>202</v>
      </c>
      <c r="L353" s="45"/>
      <c r="M353" s="237" t="s">
        <v>1</v>
      </c>
      <c r="N353" s="238" t="s">
        <v>43</v>
      </c>
      <c r="O353" s="92"/>
      <c r="P353" s="239">
        <f>O353*H353</f>
        <v>0</v>
      </c>
      <c r="Q353" s="239">
        <v>0.00013999999999999999</v>
      </c>
      <c r="R353" s="239">
        <f>Q353*H353</f>
        <v>0.00055999999999999995</v>
      </c>
      <c r="S353" s="239">
        <v>0</v>
      </c>
      <c r="T353" s="240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41" t="s">
        <v>101</v>
      </c>
      <c r="AT353" s="241" t="s">
        <v>198</v>
      </c>
      <c r="AU353" s="241" t="s">
        <v>86</v>
      </c>
      <c r="AY353" s="18" t="s">
        <v>196</v>
      </c>
      <c r="BE353" s="242">
        <f>IF(N353="základní",J353,0)</f>
        <v>0</v>
      </c>
      <c r="BF353" s="242">
        <f>IF(N353="snížená",J353,0)</f>
        <v>0</v>
      </c>
      <c r="BG353" s="242">
        <f>IF(N353="zákl. přenesená",J353,0)</f>
        <v>0</v>
      </c>
      <c r="BH353" s="242">
        <f>IF(N353="sníž. přenesená",J353,0)</f>
        <v>0</v>
      </c>
      <c r="BI353" s="242">
        <f>IF(N353="nulová",J353,0)</f>
        <v>0</v>
      </c>
      <c r="BJ353" s="18" t="s">
        <v>82</v>
      </c>
      <c r="BK353" s="242">
        <f>ROUND(I353*H353,2)</f>
        <v>0</v>
      </c>
      <c r="BL353" s="18" t="s">
        <v>101</v>
      </c>
      <c r="BM353" s="241" t="s">
        <v>1661</v>
      </c>
    </row>
    <row r="354" s="2" customFormat="1" ht="24.15" customHeight="1">
      <c r="A354" s="39"/>
      <c r="B354" s="40"/>
      <c r="C354" s="230" t="s">
        <v>720</v>
      </c>
      <c r="D354" s="230" t="s">
        <v>198</v>
      </c>
      <c r="E354" s="231" t="s">
        <v>1463</v>
      </c>
      <c r="F354" s="232" t="s">
        <v>1464</v>
      </c>
      <c r="G354" s="233" t="s">
        <v>418</v>
      </c>
      <c r="H354" s="234">
        <v>4</v>
      </c>
      <c r="I354" s="235"/>
      <c r="J354" s="236">
        <f>ROUND(I354*H354,2)</f>
        <v>0</v>
      </c>
      <c r="K354" s="232" t="s">
        <v>202</v>
      </c>
      <c r="L354" s="45"/>
      <c r="M354" s="237" t="s">
        <v>1</v>
      </c>
      <c r="N354" s="238" t="s">
        <v>43</v>
      </c>
      <c r="O354" s="92"/>
      <c r="P354" s="239">
        <f>O354*H354</f>
        <v>0</v>
      </c>
      <c r="Q354" s="239">
        <v>0.002</v>
      </c>
      <c r="R354" s="239">
        <f>Q354*H354</f>
        <v>0.0080000000000000002</v>
      </c>
      <c r="S354" s="239">
        <v>0</v>
      </c>
      <c r="T354" s="240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41" t="s">
        <v>101</v>
      </c>
      <c r="AT354" s="241" t="s">
        <v>198</v>
      </c>
      <c r="AU354" s="241" t="s">
        <v>86</v>
      </c>
      <c r="AY354" s="18" t="s">
        <v>196</v>
      </c>
      <c r="BE354" s="242">
        <f>IF(N354="základní",J354,0)</f>
        <v>0</v>
      </c>
      <c r="BF354" s="242">
        <f>IF(N354="snížená",J354,0)</f>
        <v>0</v>
      </c>
      <c r="BG354" s="242">
        <f>IF(N354="zákl. přenesená",J354,0)</f>
        <v>0</v>
      </c>
      <c r="BH354" s="242">
        <f>IF(N354="sníž. přenesená",J354,0)</f>
        <v>0</v>
      </c>
      <c r="BI354" s="242">
        <f>IF(N354="nulová",J354,0)</f>
        <v>0</v>
      </c>
      <c r="BJ354" s="18" t="s">
        <v>82</v>
      </c>
      <c r="BK354" s="242">
        <f>ROUND(I354*H354,2)</f>
        <v>0</v>
      </c>
      <c r="BL354" s="18" t="s">
        <v>101</v>
      </c>
      <c r="BM354" s="241" t="s">
        <v>1662</v>
      </c>
    </row>
    <row r="355" s="2" customFormat="1" ht="16.5" customHeight="1">
      <c r="A355" s="39"/>
      <c r="B355" s="40"/>
      <c r="C355" s="230" t="s">
        <v>726</v>
      </c>
      <c r="D355" s="230" t="s">
        <v>198</v>
      </c>
      <c r="E355" s="231" t="s">
        <v>1466</v>
      </c>
      <c r="F355" s="232" t="s">
        <v>1467</v>
      </c>
      <c r="G355" s="233" t="s">
        <v>418</v>
      </c>
      <c r="H355" s="234">
        <v>4</v>
      </c>
      <c r="I355" s="235"/>
      <c r="J355" s="236">
        <f>ROUND(I355*H355,2)</f>
        <v>0</v>
      </c>
      <c r="K355" s="232" t="s">
        <v>202</v>
      </c>
      <c r="L355" s="45"/>
      <c r="M355" s="237" t="s">
        <v>1</v>
      </c>
      <c r="N355" s="238" t="s">
        <v>43</v>
      </c>
      <c r="O355" s="92"/>
      <c r="P355" s="239">
        <f>O355*H355</f>
        <v>0</v>
      </c>
      <c r="Q355" s="239">
        <v>0.00091</v>
      </c>
      <c r="R355" s="239">
        <f>Q355*H355</f>
        <v>0.00364</v>
      </c>
      <c r="S355" s="239">
        <v>0</v>
      </c>
      <c r="T355" s="240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41" t="s">
        <v>101</v>
      </c>
      <c r="AT355" s="241" t="s">
        <v>198</v>
      </c>
      <c r="AU355" s="241" t="s">
        <v>86</v>
      </c>
      <c r="AY355" s="18" t="s">
        <v>196</v>
      </c>
      <c r="BE355" s="242">
        <f>IF(N355="základní",J355,0)</f>
        <v>0</v>
      </c>
      <c r="BF355" s="242">
        <f>IF(N355="snížená",J355,0)</f>
        <v>0</v>
      </c>
      <c r="BG355" s="242">
        <f>IF(N355="zákl. přenesená",J355,0)</f>
        <v>0</v>
      </c>
      <c r="BH355" s="242">
        <f>IF(N355="sníž. přenesená",J355,0)</f>
        <v>0</v>
      </c>
      <c r="BI355" s="242">
        <f>IF(N355="nulová",J355,0)</f>
        <v>0</v>
      </c>
      <c r="BJ355" s="18" t="s">
        <v>82</v>
      </c>
      <c r="BK355" s="242">
        <f>ROUND(I355*H355,2)</f>
        <v>0</v>
      </c>
      <c r="BL355" s="18" t="s">
        <v>101</v>
      </c>
      <c r="BM355" s="241" t="s">
        <v>1663</v>
      </c>
    </row>
    <row r="356" s="2" customFormat="1" ht="24.15" customHeight="1">
      <c r="A356" s="39"/>
      <c r="B356" s="40"/>
      <c r="C356" s="230" t="s">
        <v>730</v>
      </c>
      <c r="D356" s="230" t="s">
        <v>198</v>
      </c>
      <c r="E356" s="231" t="s">
        <v>1664</v>
      </c>
      <c r="F356" s="232" t="s">
        <v>1665</v>
      </c>
      <c r="G356" s="233" t="s">
        <v>247</v>
      </c>
      <c r="H356" s="234">
        <v>24.199999999999999</v>
      </c>
      <c r="I356" s="235"/>
      <c r="J356" s="236">
        <f>ROUND(I356*H356,2)</f>
        <v>0</v>
      </c>
      <c r="K356" s="232" t="s">
        <v>202</v>
      </c>
      <c r="L356" s="45"/>
      <c r="M356" s="237" t="s">
        <v>1</v>
      </c>
      <c r="N356" s="238" t="s">
        <v>43</v>
      </c>
      <c r="O356" s="92"/>
      <c r="P356" s="239">
        <f>O356*H356</f>
        <v>0</v>
      </c>
      <c r="Q356" s="239">
        <v>0</v>
      </c>
      <c r="R356" s="239">
        <f>Q356*H356</f>
        <v>0</v>
      </c>
      <c r="S356" s="239">
        <v>0.25800000000000001</v>
      </c>
      <c r="T356" s="240">
        <f>S356*H356</f>
        <v>6.2435999999999998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41" t="s">
        <v>101</v>
      </c>
      <c r="AT356" s="241" t="s">
        <v>198</v>
      </c>
      <c r="AU356" s="241" t="s">
        <v>86</v>
      </c>
      <c r="AY356" s="18" t="s">
        <v>196</v>
      </c>
      <c r="BE356" s="242">
        <f>IF(N356="základní",J356,0)</f>
        <v>0</v>
      </c>
      <c r="BF356" s="242">
        <f>IF(N356="snížená",J356,0)</f>
        <v>0</v>
      </c>
      <c r="BG356" s="242">
        <f>IF(N356="zákl. přenesená",J356,0)</f>
        <v>0</v>
      </c>
      <c r="BH356" s="242">
        <f>IF(N356="sníž. přenesená",J356,0)</f>
        <v>0</v>
      </c>
      <c r="BI356" s="242">
        <f>IF(N356="nulová",J356,0)</f>
        <v>0</v>
      </c>
      <c r="BJ356" s="18" t="s">
        <v>82</v>
      </c>
      <c r="BK356" s="242">
        <f>ROUND(I356*H356,2)</f>
        <v>0</v>
      </c>
      <c r="BL356" s="18" t="s">
        <v>101</v>
      </c>
      <c r="BM356" s="241" t="s">
        <v>1666</v>
      </c>
    </row>
    <row r="357" s="13" customFormat="1">
      <c r="A357" s="13"/>
      <c r="B357" s="243"/>
      <c r="C357" s="244"/>
      <c r="D357" s="245" t="s">
        <v>210</v>
      </c>
      <c r="E357" s="246" t="s">
        <v>1</v>
      </c>
      <c r="F357" s="247" t="s">
        <v>1667</v>
      </c>
      <c r="G357" s="244"/>
      <c r="H357" s="248">
        <v>24.199999999999999</v>
      </c>
      <c r="I357" s="249"/>
      <c r="J357" s="244"/>
      <c r="K357" s="244"/>
      <c r="L357" s="250"/>
      <c r="M357" s="251"/>
      <c r="N357" s="252"/>
      <c r="O357" s="252"/>
      <c r="P357" s="252"/>
      <c r="Q357" s="252"/>
      <c r="R357" s="252"/>
      <c r="S357" s="252"/>
      <c r="T357" s="25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54" t="s">
        <v>210</v>
      </c>
      <c r="AU357" s="254" t="s">
        <v>86</v>
      </c>
      <c r="AV357" s="13" t="s">
        <v>86</v>
      </c>
      <c r="AW357" s="13" t="s">
        <v>34</v>
      </c>
      <c r="AX357" s="13" t="s">
        <v>82</v>
      </c>
      <c r="AY357" s="254" t="s">
        <v>196</v>
      </c>
    </row>
    <row r="358" s="2" customFormat="1" ht="24.15" customHeight="1">
      <c r="A358" s="39"/>
      <c r="B358" s="40"/>
      <c r="C358" s="230" t="s">
        <v>92</v>
      </c>
      <c r="D358" s="230" t="s">
        <v>198</v>
      </c>
      <c r="E358" s="231" t="s">
        <v>1668</v>
      </c>
      <c r="F358" s="232" t="s">
        <v>1669</v>
      </c>
      <c r="G358" s="233" t="s">
        <v>418</v>
      </c>
      <c r="H358" s="234">
        <v>1</v>
      </c>
      <c r="I358" s="235"/>
      <c r="J358" s="236">
        <f>ROUND(I358*H358,2)</f>
        <v>0</v>
      </c>
      <c r="K358" s="232" t="s">
        <v>202</v>
      </c>
      <c r="L358" s="45"/>
      <c r="M358" s="237" t="s">
        <v>1</v>
      </c>
      <c r="N358" s="238" t="s">
        <v>43</v>
      </c>
      <c r="O358" s="92"/>
      <c r="P358" s="239">
        <f>O358*H358</f>
        <v>0</v>
      </c>
      <c r="Q358" s="239">
        <v>0.0045900000000000003</v>
      </c>
      <c r="R358" s="239">
        <f>Q358*H358</f>
        <v>0.0045900000000000003</v>
      </c>
      <c r="S358" s="239">
        <v>0</v>
      </c>
      <c r="T358" s="240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41" t="s">
        <v>101</v>
      </c>
      <c r="AT358" s="241" t="s">
        <v>198</v>
      </c>
      <c r="AU358" s="241" t="s">
        <v>86</v>
      </c>
      <c r="AY358" s="18" t="s">
        <v>196</v>
      </c>
      <c r="BE358" s="242">
        <f>IF(N358="základní",J358,0)</f>
        <v>0</v>
      </c>
      <c r="BF358" s="242">
        <f>IF(N358="snížená",J358,0)</f>
        <v>0</v>
      </c>
      <c r="BG358" s="242">
        <f>IF(N358="zákl. přenesená",J358,0)</f>
        <v>0</v>
      </c>
      <c r="BH358" s="242">
        <f>IF(N358="sníž. přenesená",J358,0)</f>
        <v>0</v>
      </c>
      <c r="BI358" s="242">
        <f>IF(N358="nulová",J358,0)</f>
        <v>0</v>
      </c>
      <c r="BJ358" s="18" t="s">
        <v>82</v>
      </c>
      <c r="BK358" s="242">
        <f>ROUND(I358*H358,2)</f>
        <v>0</v>
      </c>
      <c r="BL358" s="18" t="s">
        <v>101</v>
      </c>
      <c r="BM358" s="241" t="s">
        <v>1670</v>
      </c>
    </row>
    <row r="359" s="12" customFormat="1" ht="22.8" customHeight="1">
      <c r="A359" s="12"/>
      <c r="B359" s="214"/>
      <c r="C359" s="215"/>
      <c r="D359" s="216" t="s">
        <v>77</v>
      </c>
      <c r="E359" s="228" t="s">
        <v>673</v>
      </c>
      <c r="F359" s="228" t="s">
        <v>674</v>
      </c>
      <c r="G359" s="215"/>
      <c r="H359" s="215"/>
      <c r="I359" s="218"/>
      <c r="J359" s="229">
        <f>BK359</f>
        <v>0</v>
      </c>
      <c r="K359" s="215"/>
      <c r="L359" s="220"/>
      <c r="M359" s="221"/>
      <c r="N359" s="222"/>
      <c r="O359" s="222"/>
      <c r="P359" s="223">
        <f>SUM(P360:P369)</f>
        <v>0</v>
      </c>
      <c r="Q359" s="222"/>
      <c r="R359" s="223">
        <f>SUM(R360:R369)</f>
        <v>0</v>
      </c>
      <c r="S359" s="222"/>
      <c r="T359" s="224">
        <f>SUM(T360:T369)</f>
        <v>0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25" t="s">
        <v>82</v>
      </c>
      <c r="AT359" s="226" t="s">
        <v>77</v>
      </c>
      <c r="AU359" s="226" t="s">
        <v>82</v>
      </c>
      <c r="AY359" s="225" t="s">
        <v>196</v>
      </c>
      <c r="BK359" s="227">
        <f>SUM(BK360:BK369)</f>
        <v>0</v>
      </c>
    </row>
    <row r="360" s="2" customFormat="1" ht="21.75" customHeight="1">
      <c r="A360" s="39"/>
      <c r="B360" s="40"/>
      <c r="C360" s="230" t="s">
        <v>96</v>
      </c>
      <c r="D360" s="230" t="s">
        <v>198</v>
      </c>
      <c r="E360" s="231" t="s">
        <v>676</v>
      </c>
      <c r="F360" s="232" t="s">
        <v>677</v>
      </c>
      <c r="G360" s="233" t="s">
        <v>341</v>
      </c>
      <c r="H360" s="234">
        <v>10.606999999999999</v>
      </c>
      <c r="I360" s="235"/>
      <c r="J360" s="236">
        <f>ROUND(I360*H360,2)</f>
        <v>0</v>
      </c>
      <c r="K360" s="232" t="s">
        <v>202</v>
      </c>
      <c r="L360" s="45"/>
      <c r="M360" s="237" t="s">
        <v>1</v>
      </c>
      <c r="N360" s="238" t="s">
        <v>43</v>
      </c>
      <c r="O360" s="92"/>
      <c r="P360" s="239">
        <f>O360*H360</f>
        <v>0</v>
      </c>
      <c r="Q360" s="239">
        <v>0</v>
      </c>
      <c r="R360" s="239">
        <f>Q360*H360</f>
        <v>0</v>
      </c>
      <c r="S360" s="239">
        <v>0</v>
      </c>
      <c r="T360" s="240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41" t="s">
        <v>101</v>
      </c>
      <c r="AT360" s="241" t="s">
        <v>198</v>
      </c>
      <c r="AU360" s="241" t="s">
        <v>86</v>
      </c>
      <c r="AY360" s="18" t="s">
        <v>196</v>
      </c>
      <c r="BE360" s="242">
        <f>IF(N360="základní",J360,0)</f>
        <v>0</v>
      </c>
      <c r="BF360" s="242">
        <f>IF(N360="snížená",J360,0)</f>
        <v>0</v>
      </c>
      <c r="BG360" s="242">
        <f>IF(N360="zákl. přenesená",J360,0)</f>
        <v>0</v>
      </c>
      <c r="BH360" s="242">
        <f>IF(N360="sníž. přenesená",J360,0)</f>
        <v>0</v>
      </c>
      <c r="BI360" s="242">
        <f>IF(N360="nulová",J360,0)</f>
        <v>0</v>
      </c>
      <c r="BJ360" s="18" t="s">
        <v>82</v>
      </c>
      <c r="BK360" s="242">
        <f>ROUND(I360*H360,2)</f>
        <v>0</v>
      </c>
      <c r="BL360" s="18" t="s">
        <v>101</v>
      </c>
      <c r="BM360" s="241" t="s">
        <v>1671</v>
      </c>
    </row>
    <row r="361" s="2" customFormat="1" ht="24.15" customHeight="1">
      <c r="A361" s="39"/>
      <c r="B361" s="40"/>
      <c r="C361" s="230" t="s">
        <v>109</v>
      </c>
      <c r="D361" s="230" t="s">
        <v>198</v>
      </c>
      <c r="E361" s="231" t="s">
        <v>680</v>
      </c>
      <c r="F361" s="232" t="s">
        <v>681</v>
      </c>
      <c r="G361" s="233" t="s">
        <v>341</v>
      </c>
      <c r="H361" s="234">
        <v>201.53299999999999</v>
      </c>
      <c r="I361" s="235"/>
      <c r="J361" s="236">
        <f>ROUND(I361*H361,2)</f>
        <v>0</v>
      </c>
      <c r="K361" s="232" t="s">
        <v>202</v>
      </c>
      <c r="L361" s="45"/>
      <c r="M361" s="237" t="s">
        <v>1</v>
      </c>
      <c r="N361" s="238" t="s">
        <v>43</v>
      </c>
      <c r="O361" s="92"/>
      <c r="P361" s="239">
        <f>O361*H361</f>
        <v>0</v>
      </c>
      <c r="Q361" s="239">
        <v>0</v>
      </c>
      <c r="R361" s="239">
        <f>Q361*H361</f>
        <v>0</v>
      </c>
      <c r="S361" s="239">
        <v>0</v>
      </c>
      <c r="T361" s="240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41" t="s">
        <v>101</v>
      </c>
      <c r="AT361" s="241" t="s">
        <v>198</v>
      </c>
      <c r="AU361" s="241" t="s">
        <v>86</v>
      </c>
      <c r="AY361" s="18" t="s">
        <v>196</v>
      </c>
      <c r="BE361" s="242">
        <f>IF(N361="základní",J361,0)</f>
        <v>0</v>
      </c>
      <c r="BF361" s="242">
        <f>IF(N361="snížená",J361,0)</f>
        <v>0</v>
      </c>
      <c r="BG361" s="242">
        <f>IF(N361="zákl. přenesená",J361,0)</f>
        <v>0</v>
      </c>
      <c r="BH361" s="242">
        <f>IF(N361="sníž. přenesená",J361,0)</f>
        <v>0</v>
      </c>
      <c r="BI361" s="242">
        <f>IF(N361="nulová",J361,0)</f>
        <v>0</v>
      </c>
      <c r="BJ361" s="18" t="s">
        <v>82</v>
      </c>
      <c r="BK361" s="242">
        <f>ROUND(I361*H361,2)</f>
        <v>0</v>
      </c>
      <c r="BL361" s="18" t="s">
        <v>101</v>
      </c>
      <c r="BM361" s="241" t="s">
        <v>1672</v>
      </c>
    </row>
    <row r="362" s="13" customFormat="1">
      <c r="A362" s="13"/>
      <c r="B362" s="243"/>
      <c r="C362" s="244"/>
      <c r="D362" s="245" t="s">
        <v>210</v>
      </c>
      <c r="E362" s="246" t="s">
        <v>1</v>
      </c>
      <c r="F362" s="247" t="s">
        <v>1673</v>
      </c>
      <c r="G362" s="244"/>
      <c r="H362" s="248">
        <v>201.53299999999999</v>
      </c>
      <c r="I362" s="249"/>
      <c r="J362" s="244"/>
      <c r="K362" s="244"/>
      <c r="L362" s="250"/>
      <c r="M362" s="251"/>
      <c r="N362" s="252"/>
      <c r="O362" s="252"/>
      <c r="P362" s="252"/>
      <c r="Q362" s="252"/>
      <c r="R362" s="252"/>
      <c r="S362" s="252"/>
      <c r="T362" s="25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54" t="s">
        <v>210</v>
      </c>
      <c r="AU362" s="254" t="s">
        <v>86</v>
      </c>
      <c r="AV362" s="13" t="s">
        <v>86</v>
      </c>
      <c r="AW362" s="13" t="s">
        <v>34</v>
      </c>
      <c r="AX362" s="13" t="s">
        <v>82</v>
      </c>
      <c r="AY362" s="254" t="s">
        <v>196</v>
      </c>
    </row>
    <row r="363" s="2" customFormat="1" ht="24.15" customHeight="1">
      <c r="A363" s="39"/>
      <c r="B363" s="40"/>
      <c r="C363" s="230" t="s">
        <v>1674</v>
      </c>
      <c r="D363" s="230" t="s">
        <v>198</v>
      </c>
      <c r="E363" s="231" t="s">
        <v>695</v>
      </c>
      <c r="F363" s="232" t="s">
        <v>696</v>
      </c>
      <c r="G363" s="233" t="s">
        <v>341</v>
      </c>
      <c r="H363" s="234">
        <v>10.606999999999999</v>
      </c>
      <c r="I363" s="235"/>
      <c r="J363" s="236">
        <f>ROUND(I363*H363,2)</f>
        <v>0</v>
      </c>
      <c r="K363" s="232" t="s">
        <v>202</v>
      </c>
      <c r="L363" s="45"/>
      <c r="M363" s="237" t="s">
        <v>1</v>
      </c>
      <c r="N363" s="238" t="s">
        <v>43</v>
      </c>
      <c r="O363" s="92"/>
      <c r="P363" s="239">
        <f>O363*H363</f>
        <v>0</v>
      </c>
      <c r="Q363" s="239">
        <v>0</v>
      </c>
      <c r="R363" s="239">
        <f>Q363*H363</f>
        <v>0</v>
      </c>
      <c r="S363" s="239">
        <v>0</v>
      </c>
      <c r="T363" s="240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41" t="s">
        <v>101</v>
      </c>
      <c r="AT363" s="241" t="s">
        <v>198</v>
      </c>
      <c r="AU363" s="241" t="s">
        <v>86</v>
      </c>
      <c r="AY363" s="18" t="s">
        <v>196</v>
      </c>
      <c r="BE363" s="242">
        <f>IF(N363="základní",J363,0)</f>
        <v>0</v>
      </c>
      <c r="BF363" s="242">
        <f>IF(N363="snížená",J363,0)</f>
        <v>0</v>
      </c>
      <c r="BG363" s="242">
        <f>IF(N363="zákl. přenesená",J363,0)</f>
        <v>0</v>
      </c>
      <c r="BH363" s="242">
        <f>IF(N363="sníž. přenesená",J363,0)</f>
        <v>0</v>
      </c>
      <c r="BI363" s="242">
        <f>IF(N363="nulová",J363,0)</f>
        <v>0</v>
      </c>
      <c r="BJ363" s="18" t="s">
        <v>82</v>
      </c>
      <c r="BK363" s="242">
        <f>ROUND(I363*H363,2)</f>
        <v>0</v>
      </c>
      <c r="BL363" s="18" t="s">
        <v>101</v>
      </c>
      <c r="BM363" s="241" t="s">
        <v>1675</v>
      </c>
    </row>
    <row r="364" s="2" customFormat="1" ht="44.25" customHeight="1">
      <c r="A364" s="39"/>
      <c r="B364" s="40"/>
      <c r="C364" s="230" t="s">
        <v>1676</v>
      </c>
      <c r="D364" s="230" t="s">
        <v>198</v>
      </c>
      <c r="E364" s="231" t="s">
        <v>703</v>
      </c>
      <c r="F364" s="232" t="s">
        <v>704</v>
      </c>
      <c r="G364" s="233" t="s">
        <v>341</v>
      </c>
      <c r="H364" s="234">
        <v>2.0880000000000001</v>
      </c>
      <c r="I364" s="235"/>
      <c r="J364" s="236">
        <f>ROUND(I364*H364,2)</f>
        <v>0</v>
      </c>
      <c r="K364" s="232" t="s">
        <v>202</v>
      </c>
      <c r="L364" s="45"/>
      <c r="M364" s="237" t="s">
        <v>1</v>
      </c>
      <c r="N364" s="238" t="s">
        <v>43</v>
      </c>
      <c r="O364" s="92"/>
      <c r="P364" s="239">
        <f>O364*H364</f>
        <v>0</v>
      </c>
      <c r="Q364" s="239">
        <v>0</v>
      </c>
      <c r="R364" s="239">
        <f>Q364*H364</f>
        <v>0</v>
      </c>
      <c r="S364" s="239">
        <v>0</v>
      </c>
      <c r="T364" s="240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41" t="s">
        <v>101</v>
      </c>
      <c r="AT364" s="241" t="s">
        <v>198</v>
      </c>
      <c r="AU364" s="241" t="s">
        <v>86</v>
      </c>
      <c r="AY364" s="18" t="s">
        <v>196</v>
      </c>
      <c r="BE364" s="242">
        <f>IF(N364="základní",J364,0)</f>
        <v>0</v>
      </c>
      <c r="BF364" s="242">
        <f>IF(N364="snížená",J364,0)</f>
        <v>0</v>
      </c>
      <c r="BG364" s="242">
        <f>IF(N364="zákl. přenesená",J364,0)</f>
        <v>0</v>
      </c>
      <c r="BH364" s="242">
        <f>IF(N364="sníž. přenesená",J364,0)</f>
        <v>0</v>
      </c>
      <c r="BI364" s="242">
        <f>IF(N364="nulová",J364,0)</f>
        <v>0</v>
      </c>
      <c r="BJ364" s="18" t="s">
        <v>82</v>
      </c>
      <c r="BK364" s="242">
        <f>ROUND(I364*H364,2)</f>
        <v>0</v>
      </c>
      <c r="BL364" s="18" t="s">
        <v>101</v>
      </c>
      <c r="BM364" s="241" t="s">
        <v>1677</v>
      </c>
    </row>
    <row r="365" s="2" customFormat="1" ht="24.15" customHeight="1">
      <c r="A365" s="39"/>
      <c r="B365" s="40"/>
      <c r="C365" s="230" t="s">
        <v>1678</v>
      </c>
      <c r="D365" s="230" t="s">
        <v>198</v>
      </c>
      <c r="E365" s="231" t="s">
        <v>1480</v>
      </c>
      <c r="F365" s="232" t="s">
        <v>1481</v>
      </c>
      <c r="G365" s="233" t="s">
        <v>341</v>
      </c>
      <c r="H365" s="234">
        <v>6.2439999999999998</v>
      </c>
      <c r="I365" s="235"/>
      <c r="J365" s="236">
        <f>ROUND(I365*H365,2)</f>
        <v>0</v>
      </c>
      <c r="K365" s="232" t="s">
        <v>202</v>
      </c>
      <c r="L365" s="45"/>
      <c r="M365" s="237" t="s">
        <v>1</v>
      </c>
      <c r="N365" s="238" t="s">
        <v>43</v>
      </c>
      <c r="O365" s="92"/>
      <c r="P365" s="239">
        <f>O365*H365</f>
        <v>0</v>
      </c>
      <c r="Q365" s="239">
        <v>0</v>
      </c>
      <c r="R365" s="239">
        <f>Q365*H365</f>
        <v>0</v>
      </c>
      <c r="S365" s="239">
        <v>0</v>
      </c>
      <c r="T365" s="240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41" t="s">
        <v>101</v>
      </c>
      <c r="AT365" s="241" t="s">
        <v>198</v>
      </c>
      <c r="AU365" s="241" t="s">
        <v>86</v>
      </c>
      <c r="AY365" s="18" t="s">
        <v>196</v>
      </c>
      <c r="BE365" s="242">
        <f>IF(N365="základní",J365,0)</f>
        <v>0</v>
      </c>
      <c r="BF365" s="242">
        <f>IF(N365="snížená",J365,0)</f>
        <v>0</v>
      </c>
      <c r="BG365" s="242">
        <f>IF(N365="zákl. přenesená",J365,0)</f>
        <v>0</v>
      </c>
      <c r="BH365" s="242">
        <f>IF(N365="sníž. přenesená",J365,0)</f>
        <v>0</v>
      </c>
      <c r="BI365" s="242">
        <f>IF(N365="nulová",J365,0)</f>
        <v>0</v>
      </c>
      <c r="BJ365" s="18" t="s">
        <v>82</v>
      </c>
      <c r="BK365" s="242">
        <f>ROUND(I365*H365,2)</f>
        <v>0</v>
      </c>
      <c r="BL365" s="18" t="s">
        <v>101</v>
      </c>
      <c r="BM365" s="241" t="s">
        <v>1679</v>
      </c>
    </row>
    <row r="366" s="14" customFormat="1">
      <c r="A366" s="14"/>
      <c r="B366" s="255"/>
      <c r="C366" s="256"/>
      <c r="D366" s="245" t="s">
        <v>210</v>
      </c>
      <c r="E366" s="257" t="s">
        <v>1</v>
      </c>
      <c r="F366" s="258" t="s">
        <v>1680</v>
      </c>
      <c r="G366" s="256"/>
      <c r="H366" s="257" t="s">
        <v>1</v>
      </c>
      <c r="I366" s="259"/>
      <c r="J366" s="256"/>
      <c r="K366" s="256"/>
      <c r="L366" s="260"/>
      <c r="M366" s="261"/>
      <c r="N366" s="262"/>
      <c r="O366" s="262"/>
      <c r="P366" s="262"/>
      <c r="Q366" s="262"/>
      <c r="R366" s="262"/>
      <c r="S366" s="262"/>
      <c r="T366" s="263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64" t="s">
        <v>210</v>
      </c>
      <c r="AU366" s="264" t="s">
        <v>86</v>
      </c>
      <c r="AV366" s="14" t="s">
        <v>82</v>
      </c>
      <c r="AW366" s="14" t="s">
        <v>34</v>
      </c>
      <c r="AX366" s="14" t="s">
        <v>78</v>
      </c>
      <c r="AY366" s="264" t="s">
        <v>196</v>
      </c>
    </row>
    <row r="367" s="13" customFormat="1">
      <c r="A367" s="13"/>
      <c r="B367" s="243"/>
      <c r="C367" s="244"/>
      <c r="D367" s="245" t="s">
        <v>210</v>
      </c>
      <c r="E367" s="246" t="s">
        <v>1</v>
      </c>
      <c r="F367" s="247" t="s">
        <v>1681</v>
      </c>
      <c r="G367" s="244"/>
      <c r="H367" s="248">
        <v>6.2439999999999998</v>
      </c>
      <c r="I367" s="249"/>
      <c r="J367" s="244"/>
      <c r="K367" s="244"/>
      <c r="L367" s="250"/>
      <c r="M367" s="251"/>
      <c r="N367" s="252"/>
      <c r="O367" s="252"/>
      <c r="P367" s="252"/>
      <c r="Q367" s="252"/>
      <c r="R367" s="252"/>
      <c r="S367" s="252"/>
      <c r="T367" s="25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54" t="s">
        <v>210</v>
      </c>
      <c r="AU367" s="254" t="s">
        <v>86</v>
      </c>
      <c r="AV367" s="13" t="s">
        <v>86</v>
      </c>
      <c r="AW367" s="13" t="s">
        <v>34</v>
      </c>
      <c r="AX367" s="13" t="s">
        <v>82</v>
      </c>
      <c r="AY367" s="254" t="s">
        <v>196</v>
      </c>
    </row>
    <row r="368" s="2" customFormat="1" ht="44.25" customHeight="1">
      <c r="A368" s="39"/>
      <c r="B368" s="40"/>
      <c r="C368" s="230" t="s">
        <v>1682</v>
      </c>
      <c r="D368" s="230" t="s">
        <v>198</v>
      </c>
      <c r="E368" s="231" t="s">
        <v>707</v>
      </c>
      <c r="F368" s="232" t="s">
        <v>708</v>
      </c>
      <c r="G368" s="233" t="s">
        <v>341</v>
      </c>
      <c r="H368" s="234">
        <v>2.2749999999999999</v>
      </c>
      <c r="I368" s="235"/>
      <c r="J368" s="236">
        <f>ROUND(I368*H368,2)</f>
        <v>0</v>
      </c>
      <c r="K368" s="232" t="s">
        <v>202</v>
      </c>
      <c r="L368" s="45"/>
      <c r="M368" s="237" t="s">
        <v>1</v>
      </c>
      <c r="N368" s="238" t="s">
        <v>43</v>
      </c>
      <c r="O368" s="92"/>
      <c r="P368" s="239">
        <f>O368*H368</f>
        <v>0</v>
      </c>
      <c r="Q368" s="239">
        <v>0</v>
      </c>
      <c r="R368" s="239">
        <f>Q368*H368</f>
        <v>0</v>
      </c>
      <c r="S368" s="239">
        <v>0</v>
      </c>
      <c r="T368" s="240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41" t="s">
        <v>101</v>
      </c>
      <c r="AT368" s="241" t="s">
        <v>198</v>
      </c>
      <c r="AU368" s="241" t="s">
        <v>86</v>
      </c>
      <c r="AY368" s="18" t="s">
        <v>196</v>
      </c>
      <c r="BE368" s="242">
        <f>IF(N368="základní",J368,0)</f>
        <v>0</v>
      </c>
      <c r="BF368" s="242">
        <f>IF(N368="snížená",J368,0)</f>
        <v>0</v>
      </c>
      <c r="BG368" s="242">
        <f>IF(N368="zákl. přenesená",J368,0)</f>
        <v>0</v>
      </c>
      <c r="BH368" s="242">
        <f>IF(N368="sníž. přenesená",J368,0)</f>
        <v>0</v>
      </c>
      <c r="BI368" s="242">
        <f>IF(N368="nulová",J368,0)</f>
        <v>0</v>
      </c>
      <c r="BJ368" s="18" t="s">
        <v>82</v>
      </c>
      <c r="BK368" s="242">
        <f>ROUND(I368*H368,2)</f>
        <v>0</v>
      </c>
      <c r="BL368" s="18" t="s">
        <v>101</v>
      </c>
      <c r="BM368" s="241" t="s">
        <v>1683</v>
      </c>
    </row>
    <row r="369" s="13" customFormat="1">
      <c r="A369" s="13"/>
      <c r="B369" s="243"/>
      <c r="C369" s="244"/>
      <c r="D369" s="245" t="s">
        <v>210</v>
      </c>
      <c r="E369" s="246" t="s">
        <v>1</v>
      </c>
      <c r="F369" s="247" t="s">
        <v>1684</v>
      </c>
      <c r="G369" s="244"/>
      <c r="H369" s="248">
        <v>2.2749999999999999</v>
      </c>
      <c r="I369" s="249"/>
      <c r="J369" s="244"/>
      <c r="K369" s="244"/>
      <c r="L369" s="250"/>
      <c r="M369" s="251"/>
      <c r="N369" s="252"/>
      <c r="O369" s="252"/>
      <c r="P369" s="252"/>
      <c r="Q369" s="252"/>
      <c r="R369" s="252"/>
      <c r="S369" s="252"/>
      <c r="T369" s="25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54" t="s">
        <v>210</v>
      </c>
      <c r="AU369" s="254" t="s">
        <v>86</v>
      </c>
      <c r="AV369" s="13" t="s">
        <v>86</v>
      </c>
      <c r="AW369" s="13" t="s">
        <v>34</v>
      </c>
      <c r="AX369" s="13" t="s">
        <v>82</v>
      </c>
      <c r="AY369" s="254" t="s">
        <v>196</v>
      </c>
    </row>
    <row r="370" s="12" customFormat="1" ht="22.8" customHeight="1">
      <c r="A370" s="12"/>
      <c r="B370" s="214"/>
      <c r="C370" s="215"/>
      <c r="D370" s="216" t="s">
        <v>77</v>
      </c>
      <c r="E370" s="228" t="s">
        <v>711</v>
      </c>
      <c r="F370" s="228" t="s">
        <v>712</v>
      </c>
      <c r="G370" s="215"/>
      <c r="H370" s="215"/>
      <c r="I370" s="218"/>
      <c r="J370" s="229">
        <f>BK370</f>
        <v>0</v>
      </c>
      <c r="K370" s="215"/>
      <c r="L370" s="220"/>
      <c r="M370" s="221"/>
      <c r="N370" s="222"/>
      <c r="O370" s="222"/>
      <c r="P370" s="223">
        <f>P371</f>
        <v>0</v>
      </c>
      <c r="Q370" s="222"/>
      <c r="R370" s="223">
        <f>R371</f>
        <v>0</v>
      </c>
      <c r="S370" s="222"/>
      <c r="T370" s="224">
        <f>T371</f>
        <v>0</v>
      </c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R370" s="225" t="s">
        <v>82</v>
      </c>
      <c r="AT370" s="226" t="s">
        <v>77</v>
      </c>
      <c r="AU370" s="226" t="s">
        <v>82</v>
      </c>
      <c r="AY370" s="225" t="s">
        <v>196</v>
      </c>
      <c r="BK370" s="227">
        <f>BK371</f>
        <v>0</v>
      </c>
    </row>
    <row r="371" s="2" customFormat="1" ht="24.15" customHeight="1">
      <c r="A371" s="39"/>
      <c r="B371" s="40"/>
      <c r="C371" s="230" t="s">
        <v>1685</v>
      </c>
      <c r="D371" s="230" t="s">
        <v>198</v>
      </c>
      <c r="E371" s="231" t="s">
        <v>1492</v>
      </c>
      <c r="F371" s="232" t="s">
        <v>1493</v>
      </c>
      <c r="G371" s="233" t="s">
        <v>341</v>
      </c>
      <c r="H371" s="234">
        <v>404.98599999999999</v>
      </c>
      <c r="I371" s="235"/>
      <c r="J371" s="236">
        <f>ROUND(I371*H371,2)</f>
        <v>0</v>
      </c>
      <c r="K371" s="232" t="s">
        <v>202</v>
      </c>
      <c r="L371" s="45"/>
      <c r="M371" s="237" t="s">
        <v>1</v>
      </c>
      <c r="N371" s="238" t="s">
        <v>43</v>
      </c>
      <c r="O371" s="92"/>
      <c r="P371" s="239">
        <f>O371*H371</f>
        <v>0</v>
      </c>
      <c r="Q371" s="239">
        <v>0</v>
      </c>
      <c r="R371" s="239">
        <f>Q371*H371</f>
        <v>0</v>
      </c>
      <c r="S371" s="239">
        <v>0</v>
      </c>
      <c r="T371" s="240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41" t="s">
        <v>101</v>
      </c>
      <c r="AT371" s="241" t="s">
        <v>198</v>
      </c>
      <c r="AU371" s="241" t="s">
        <v>86</v>
      </c>
      <c r="AY371" s="18" t="s">
        <v>196</v>
      </c>
      <c r="BE371" s="242">
        <f>IF(N371="základní",J371,0)</f>
        <v>0</v>
      </c>
      <c r="BF371" s="242">
        <f>IF(N371="snížená",J371,0)</f>
        <v>0</v>
      </c>
      <c r="BG371" s="242">
        <f>IF(N371="zákl. přenesená",J371,0)</f>
        <v>0</v>
      </c>
      <c r="BH371" s="242">
        <f>IF(N371="sníž. přenesená",J371,0)</f>
        <v>0</v>
      </c>
      <c r="BI371" s="242">
        <f>IF(N371="nulová",J371,0)</f>
        <v>0</v>
      </c>
      <c r="BJ371" s="18" t="s">
        <v>82</v>
      </c>
      <c r="BK371" s="242">
        <f>ROUND(I371*H371,2)</f>
        <v>0</v>
      </c>
      <c r="BL371" s="18" t="s">
        <v>101</v>
      </c>
      <c r="BM371" s="241" t="s">
        <v>1494</v>
      </c>
    </row>
    <row r="372" s="12" customFormat="1" ht="25.92" customHeight="1">
      <c r="A372" s="12"/>
      <c r="B372" s="214"/>
      <c r="C372" s="215"/>
      <c r="D372" s="216" t="s">
        <v>77</v>
      </c>
      <c r="E372" s="217" t="s">
        <v>717</v>
      </c>
      <c r="F372" s="217" t="s">
        <v>110</v>
      </c>
      <c r="G372" s="215"/>
      <c r="H372" s="215"/>
      <c r="I372" s="218"/>
      <c r="J372" s="219">
        <f>BK372</f>
        <v>0</v>
      </c>
      <c r="K372" s="215"/>
      <c r="L372" s="220"/>
      <c r="M372" s="221"/>
      <c r="N372" s="222"/>
      <c r="O372" s="222"/>
      <c r="P372" s="223">
        <f>P373+P375+P377</f>
        <v>0</v>
      </c>
      <c r="Q372" s="222"/>
      <c r="R372" s="223">
        <f>R373+R375+R377</f>
        <v>0</v>
      </c>
      <c r="S372" s="222"/>
      <c r="T372" s="224">
        <f>T373+T375+T377</f>
        <v>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225" t="s">
        <v>215</v>
      </c>
      <c r="AT372" s="226" t="s">
        <v>77</v>
      </c>
      <c r="AU372" s="226" t="s">
        <v>78</v>
      </c>
      <c r="AY372" s="225" t="s">
        <v>196</v>
      </c>
      <c r="BK372" s="227">
        <f>BK373+BK375+BK377</f>
        <v>0</v>
      </c>
    </row>
    <row r="373" s="12" customFormat="1" ht="22.8" customHeight="1">
      <c r="A373" s="12"/>
      <c r="B373" s="214"/>
      <c r="C373" s="215"/>
      <c r="D373" s="216" t="s">
        <v>77</v>
      </c>
      <c r="E373" s="228" t="s">
        <v>1495</v>
      </c>
      <c r="F373" s="228" t="s">
        <v>1496</v>
      </c>
      <c r="G373" s="215"/>
      <c r="H373" s="215"/>
      <c r="I373" s="218"/>
      <c r="J373" s="229">
        <f>BK373</f>
        <v>0</v>
      </c>
      <c r="K373" s="215"/>
      <c r="L373" s="220"/>
      <c r="M373" s="221"/>
      <c r="N373" s="222"/>
      <c r="O373" s="222"/>
      <c r="P373" s="223">
        <f>P374</f>
        <v>0</v>
      </c>
      <c r="Q373" s="222"/>
      <c r="R373" s="223">
        <f>R374</f>
        <v>0</v>
      </c>
      <c r="S373" s="222"/>
      <c r="T373" s="224">
        <f>T374</f>
        <v>0</v>
      </c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R373" s="225" t="s">
        <v>215</v>
      </c>
      <c r="AT373" s="226" t="s">
        <v>77</v>
      </c>
      <c r="AU373" s="226" t="s">
        <v>82</v>
      </c>
      <c r="AY373" s="225" t="s">
        <v>196</v>
      </c>
      <c r="BK373" s="227">
        <f>BK374</f>
        <v>0</v>
      </c>
    </row>
    <row r="374" s="2" customFormat="1" ht="16.5" customHeight="1">
      <c r="A374" s="39"/>
      <c r="B374" s="40"/>
      <c r="C374" s="230" t="s">
        <v>1686</v>
      </c>
      <c r="D374" s="230" t="s">
        <v>198</v>
      </c>
      <c r="E374" s="231" t="s">
        <v>1497</v>
      </c>
      <c r="F374" s="232" t="s">
        <v>1496</v>
      </c>
      <c r="G374" s="233" t="s">
        <v>723</v>
      </c>
      <c r="H374" s="234">
        <v>1</v>
      </c>
      <c r="I374" s="235"/>
      <c r="J374" s="236">
        <f>ROUND(I374*H374,2)</f>
        <v>0</v>
      </c>
      <c r="K374" s="232" t="s">
        <v>202</v>
      </c>
      <c r="L374" s="45"/>
      <c r="M374" s="237" t="s">
        <v>1</v>
      </c>
      <c r="N374" s="238" t="s">
        <v>43</v>
      </c>
      <c r="O374" s="92"/>
      <c r="P374" s="239">
        <f>O374*H374</f>
        <v>0</v>
      </c>
      <c r="Q374" s="239">
        <v>0</v>
      </c>
      <c r="R374" s="239">
        <f>Q374*H374</f>
        <v>0</v>
      </c>
      <c r="S374" s="239">
        <v>0</v>
      </c>
      <c r="T374" s="240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41" t="s">
        <v>724</v>
      </c>
      <c r="AT374" s="241" t="s">
        <v>198</v>
      </c>
      <c r="AU374" s="241" t="s">
        <v>86</v>
      </c>
      <c r="AY374" s="18" t="s">
        <v>196</v>
      </c>
      <c r="BE374" s="242">
        <f>IF(N374="základní",J374,0)</f>
        <v>0</v>
      </c>
      <c r="BF374" s="242">
        <f>IF(N374="snížená",J374,0)</f>
        <v>0</v>
      </c>
      <c r="BG374" s="242">
        <f>IF(N374="zákl. přenesená",J374,0)</f>
        <v>0</v>
      </c>
      <c r="BH374" s="242">
        <f>IF(N374="sníž. přenesená",J374,0)</f>
        <v>0</v>
      </c>
      <c r="BI374" s="242">
        <f>IF(N374="nulová",J374,0)</f>
        <v>0</v>
      </c>
      <c r="BJ374" s="18" t="s">
        <v>82</v>
      </c>
      <c r="BK374" s="242">
        <f>ROUND(I374*H374,2)</f>
        <v>0</v>
      </c>
      <c r="BL374" s="18" t="s">
        <v>724</v>
      </c>
      <c r="BM374" s="241" t="s">
        <v>1687</v>
      </c>
    </row>
    <row r="375" s="12" customFormat="1" ht="22.8" customHeight="1">
      <c r="A375" s="12"/>
      <c r="B375" s="214"/>
      <c r="C375" s="215"/>
      <c r="D375" s="216" t="s">
        <v>77</v>
      </c>
      <c r="E375" s="228" t="s">
        <v>1499</v>
      </c>
      <c r="F375" s="228" t="s">
        <v>1500</v>
      </c>
      <c r="G375" s="215"/>
      <c r="H375" s="215"/>
      <c r="I375" s="218"/>
      <c r="J375" s="229">
        <f>BK375</f>
        <v>0</v>
      </c>
      <c r="K375" s="215"/>
      <c r="L375" s="220"/>
      <c r="M375" s="221"/>
      <c r="N375" s="222"/>
      <c r="O375" s="222"/>
      <c r="P375" s="223">
        <f>P376</f>
        <v>0</v>
      </c>
      <c r="Q375" s="222"/>
      <c r="R375" s="223">
        <f>R376</f>
        <v>0</v>
      </c>
      <c r="S375" s="222"/>
      <c r="T375" s="224">
        <f>T376</f>
        <v>0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225" t="s">
        <v>215</v>
      </c>
      <c r="AT375" s="226" t="s">
        <v>77</v>
      </c>
      <c r="AU375" s="226" t="s">
        <v>82</v>
      </c>
      <c r="AY375" s="225" t="s">
        <v>196</v>
      </c>
      <c r="BK375" s="227">
        <f>BK376</f>
        <v>0</v>
      </c>
    </row>
    <row r="376" s="2" customFormat="1" ht="16.5" customHeight="1">
      <c r="A376" s="39"/>
      <c r="B376" s="40"/>
      <c r="C376" s="230" t="s">
        <v>1688</v>
      </c>
      <c r="D376" s="230" t="s">
        <v>198</v>
      </c>
      <c r="E376" s="231" t="s">
        <v>1501</v>
      </c>
      <c r="F376" s="232" t="s">
        <v>1502</v>
      </c>
      <c r="G376" s="233" t="s">
        <v>723</v>
      </c>
      <c r="H376" s="234">
        <v>1</v>
      </c>
      <c r="I376" s="235"/>
      <c r="J376" s="236">
        <f>ROUND(I376*H376,2)</f>
        <v>0</v>
      </c>
      <c r="K376" s="232" t="s">
        <v>202</v>
      </c>
      <c r="L376" s="45"/>
      <c r="M376" s="237" t="s">
        <v>1</v>
      </c>
      <c r="N376" s="238" t="s">
        <v>43</v>
      </c>
      <c r="O376" s="92"/>
      <c r="P376" s="239">
        <f>O376*H376</f>
        <v>0</v>
      </c>
      <c r="Q376" s="239">
        <v>0</v>
      </c>
      <c r="R376" s="239">
        <f>Q376*H376</f>
        <v>0</v>
      </c>
      <c r="S376" s="239">
        <v>0</v>
      </c>
      <c r="T376" s="240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41" t="s">
        <v>724</v>
      </c>
      <c r="AT376" s="241" t="s">
        <v>198</v>
      </c>
      <c r="AU376" s="241" t="s">
        <v>86</v>
      </c>
      <c r="AY376" s="18" t="s">
        <v>196</v>
      </c>
      <c r="BE376" s="242">
        <f>IF(N376="základní",J376,0)</f>
        <v>0</v>
      </c>
      <c r="BF376" s="242">
        <f>IF(N376="snížená",J376,0)</f>
        <v>0</v>
      </c>
      <c r="BG376" s="242">
        <f>IF(N376="zákl. přenesená",J376,0)</f>
        <v>0</v>
      </c>
      <c r="BH376" s="242">
        <f>IF(N376="sníž. přenesená",J376,0)</f>
        <v>0</v>
      </c>
      <c r="BI376" s="242">
        <f>IF(N376="nulová",J376,0)</f>
        <v>0</v>
      </c>
      <c r="BJ376" s="18" t="s">
        <v>82</v>
      </c>
      <c r="BK376" s="242">
        <f>ROUND(I376*H376,2)</f>
        <v>0</v>
      </c>
      <c r="BL376" s="18" t="s">
        <v>724</v>
      </c>
      <c r="BM376" s="241" t="s">
        <v>1689</v>
      </c>
    </row>
    <row r="377" s="12" customFormat="1" ht="22.8" customHeight="1">
      <c r="A377" s="12"/>
      <c r="B377" s="214"/>
      <c r="C377" s="215"/>
      <c r="D377" s="216" t="s">
        <v>77</v>
      </c>
      <c r="E377" s="228" t="s">
        <v>1504</v>
      </c>
      <c r="F377" s="228" t="s">
        <v>1505</v>
      </c>
      <c r="G377" s="215"/>
      <c r="H377" s="215"/>
      <c r="I377" s="218"/>
      <c r="J377" s="229">
        <f>BK377</f>
        <v>0</v>
      </c>
      <c r="K377" s="215"/>
      <c r="L377" s="220"/>
      <c r="M377" s="221"/>
      <c r="N377" s="222"/>
      <c r="O377" s="222"/>
      <c r="P377" s="223">
        <f>P378</f>
        <v>0</v>
      </c>
      <c r="Q377" s="222"/>
      <c r="R377" s="223">
        <f>R378</f>
        <v>0</v>
      </c>
      <c r="S377" s="222"/>
      <c r="T377" s="224">
        <f>T378</f>
        <v>0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225" t="s">
        <v>215</v>
      </c>
      <c r="AT377" s="226" t="s">
        <v>77</v>
      </c>
      <c r="AU377" s="226" t="s">
        <v>82</v>
      </c>
      <c r="AY377" s="225" t="s">
        <v>196</v>
      </c>
      <c r="BK377" s="227">
        <f>BK378</f>
        <v>0</v>
      </c>
    </row>
    <row r="378" s="2" customFormat="1" ht="24.15" customHeight="1">
      <c r="A378" s="39"/>
      <c r="B378" s="40"/>
      <c r="C378" s="230" t="s">
        <v>1690</v>
      </c>
      <c r="D378" s="230" t="s">
        <v>198</v>
      </c>
      <c r="E378" s="231" t="s">
        <v>1506</v>
      </c>
      <c r="F378" s="232" t="s">
        <v>1507</v>
      </c>
      <c r="G378" s="233" t="s">
        <v>723</v>
      </c>
      <c r="H378" s="234">
        <v>1</v>
      </c>
      <c r="I378" s="235"/>
      <c r="J378" s="236">
        <f>ROUND(I378*H378,2)</f>
        <v>0</v>
      </c>
      <c r="K378" s="232" t="s">
        <v>202</v>
      </c>
      <c r="L378" s="45"/>
      <c r="M378" s="297" t="s">
        <v>1</v>
      </c>
      <c r="N378" s="298" t="s">
        <v>43</v>
      </c>
      <c r="O378" s="299"/>
      <c r="P378" s="300">
        <f>O378*H378</f>
        <v>0</v>
      </c>
      <c r="Q378" s="300">
        <v>0</v>
      </c>
      <c r="R378" s="300">
        <f>Q378*H378</f>
        <v>0</v>
      </c>
      <c r="S378" s="300">
        <v>0</v>
      </c>
      <c r="T378" s="301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41" t="s">
        <v>724</v>
      </c>
      <c r="AT378" s="241" t="s">
        <v>198</v>
      </c>
      <c r="AU378" s="241" t="s">
        <v>86</v>
      </c>
      <c r="AY378" s="18" t="s">
        <v>196</v>
      </c>
      <c r="BE378" s="242">
        <f>IF(N378="základní",J378,0)</f>
        <v>0</v>
      </c>
      <c r="BF378" s="242">
        <f>IF(N378="snížená",J378,0)</f>
        <v>0</v>
      </c>
      <c r="BG378" s="242">
        <f>IF(N378="zákl. přenesená",J378,0)</f>
        <v>0</v>
      </c>
      <c r="BH378" s="242">
        <f>IF(N378="sníž. přenesená",J378,0)</f>
        <v>0</v>
      </c>
      <c r="BI378" s="242">
        <f>IF(N378="nulová",J378,0)</f>
        <v>0</v>
      </c>
      <c r="BJ378" s="18" t="s">
        <v>82</v>
      </c>
      <c r="BK378" s="242">
        <f>ROUND(I378*H378,2)</f>
        <v>0</v>
      </c>
      <c r="BL378" s="18" t="s">
        <v>724</v>
      </c>
      <c r="BM378" s="241" t="s">
        <v>1691</v>
      </c>
    </row>
    <row r="379" s="2" customFormat="1" ht="6.96" customHeight="1">
      <c r="A379" s="39"/>
      <c r="B379" s="67"/>
      <c r="C379" s="68"/>
      <c r="D379" s="68"/>
      <c r="E379" s="68"/>
      <c r="F379" s="68"/>
      <c r="G379" s="68"/>
      <c r="H379" s="68"/>
      <c r="I379" s="68"/>
      <c r="J379" s="68"/>
      <c r="K379" s="68"/>
      <c r="L379" s="45"/>
      <c r="M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</row>
  </sheetData>
  <sheetProtection sheet="1" autoFilter="0" formatColumns="0" formatRows="0" objects="1" scenarios="1" spinCount="100000" saltValue="sSVSzXVHgYEsASJ9jhcn/X6vPGQzkSB3iGVrRN7B09NKnYH4ZObGIRMq8CWVAsHq84OKyJrb8UGtyqfJiNDT3A==" hashValue="m/1z+FPDu6cj8EC6c86O1LtNFR4xAFo+GduWpC2FsbeW5ikmpoK8ZR+JqLOGWuodMVRHNUazXO6LJZ79L1vYCA==" algorithmName="SHA-512" password="CC35"/>
  <autoFilter ref="C137:K378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4:H124"/>
    <mergeCell ref="E128:H128"/>
    <mergeCell ref="E126:H126"/>
    <mergeCell ref="E130:H13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126</v>
      </c>
      <c r="AZ2" s="148" t="s">
        <v>137</v>
      </c>
      <c r="BA2" s="148" t="s">
        <v>1</v>
      </c>
      <c r="BB2" s="148" t="s">
        <v>1</v>
      </c>
      <c r="BC2" s="148" t="s">
        <v>1692</v>
      </c>
      <c r="BD2" s="148" t="s">
        <v>86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1"/>
      <c r="AT3" s="18" t="s">
        <v>86</v>
      </c>
      <c r="AZ3" s="148" t="s">
        <v>143</v>
      </c>
      <c r="BA3" s="148" t="s">
        <v>1</v>
      </c>
      <c r="BB3" s="148" t="s">
        <v>1</v>
      </c>
      <c r="BC3" s="148" t="s">
        <v>1693</v>
      </c>
      <c r="BD3" s="148" t="s">
        <v>86</v>
      </c>
    </row>
    <row r="4" s="1" customFormat="1" ht="24.96" customHeight="1">
      <c r="B4" s="21"/>
      <c r="D4" s="151" t="s">
        <v>136</v>
      </c>
      <c r="L4" s="21"/>
      <c r="M4" s="152" t="s">
        <v>10</v>
      </c>
      <c r="AT4" s="18" t="s">
        <v>4</v>
      </c>
      <c r="AZ4" s="148" t="s">
        <v>149</v>
      </c>
      <c r="BA4" s="148" t="s">
        <v>1</v>
      </c>
      <c r="BB4" s="148" t="s">
        <v>1</v>
      </c>
      <c r="BC4" s="148" t="s">
        <v>244</v>
      </c>
      <c r="BD4" s="148" t="s">
        <v>86</v>
      </c>
    </row>
    <row r="5" s="1" customFormat="1" ht="6.96" customHeight="1">
      <c r="B5" s="21"/>
      <c r="L5" s="21"/>
      <c r="AZ5" s="148" t="s">
        <v>1177</v>
      </c>
      <c r="BA5" s="148" t="s">
        <v>1</v>
      </c>
      <c r="BB5" s="148" t="s">
        <v>1</v>
      </c>
      <c r="BC5" s="148" t="s">
        <v>1694</v>
      </c>
      <c r="BD5" s="148" t="s">
        <v>86</v>
      </c>
    </row>
    <row r="6" s="1" customFormat="1" ht="12" customHeight="1">
      <c r="B6" s="21"/>
      <c r="D6" s="153" t="s">
        <v>16</v>
      </c>
      <c r="L6" s="21"/>
      <c r="AZ6" s="148" t="s">
        <v>1179</v>
      </c>
      <c r="BA6" s="148" t="s">
        <v>1</v>
      </c>
      <c r="BB6" s="148" t="s">
        <v>1</v>
      </c>
      <c r="BC6" s="148" t="s">
        <v>1695</v>
      </c>
      <c r="BD6" s="148" t="s">
        <v>86</v>
      </c>
    </row>
    <row r="7" s="1" customFormat="1" ht="26.25" customHeight="1">
      <c r="B7" s="21"/>
      <c r="E7" s="154" t="str">
        <f>'Rekapitulace stavby'!K6</f>
        <v>Chodníkové těleso, Žilina u Nového Jičína,úsek Pstruží Potok-Životice u NJ</v>
      </c>
      <c r="F7" s="153"/>
      <c r="G7" s="153"/>
      <c r="H7" s="153"/>
      <c r="L7" s="21"/>
      <c r="AZ7" s="148" t="s">
        <v>152</v>
      </c>
      <c r="BA7" s="148" t="s">
        <v>1</v>
      </c>
      <c r="BB7" s="148" t="s">
        <v>1</v>
      </c>
      <c r="BC7" s="148" t="s">
        <v>1696</v>
      </c>
      <c r="BD7" s="148" t="s">
        <v>86</v>
      </c>
    </row>
    <row r="8">
      <c r="B8" s="21"/>
      <c r="D8" s="153" t="s">
        <v>145</v>
      </c>
      <c r="L8" s="21"/>
      <c r="AZ8" s="148" t="s">
        <v>155</v>
      </c>
      <c r="BA8" s="148" t="s">
        <v>1</v>
      </c>
      <c r="BB8" s="148" t="s">
        <v>1</v>
      </c>
      <c r="BC8" s="148" t="s">
        <v>232</v>
      </c>
      <c r="BD8" s="148" t="s">
        <v>86</v>
      </c>
    </row>
    <row r="9" s="1" customFormat="1" ht="16.5" customHeight="1">
      <c r="B9" s="21"/>
      <c r="E9" s="154" t="s">
        <v>148</v>
      </c>
      <c r="F9" s="1"/>
      <c r="G9" s="1"/>
      <c r="H9" s="1"/>
      <c r="L9" s="21"/>
      <c r="AZ9" s="148" t="s">
        <v>743</v>
      </c>
      <c r="BA9" s="148" t="s">
        <v>1</v>
      </c>
      <c r="BB9" s="148" t="s">
        <v>1</v>
      </c>
      <c r="BC9" s="148" t="s">
        <v>1697</v>
      </c>
      <c r="BD9" s="148" t="s">
        <v>86</v>
      </c>
    </row>
    <row r="10" s="1" customFormat="1" ht="12" customHeight="1">
      <c r="B10" s="21"/>
      <c r="D10" s="153" t="s">
        <v>151</v>
      </c>
      <c r="L10" s="21"/>
      <c r="AZ10" s="148" t="s">
        <v>1183</v>
      </c>
      <c r="BA10" s="148" t="s">
        <v>1</v>
      </c>
      <c r="BB10" s="148" t="s">
        <v>1</v>
      </c>
      <c r="BC10" s="148" t="s">
        <v>1698</v>
      </c>
      <c r="BD10" s="148" t="s">
        <v>86</v>
      </c>
    </row>
    <row r="11" s="2" customFormat="1" ht="16.5" customHeight="1">
      <c r="A11" s="39"/>
      <c r="B11" s="45"/>
      <c r="C11" s="39"/>
      <c r="D11" s="39"/>
      <c r="E11" s="155" t="s">
        <v>1187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148" t="s">
        <v>1185</v>
      </c>
      <c r="BA11" s="148" t="s">
        <v>1</v>
      </c>
      <c r="BB11" s="148" t="s">
        <v>1</v>
      </c>
      <c r="BC11" s="148" t="s">
        <v>1699</v>
      </c>
      <c r="BD11" s="148" t="s">
        <v>86</v>
      </c>
    </row>
    <row r="12" s="2" customFormat="1" ht="12" customHeight="1">
      <c r="A12" s="39"/>
      <c r="B12" s="45"/>
      <c r="C12" s="39"/>
      <c r="D12" s="153" t="s">
        <v>746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148" t="s">
        <v>1188</v>
      </c>
      <c r="BA12" s="148" t="s">
        <v>1</v>
      </c>
      <c r="BB12" s="148" t="s">
        <v>1</v>
      </c>
      <c r="BC12" s="148" t="s">
        <v>94</v>
      </c>
      <c r="BD12" s="148" t="s">
        <v>86</v>
      </c>
    </row>
    <row r="13" s="2" customFormat="1" ht="30" customHeight="1">
      <c r="A13" s="39"/>
      <c r="B13" s="45"/>
      <c r="C13" s="39"/>
      <c r="D13" s="39"/>
      <c r="E13" s="156" t="s">
        <v>1700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148" t="s">
        <v>164</v>
      </c>
      <c r="BA13" s="148" t="s">
        <v>1</v>
      </c>
      <c r="BB13" s="148" t="s">
        <v>1</v>
      </c>
      <c r="BC13" s="148" t="s">
        <v>1701</v>
      </c>
      <c r="BD13" s="148" t="s">
        <v>86</v>
      </c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3" t="s">
        <v>18</v>
      </c>
      <c r="E15" s="39"/>
      <c r="F15" s="142" t="s">
        <v>1</v>
      </c>
      <c r="G15" s="39"/>
      <c r="H15" s="39"/>
      <c r="I15" s="153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3" t="s">
        <v>20</v>
      </c>
      <c r="E16" s="39"/>
      <c r="F16" s="142" t="s">
        <v>21</v>
      </c>
      <c r="G16" s="39"/>
      <c r="H16" s="39"/>
      <c r="I16" s="153" t="s">
        <v>22</v>
      </c>
      <c r="J16" s="157" t="str">
        <f>'Rekapitulace stavby'!AN8</f>
        <v>13. 3. 2025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3" t="s">
        <v>24</v>
      </c>
      <c r="E18" s="39"/>
      <c r="F18" s="39"/>
      <c r="G18" s="39"/>
      <c r="H18" s="39"/>
      <c r="I18" s="153" t="s">
        <v>25</v>
      </c>
      <c r="J18" s="142" t="s">
        <v>26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27</v>
      </c>
      <c r="F19" s="39"/>
      <c r="G19" s="39"/>
      <c r="H19" s="39"/>
      <c r="I19" s="153" t="s">
        <v>28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3" t="s">
        <v>29</v>
      </c>
      <c r="E21" s="39"/>
      <c r="F21" s="39"/>
      <c r="G21" s="39"/>
      <c r="H21" s="39"/>
      <c r="I21" s="153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3" t="s">
        <v>28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3" t="s">
        <v>31</v>
      </c>
      <c r="E24" s="39"/>
      <c r="F24" s="39"/>
      <c r="G24" s="39"/>
      <c r="H24" s="39"/>
      <c r="I24" s="153" t="s">
        <v>25</v>
      </c>
      <c r="J24" s="142" t="s">
        <v>32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33</v>
      </c>
      <c r="F25" s="39"/>
      <c r="G25" s="39"/>
      <c r="H25" s="39"/>
      <c r="I25" s="153" t="s">
        <v>28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3" t="s">
        <v>35</v>
      </c>
      <c r="E27" s="39"/>
      <c r="F27" s="39"/>
      <c r="G27" s="39"/>
      <c r="H27" s="39"/>
      <c r="I27" s="153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36</v>
      </c>
      <c r="F28" s="39"/>
      <c r="G28" s="39"/>
      <c r="H28" s="39"/>
      <c r="I28" s="153" t="s">
        <v>28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3" t="s">
        <v>37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5" customHeight="1">
      <c r="A31" s="158"/>
      <c r="B31" s="159"/>
      <c r="C31" s="158"/>
      <c r="D31" s="158"/>
      <c r="E31" s="160" t="s">
        <v>1</v>
      </c>
      <c r="F31" s="160"/>
      <c r="G31" s="160"/>
      <c r="H31" s="160"/>
      <c r="I31" s="158"/>
      <c r="J31" s="158"/>
      <c r="K31" s="158"/>
      <c r="L31" s="161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2"/>
      <c r="E33" s="162"/>
      <c r="F33" s="162"/>
      <c r="G33" s="162"/>
      <c r="H33" s="162"/>
      <c r="I33" s="162"/>
      <c r="J33" s="162"/>
      <c r="K33" s="162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3" t="s">
        <v>38</v>
      </c>
      <c r="E34" s="39"/>
      <c r="F34" s="39"/>
      <c r="G34" s="39"/>
      <c r="H34" s="39"/>
      <c r="I34" s="39"/>
      <c r="J34" s="164">
        <f>ROUND(J138,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2"/>
      <c r="E35" s="162"/>
      <c r="F35" s="162"/>
      <c r="G35" s="162"/>
      <c r="H35" s="162"/>
      <c r="I35" s="162"/>
      <c r="J35" s="162"/>
      <c r="K35" s="162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5" t="s">
        <v>40</v>
      </c>
      <c r="G36" s="39"/>
      <c r="H36" s="39"/>
      <c r="I36" s="165" t="s">
        <v>39</v>
      </c>
      <c r="J36" s="165" t="s">
        <v>41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55" t="s">
        <v>42</v>
      </c>
      <c r="E37" s="153" t="s">
        <v>43</v>
      </c>
      <c r="F37" s="166">
        <f>ROUND((SUM(BE138:BE324)),  2)</f>
        <v>0</v>
      </c>
      <c r="G37" s="39"/>
      <c r="H37" s="39"/>
      <c r="I37" s="167">
        <v>0.20999999999999999</v>
      </c>
      <c r="J37" s="166">
        <f>ROUND(((SUM(BE138:BE324))*I37),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3" t="s">
        <v>44</v>
      </c>
      <c r="F38" s="166">
        <f>ROUND((SUM(BF138:BF324)),  2)</f>
        <v>0</v>
      </c>
      <c r="G38" s="39"/>
      <c r="H38" s="39"/>
      <c r="I38" s="167">
        <v>0.12</v>
      </c>
      <c r="J38" s="166">
        <f>ROUND(((SUM(BF138:BF324))*I38),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3" t="s">
        <v>45</v>
      </c>
      <c r="F39" s="166">
        <f>ROUND((SUM(BG138:BG324)),  2)</f>
        <v>0</v>
      </c>
      <c r="G39" s="39"/>
      <c r="H39" s="39"/>
      <c r="I39" s="167">
        <v>0.20999999999999999</v>
      </c>
      <c r="J39" s="166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3" t="s">
        <v>46</v>
      </c>
      <c r="F40" s="166">
        <f>ROUND((SUM(BH138:BH324)),  2)</f>
        <v>0</v>
      </c>
      <c r="G40" s="39"/>
      <c r="H40" s="39"/>
      <c r="I40" s="167">
        <v>0.12</v>
      </c>
      <c r="J40" s="166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3" t="s">
        <v>47</v>
      </c>
      <c r="F41" s="166">
        <f>ROUND((SUM(BI138:BI324)),  2)</f>
        <v>0</v>
      </c>
      <c r="G41" s="39"/>
      <c r="H41" s="39"/>
      <c r="I41" s="167">
        <v>0</v>
      </c>
      <c r="J41" s="166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8"/>
      <c r="D43" s="169" t="s">
        <v>48</v>
      </c>
      <c r="E43" s="170"/>
      <c r="F43" s="170"/>
      <c r="G43" s="171" t="s">
        <v>49</v>
      </c>
      <c r="H43" s="172" t="s">
        <v>50</v>
      </c>
      <c r="I43" s="170"/>
      <c r="J43" s="173">
        <f>SUM(J34:J41)</f>
        <v>0</v>
      </c>
      <c r="K43" s="174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5" t="s">
        <v>51</v>
      </c>
      <c r="E50" s="176"/>
      <c r="F50" s="176"/>
      <c r="G50" s="175" t="s">
        <v>52</v>
      </c>
      <c r="H50" s="176"/>
      <c r="I50" s="176"/>
      <c r="J50" s="176"/>
      <c r="K50" s="17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7" t="s">
        <v>53</v>
      </c>
      <c r="E61" s="178"/>
      <c r="F61" s="179" t="s">
        <v>54</v>
      </c>
      <c r="G61" s="177" t="s">
        <v>53</v>
      </c>
      <c r="H61" s="178"/>
      <c r="I61" s="178"/>
      <c r="J61" s="180" t="s">
        <v>54</v>
      </c>
      <c r="K61" s="17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5" t="s">
        <v>55</v>
      </c>
      <c r="E65" s="181"/>
      <c r="F65" s="181"/>
      <c r="G65" s="175" t="s">
        <v>56</v>
      </c>
      <c r="H65" s="181"/>
      <c r="I65" s="181"/>
      <c r="J65" s="181"/>
      <c r="K65" s="18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7" t="s">
        <v>53</v>
      </c>
      <c r="E76" s="178"/>
      <c r="F76" s="179" t="s">
        <v>54</v>
      </c>
      <c r="G76" s="177" t="s">
        <v>53</v>
      </c>
      <c r="H76" s="178"/>
      <c r="I76" s="178"/>
      <c r="J76" s="180" t="s">
        <v>54</v>
      </c>
      <c r="K76" s="17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86" t="str">
        <f>E7</f>
        <v>Chodníkové těleso, Žilina u Nového Jičína,úsek Pstruží Potok-Životice u NJ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145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6" t="s">
        <v>148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151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187" t="s">
        <v>1187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746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30" customHeight="1">
      <c r="A91" s="39"/>
      <c r="B91" s="40"/>
      <c r="C91" s="41"/>
      <c r="D91" s="41"/>
      <c r="E91" s="77" t="str">
        <f>E13</f>
        <v>323 - Úsek 3 DN400 – Šk12 (napojení na stáv. trubní propust DN500)-Šk13 délka 38.50m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Žilina u Nového Jičína</v>
      </c>
      <c r="G93" s="41"/>
      <c r="H93" s="41"/>
      <c r="I93" s="33" t="s">
        <v>22</v>
      </c>
      <c r="J93" s="80" t="str">
        <f>IF(J16="","",J16)</f>
        <v>13. 3. 2025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40.05" customHeight="1">
      <c r="A95" s="39"/>
      <c r="B95" s="40"/>
      <c r="C95" s="33" t="s">
        <v>24</v>
      </c>
      <c r="D95" s="41"/>
      <c r="E95" s="41"/>
      <c r="F95" s="28" t="str">
        <f>E19</f>
        <v>Městský úřad Nový Jičín</v>
      </c>
      <c r="G95" s="41"/>
      <c r="H95" s="41"/>
      <c r="I95" s="33" t="s">
        <v>31</v>
      </c>
      <c r="J95" s="37" t="str">
        <f>E25</f>
        <v>Projekční a inženýrská činnost Groman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29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>Fajfrová Irena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8" t="s">
        <v>167</v>
      </c>
      <c r="D98" s="189"/>
      <c r="E98" s="189"/>
      <c r="F98" s="189"/>
      <c r="G98" s="189"/>
      <c r="H98" s="189"/>
      <c r="I98" s="189"/>
      <c r="J98" s="190" t="s">
        <v>168</v>
      </c>
      <c r="K98" s="189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1" t="s">
        <v>169</v>
      </c>
      <c r="D100" s="41"/>
      <c r="E100" s="41"/>
      <c r="F100" s="41"/>
      <c r="G100" s="41"/>
      <c r="H100" s="41"/>
      <c r="I100" s="41"/>
      <c r="J100" s="111">
        <f>J138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170</v>
      </c>
    </row>
    <row r="101" s="9" customFormat="1" ht="24.96" customHeight="1">
      <c r="A101" s="9"/>
      <c r="B101" s="192"/>
      <c r="C101" s="193"/>
      <c r="D101" s="194" t="s">
        <v>171</v>
      </c>
      <c r="E101" s="195"/>
      <c r="F101" s="195"/>
      <c r="G101" s="195"/>
      <c r="H101" s="195"/>
      <c r="I101" s="195"/>
      <c r="J101" s="196">
        <f>J139</f>
        <v>0</v>
      </c>
      <c r="K101" s="193"/>
      <c r="L101" s="19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8"/>
      <c r="C102" s="133"/>
      <c r="D102" s="199" t="s">
        <v>172</v>
      </c>
      <c r="E102" s="200"/>
      <c r="F102" s="200"/>
      <c r="G102" s="200"/>
      <c r="H102" s="200"/>
      <c r="I102" s="200"/>
      <c r="J102" s="201">
        <f>J140</f>
        <v>0</v>
      </c>
      <c r="K102" s="133"/>
      <c r="L102" s="20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8"/>
      <c r="C103" s="133"/>
      <c r="D103" s="199" t="s">
        <v>748</v>
      </c>
      <c r="E103" s="200"/>
      <c r="F103" s="200"/>
      <c r="G103" s="200"/>
      <c r="H103" s="200"/>
      <c r="I103" s="200"/>
      <c r="J103" s="201">
        <f>J230</f>
        <v>0</v>
      </c>
      <c r="K103" s="133"/>
      <c r="L103" s="20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8"/>
      <c r="C104" s="133"/>
      <c r="D104" s="199" t="s">
        <v>173</v>
      </c>
      <c r="E104" s="200"/>
      <c r="F104" s="200"/>
      <c r="G104" s="200"/>
      <c r="H104" s="200"/>
      <c r="I104" s="200"/>
      <c r="J104" s="201">
        <f>J235</f>
        <v>0</v>
      </c>
      <c r="K104" s="133"/>
      <c r="L104" s="20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8"/>
      <c r="C105" s="133"/>
      <c r="D105" s="199" t="s">
        <v>174</v>
      </c>
      <c r="E105" s="200"/>
      <c r="F105" s="200"/>
      <c r="G105" s="200"/>
      <c r="H105" s="200"/>
      <c r="I105" s="200"/>
      <c r="J105" s="201">
        <f>J238</f>
        <v>0</v>
      </c>
      <c r="K105" s="133"/>
      <c r="L105" s="20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8"/>
      <c r="C106" s="133"/>
      <c r="D106" s="199" t="s">
        <v>175</v>
      </c>
      <c r="E106" s="200"/>
      <c r="F106" s="200"/>
      <c r="G106" s="200"/>
      <c r="H106" s="200"/>
      <c r="I106" s="200"/>
      <c r="J106" s="201">
        <f>J252</f>
        <v>0</v>
      </c>
      <c r="K106" s="133"/>
      <c r="L106" s="20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8"/>
      <c r="C107" s="133"/>
      <c r="D107" s="199" t="s">
        <v>1193</v>
      </c>
      <c r="E107" s="200"/>
      <c r="F107" s="200"/>
      <c r="G107" s="200"/>
      <c r="H107" s="200"/>
      <c r="I107" s="200"/>
      <c r="J107" s="201">
        <f>J260</f>
        <v>0</v>
      </c>
      <c r="K107" s="133"/>
      <c r="L107" s="20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8"/>
      <c r="C108" s="133"/>
      <c r="D108" s="199" t="s">
        <v>176</v>
      </c>
      <c r="E108" s="200"/>
      <c r="F108" s="200"/>
      <c r="G108" s="200"/>
      <c r="H108" s="200"/>
      <c r="I108" s="200"/>
      <c r="J108" s="201">
        <f>J291</f>
        <v>0</v>
      </c>
      <c r="K108" s="133"/>
      <c r="L108" s="20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8"/>
      <c r="C109" s="133"/>
      <c r="D109" s="199" t="s">
        <v>177</v>
      </c>
      <c r="E109" s="200"/>
      <c r="F109" s="200"/>
      <c r="G109" s="200"/>
      <c r="H109" s="200"/>
      <c r="I109" s="200"/>
      <c r="J109" s="201">
        <f>J307</f>
        <v>0</v>
      </c>
      <c r="K109" s="133"/>
      <c r="L109" s="20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8"/>
      <c r="C110" s="133"/>
      <c r="D110" s="199" t="s">
        <v>178</v>
      </c>
      <c r="E110" s="200"/>
      <c r="F110" s="200"/>
      <c r="G110" s="200"/>
      <c r="H110" s="200"/>
      <c r="I110" s="200"/>
      <c r="J110" s="201">
        <f>J316</f>
        <v>0</v>
      </c>
      <c r="K110" s="133"/>
      <c r="L110" s="20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92"/>
      <c r="C111" s="193"/>
      <c r="D111" s="194" t="s">
        <v>179</v>
      </c>
      <c r="E111" s="195"/>
      <c r="F111" s="195"/>
      <c r="G111" s="195"/>
      <c r="H111" s="195"/>
      <c r="I111" s="195"/>
      <c r="J111" s="196">
        <f>J318</f>
        <v>0</v>
      </c>
      <c r="K111" s="193"/>
      <c r="L111" s="197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98"/>
      <c r="C112" s="133"/>
      <c r="D112" s="199" t="s">
        <v>1194</v>
      </c>
      <c r="E112" s="200"/>
      <c r="F112" s="200"/>
      <c r="G112" s="200"/>
      <c r="H112" s="200"/>
      <c r="I112" s="200"/>
      <c r="J112" s="201">
        <f>J319</f>
        <v>0</v>
      </c>
      <c r="K112" s="133"/>
      <c r="L112" s="20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8"/>
      <c r="C113" s="133"/>
      <c r="D113" s="199" t="s">
        <v>1195</v>
      </c>
      <c r="E113" s="200"/>
      <c r="F113" s="200"/>
      <c r="G113" s="200"/>
      <c r="H113" s="200"/>
      <c r="I113" s="200"/>
      <c r="J113" s="201">
        <f>J321</f>
        <v>0</v>
      </c>
      <c r="K113" s="133"/>
      <c r="L113" s="202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8"/>
      <c r="C114" s="133"/>
      <c r="D114" s="199" t="s">
        <v>1196</v>
      </c>
      <c r="E114" s="200"/>
      <c r="F114" s="200"/>
      <c r="G114" s="200"/>
      <c r="H114" s="200"/>
      <c r="I114" s="200"/>
      <c r="J114" s="201">
        <f>J323</f>
        <v>0</v>
      </c>
      <c r="K114" s="133"/>
      <c r="L114" s="202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67"/>
      <c r="C116" s="68"/>
      <c r="D116" s="68"/>
      <c r="E116" s="68"/>
      <c r="F116" s="68"/>
      <c r="G116" s="68"/>
      <c r="H116" s="68"/>
      <c r="I116" s="68"/>
      <c r="J116" s="68"/>
      <c r="K116" s="68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20" s="2" customFormat="1" ht="6.96" customHeight="1">
      <c r="A120" s="39"/>
      <c r="B120" s="69"/>
      <c r="C120" s="70"/>
      <c r="D120" s="70"/>
      <c r="E120" s="70"/>
      <c r="F120" s="70"/>
      <c r="G120" s="70"/>
      <c r="H120" s="70"/>
      <c r="I120" s="70"/>
      <c r="J120" s="70"/>
      <c r="K120" s="70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24.96" customHeight="1">
      <c r="A121" s="39"/>
      <c r="B121" s="40"/>
      <c r="C121" s="24" t="s">
        <v>181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16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26.25" customHeight="1">
      <c r="A124" s="39"/>
      <c r="B124" s="40"/>
      <c r="C124" s="41"/>
      <c r="D124" s="41"/>
      <c r="E124" s="186" t="str">
        <f>E7</f>
        <v>Chodníkové těleso, Žilina u Nového Jičína,úsek Pstruží Potok-Životice u NJ</v>
      </c>
      <c r="F124" s="33"/>
      <c r="G124" s="33"/>
      <c r="H124" s="33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" customFormat="1" ht="12" customHeight="1">
      <c r="B125" s="22"/>
      <c r="C125" s="33" t="s">
        <v>145</v>
      </c>
      <c r="D125" s="23"/>
      <c r="E125" s="23"/>
      <c r="F125" s="23"/>
      <c r="G125" s="23"/>
      <c r="H125" s="23"/>
      <c r="I125" s="23"/>
      <c r="J125" s="23"/>
      <c r="K125" s="23"/>
      <c r="L125" s="21"/>
    </row>
    <row r="126" s="1" customFormat="1" ht="16.5" customHeight="1">
      <c r="B126" s="22"/>
      <c r="C126" s="23"/>
      <c r="D126" s="23"/>
      <c r="E126" s="186" t="s">
        <v>148</v>
      </c>
      <c r="F126" s="23"/>
      <c r="G126" s="23"/>
      <c r="H126" s="23"/>
      <c r="I126" s="23"/>
      <c r="J126" s="23"/>
      <c r="K126" s="23"/>
      <c r="L126" s="21"/>
    </row>
    <row r="127" s="1" customFormat="1" ht="12" customHeight="1">
      <c r="B127" s="22"/>
      <c r="C127" s="33" t="s">
        <v>151</v>
      </c>
      <c r="D127" s="23"/>
      <c r="E127" s="23"/>
      <c r="F127" s="23"/>
      <c r="G127" s="23"/>
      <c r="H127" s="23"/>
      <c r="I127" s="23"/>
      <c r="J127" s="23"/>
      <c r="K127" s="23"/>
      <c r="L127" s="21"/>
    </row>
    <row r="128" s="2" customFormat="1" ht="16.5" customHeight="1">
      <c r="A128" s="39"/>
      <c r="B128" s="40"/>
      <c r="C128" s="41"/>
      <c r="D128" s="41"/>
      <c r="E128" s="187" t="s">
        <v>1187</v>
      </c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746</v>
      </c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30" customHeight="1">
      <c r="A130" s="39"/>
      <c r="B130" s="40"/>
      <c r="C130" s="41"/>
      <c r="D130" s="41"/>
      <c r="E130" s="77" t="str">
        <f>E13</f>
        <v>323 - Úsek 3 DN400 – Šk12 (napojení na stáv. trubní propust DN500)-Šk13 délka 38.50m</v>
      </c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6.96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2" customHeight="1">
      <c r="A132" s="39"/>
      <c r="B132" s="40"/>
      <c r="C132" s="33" t="s">
        <v>20</v>
      </c>
      <c r="D132" s="41"/>
      <c r="E132" s="41"/>
      <c r="F132" s="28" t="str">
        <f>F16</f>
        <v>Žilina u Nového Jičína</v>
      </c>
      <c r="G132" s="41"/>
      <c r="H132" s="41"/>
      <c r="I132" s="33" t="s">
        <v>22</v>
      </c>
      <c r="J132" s="80" t="str">
        <f>IF(J16="","",J16)</f>
        <v>13. 3. 2025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6.96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40.05" customHeight="1">
      <c r="A134" s="39"/>
      <c r="B134" s="40"/>
      <c r="C134" s="33" t="s">
        <v>24</v>
      </c>
      <c r="D134" s="41"/>
      <c r="E134" s="41"/>
      <c r="F134" s="28" t="str">
        <f>E19</f>
        <v>Městský úřad Nový Jičín</v>
      </c>
      <c r="G134" s="41"/>
      <c r="H134" s="41"/>
      <c r="I134" s="33" t="s">
        <v>31</v>
      </c>
      <c r="J134" s="37" t="str">
        <f>E25</f>
        <v>Projekční a inženýrská činnost Groman</v>
      </c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5.15" customHeight="1">
      <c r="A135" s="39"/>
      <c r="B135" s="40"/>
      <c r="C135" s="33" t="s">
        <v>29</v>
      </c>
      <c r="D135" s="41"/>
      <c r="E135" s="41"/>
      <c r="F135" s="28" t="str">
        <f>IF(E22="","",E22)</f>
        <v>Vyplň údaj</v>
      </c>
      <c r="G135" s="41"/>
      <c r="H135" s="41"/>
      <c r="I135" s="33" t="s">
        <v>35</v>
      </c>
      <c r="J135" s="37" t="str">
        <f>E28</f>
        <v>Fajfrová Irena</v>
      </c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0.32" customHeight="1">
      <c r="A136" s="39"/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11" customFormat="1" ht="29.28" customHeight="1">
      <c r="A137" s="203"/>
      <c r="B137" s="204"/>
      <c r="C137" s="205" t="s">
        <v>182</v>
      </c>
      <c r="D137" s="206" t="s">
        <v>63</v>
      </c>
      <c r="E137" s="206" t="s">
        <v>59</v>
      </c>
      <c r="F137" s="206" t="s">
        <v>60</v>
      </c>
      <c r="G137" s="206" t="s">
        <v>183</v>
      </c>
      <c r="H137" s="206" t="s">
        <v>184</v>
      </c>
      <c r="I137" s="206" t="s">
        <v>185</v>
      </c>
      <c r="J137" s="206" t="s">
        <v>168</v>
      </c>
      <c r="K137" s="207" t="s">
        <v>186</v>
      </c>
      <c r="L137" s="208"/>
      <c r="M137" s="101" t="s">
        <v>1</v>
      </c>
      <c r="N137" s="102" t="s">
        <v>42</v>
      </c>
      <c r="O137" s="102" t="s">
        <v>187</v>
      </c>
      <c r="P137" s="102" t="s">
        <v>188</v>
      </c>
      <c r="Q137" s="102" t="s">
        <v>189</v>
      </c>
      <c r="R137" s="102" t="s">
        <v>190</v>
      </c>
      <c r="S137" s="102" t="s">
        <v>191</v>
      </c>
      <c r="T137" s="103" t="s">
        <v>192</v>
      </c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</row>
    <row r="138" s="2" customFormat="1" ht="22.8" customHeight="1">
      <c r="A138" s="39"/>
      <c r="B138" s="40"/>
      <c r="C138" s="108" t="s">
        <v>193</v>
      </c>
      <c r="D138" s="41"/>
      <c r="E138" s="41"/>
      <c r="F138" s="41"/>
      <c r="G138" s="41"/>
      <c r="H138" s="41"/>
      <c r="I138" s="41"/>
      <c r="J138" s="209">
        <f>BK138</f>
        <v>0</v>
      </c>
      <c r="K138" s="41"/>
      <c r="L138" s="45"/>
      <c r="M138" s="104"/>
      <c r="N138" s="210"/>
      <c r="O138" s="105"/>
      <c r="P138" s="211">
        <f>P139+P318</f>
        <v>0</v>
      </c>
      <c r="Q138" s="105"/>
      <c r="R138" s="211">
        <f>R139+R318</f>
        <v>142.82090499</v>
      </c>
      <c r="S138" s="105"/>
      <c r="T138" s="212">
        <f>T139+T318</f>
        <v>5.6152800000000003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77</v>
      </c>
      <c r="AU138" s="18" t="s">
        <v>170</v>
      </c>
      <c r="BK138" s="213">
        <f>BK139+BK318</f>
        <v>0</v>
      </c>
    </row>
    <row r="139" s="12" customFormat="1" ht="25.92" customHeight="1">
      <c r="A139" s="12"/>
      <c r="B139" s="214"/>
      <c r="C139" s="215"/>
      <c r="D139" s="216" t="s">
        <v>77</v>
      </c>
      <c r="E139" s="217" t="s">
        <v>194</v>
      </c>
      <c r="F139" s="217" t="s">
        <v>195</v>
      </c>
      <c r="G139" s="215"/>
      <c r="H139" s="215"/>
      <c r="I139" s="218"/>
      <c r="J139" s="219">
        <f>BK139</f>
        <v>0</v>
      </c>
      <c r="K139" s="215"/>
      <c r="L139" s="220"/>
      <c r="M139" s="221"/>
      <c r="N139" s="222"/>
      <c r="O139" s="222"/>
      <c r="P139" s="223">
        <f>P140+P230+P235+P238+P252+P260+P291+P307+P316</f>
        <v>0</v>
      </c>
      <c r="Q139" s="222"/>
      <c r="R139" s="223">
        <f>R140+R230+R235+R238+R252+R260+R291+R307+R316</f>
        <v>142.82090499</v>
      </c>
      <c r="S139" s="222"/>
      <c r="T139" s="224">
        <f>T140+T230+T235+T238+T252+T260+T291+T307+T316</f>
        <v>5.6152800000000003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5" t="s">
        <v>82</v>
      </c>
      <c r="AT139" s="226" t="s">
        <v>77</v>
      </c>
      <c r="AU139" s="226" t="s">
        <v>78</v>
      </c>
      <c r="AY139" s="225" t="s">
        <v>196</v>
      </c>
      <c r="BK139" s="227">
        <f>BK140+BK230+BK235+BK238+BK252+BK260+BK291+BK307+BK316</f>
        <v>0</v>
      </c>
    </row>
    <row r="140" s="12" customFormat="1" ht="22.8" customHeight="1">
      <c r="A140" s="12"/>
      <c r="B140" s="214"/>
      <c r="C140" s="215"/>
      <c r="D140" s="216" t="s">
        <v>77</v>
      </c>
      <c r="E140" s="228" t="s">
        <v>82</v>
      </c>
      <c r="F140" s="228" t="s">
        <v>197</v>
      </c>
      <c r="G140" s="215"/>
      <c r="H140" s="215"/>
      <c r="I140" s="218"/>
      <c r="J140" s="229">
        <f>BK140</f>
        <v>0</v>
      </c>
      <c r="K140" s="215"/>
      <c r="L140" s="220"/>
      <c r="M140" s="221"/>
      <c r="N140" s="222"/>
      <c r="O140" s="222"/>
      <c r="P140" s="223">
        <f>SUM(P141:P229)</f>
        <v>0</v>
      </c>
      <c r="Q140" s="222"/>
      <c r="R140" s="223">
        <f>SUM(R141:R229)</f>
        <v>115.846935</v>
      </c>
      <c r="S140" s="222"/>
      <c r="T140" s="224">
        <f>SUM(T141:T229)</f>
        <v>1.7452799999999999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5" t="s">
        <v>82</v>
      </c>
      <c r="AT140" s="226" t="s">
        <v>77</v>
      </c>
      <c r="AU140" s="226" t="s">
        <v>82</v>
      </c>
      <c r="AY140" s="225" t="s">
        <v>196</v>
      </c>
      <c r="BK140" s="227">
        <f>SUM(BK141:BK229)</f>
        <v>0</v>
      </c>
    </row>
    <row r="141" s="2" customFormat="1" ht="24.15" customHeight="1">
      <c r="A141" s="39"/>
      <c r="B141" s="40"/>
      <c r="C141" s="230" t="s">
        <v>82</v>
      </c>
      <c r="D141" s="230" t="s">
        <v>198</v>
      </c>
      <c r="E141" s="231" t="s">
        <v>1197</v>
      </c>
      <c r="F141" s="232" t="s">
        <v>1198</v>
      </c>
      <c r="G141" s="233" t="s">
        <v>201</v>
      </c>
      <c r="H141" s="234">
        <v>2.8799999999999999</v>
      </c>
      <c r="I141" s="235"/>
      <c r="J141" s="236">
        <f>ROUND(I141*H141,2)</f>
        <v>0</v>
      </c>
      <c r="K141" s="232" t="s">
        <v>202</v>
      </c>
      <c r="L141" s="45"/>
      <c r="M141" s="237" t="s">
        <v>1</v>
      </c>
      <c r="N141" s="238" t="s">
        <v>43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0.28999999999999998</v>
      </c>
      <c r="T141" s="240">
        <f>S141*H141</f>
        <v>0.83519999999999994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101</v>
      </c>
      <c r="AT141" s="241" t="s">
        <v>198</v>
      </c>
      <c r="AU141" s="241" t="s">
        <v>86</v>
      </c>
      <c r="AY141" s="18" t="s">
        <v>196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82</v>
      </c>
      <c r="BK141" s="242">
        <f>ROUND(I141*H141,2)</f>
        <v>0</v>
      </c>
      <c r="BL141" s="18" t="s">
        <v>101</v>
      </c>
      <c r="BM141" s="241" t="s">
        <v>1702</v>
      </c>
    </row>
    <row r="142" s="13" customFormat="1">
      <c r="A142" s="13"/>
      <c r="B142" s="243"/>
      <c r="C142" s="244"/>
      <c r="D142" s="245" t="s">
        <v>210</v>
      </c>
      <c r="E142" s="246" t="s">
        <v>1</v>
      </c>
      <c r="F142" s="247" t="s">
        <v>137</v>
      </c>
      <c r="G142" s="244"/>
      <c r="H142" s="248">
        <v>2.8799999999999999</v>
      </c>
      <c r="I142" s="249"/>
      <c r="J142" s="244"/>
      <c r="K142" s="244"/>
      <c r="L142" s="250"/>
      <c r="M142" s="251"/>
      <c r="N142" s="252"/>
      <c r="O142" s="252"/>
      <c r="P142" s="252"/>
      <c r="Q142" s="252"/>
      <c r="R142" s="252"/>
      <c r="S142" s="252"/>
      <c r="T142" s="25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4" t="s">
        <v>210</v>
      </c>
      <c r="AU142" s="254" t="s">
        <v>86</v>
      </c>
      <c r="AV142" s="13" t="s">
        <v>86</v>
      </c>
      <c r="AW142" s="13" t="s">
        <v>34</v>
      </c>
      <c r="AX142" s="13" t="s">
        <v>82</v>
      </c>
      <c r="AY142" s="254" t="s">
        <v>196</v>
      </c>
    </row>
    <row r="143" s="2" customFormat="1" ht="24.15" customHeight="1">
      <c r="A143" s="39"/>
      <c r="B143" s="40"/>
      <c r="C143" s="230" t="s">
        <v>86</v>
      </c>
      <c r="D143" s="230" t="s">
        <v>198</v>
      </c>
      <c r="E143" s="231" t="s">
        <v>1200</v>
      </c>
      <c r="F143" s="232" t="s">
        <v>1201</v>
      </c>
      <c r="G143" s="233" t="s">
        <v>201</v>
      </c>
      <c r="H143" s="234">
        <v>2.8799999999999999</v>
      </c>
      <c r="I143" s="235"/>
      <c r="J143" s="236">
        <f>ROUND(I143*H143,2)</f>
        <v>0</v>
      </c>
      <c r="K143" s="232" t="s">
        <v>202</v>
      </c>
      <c r="L143" s="45"/>
      <c r="M143" s="237" t="s">
        <v>1</v>
      </c>
      <c r="N143" s="238" t="s">
        <v>43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0.316</v>
      </c>
      <c r="T143" s="240">
        <f>S143*H143</f>
        <v>0.91008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101</v>
      </c>
      <c r="AT143" s="241" t="s">
        <v>198</v>
      </c>
      <c r="AU143" s="241" t="s">
        <v>86</v>
      </c>
      <c r="AY143" s="18" t="s">
        <v>196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82</v>
      </c>
      <c r="BK143" s="242">
        <f>ROUND(I143*H143,2)</f>
        <v>0</v>
      </c>
      <c r="BL143" s="18" t="s">
        <v>101</v>
      </c>
      <c r="BM143" s="241" t="s">
        <v>1703</v>
      </c>
    </row>
    <row r="144" s="14" customFormat="1">
      <c r="A144" s="14"/>
      <c r="B144" s="255"/>
      <c r="C144" s="256"/>
      <c r="D144" s="245" t="s">
        <v>210</v>
      </c>
      <c r="E144" s="257" t="s">
        <v>1</v>
      </c>
      <c r="F144" s="258" t="s">
        <v>1203</v>
      </c>
      <c r="G144" s="256"/>
      <c r="H144" s="257" t="s">
        <v>1</v>
      </c>
      <c r="I144" s="259"/>
      <c r="J144" s="256"/>
      <c r="K144" s="256"/>
      <c r="L144" s="260"/>
      <c r="M144" s="261"/>
      <c r="N144" s="262"/>
      <c r="O144" s="262"/>
      <c r="P144" s="262"/>
      <c r="Q144" s="262"/>
      <c r="R144" s="262"/>
      <c r="S144" s="262"/>
      <c r="T144" s="26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4" t="s">
        <v>210</v>
      </c>
      <c r="AU144" s="264" t="s">
        <v>86</v>
      </c>
      <c r="AV144" s="14" t="s">
        <v>82</v>
      </c>
      <c r="AW144" s="14" t="s">
        <v>34</v>
      </c>
      <c r="AX144" s="14" t="s">
        <v>78</v>
      </c>
      <c r="AY144" s="264" t="s">
        <v>196</v>
      </c>
    </row>
    <row r="145" s="13" customFormat="1">
      <c r="A145" s="13"/>
      <c r="B145" s="243"/>
      <c r="C145" s="244"/>
      <c r="D145" s="245" t="s">
        <v>210</v>
      </c>
      <c r="E145" s="246" t="s">
        <v>1</v>
      </c>
      <c r="F145" s="247" t="s">
        <v>1704</v>
      </c>
      <c r="G145" s="244"/>
      <c r="H145" s="248">
        <v>2.8799999999999999</v>
      </c>
      <c r="I145" s="249"/>
      <c r="J145" s="244"/>
      <c r="K145" s="244"/>
      <c r="L145" s="250"/>
      <c r="M145" s="251"/>
      <c r="N145" s="252"/>
      <c r="O145" s="252"/>
      <c r="P145" s="252"/>
      <c r="Q145" s="252"/>
      <c r="R145" s="252"/>
      <c r="S145" s="252"/>
      <c r="T145" s="25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4" t="s">
        <v>210</v>
      </c>
      <c r="AU145" s="254" t="s">
        <v>86</v>
      </c>
      <c r="AV145" s="13" t="s">
        <v>86</v>
      </c>
      <c r="AW145" s="13" t="s">
        <v>34</v>
      </c>
      <c r="AX145" s="13" t="s">
        <v>78</v>
      </c>
      <c r="AY145" s="254" t="s">
        <v>196</v>
      </c>
    </row>
    <row r="146" s="16" customFormat="1">
      <c r="A146" s="16"/>
      <c r="B146" s="276"/>
      <c r="C146" s="277"/>
      <c r="D146" s="245" t="s">
        <v>210</v>
      </c>
      <c r="E146" s="278" t="s">
        <v>137</v>
      </c>
      <c r="F146" s="279" t="s">
        <v>276</v>
      </c>
      <c r="G146" s="277"/>
      <c r="H146" s="280">
        <v>2.8799999999999999</v>
      </c>
      <c r="I146" s="281"/>
      <c r="J146" s="277"/>
      <c r="K146" s="277"/>
      <c r="L146" s="282"/>
      <c r="M146" s="283"/>
      <c r="N146" s="284"/>
      <c r="O146" s="284"/>
      <c r="P146" s="284"/>
      <c r="Q146" s="284"/>
      <c r="R146" s="284"/>
      <c r="S146" s="284"/>
      <c r="T146" s="285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T146" s="286" t="s">
        <v>210</v>
      </c>
      <c r="AU146" s="286" t="s">
        <v>86</v>
      </c>
      <c r="AV146" s="16" t="s">
        <v>101</v>
      </c>
      <c r="AW146" s="16" t="s">
        <v>34</v>
      </c>
      <c r="AX146" s="16" t="s">
        <v>82</v>
      </c>
      <c r="AY146" s="286" t="s">
        <v>196</v>
      </c>
    </row>
    <row r="147" s="2" customFormat="1" ht="24.15" customHeight="1">
      <c r="A147" s="39"/>
      <c r="B147" s="40"/>
      <c r="C147" s="230" t="s">
        <v>94</v>
      </c>
      <c r="D147" s="230" t="s">
        <v>198</v>
      </c>
      <c r="E147" s="231" t="s">
        <v>752</v>
      </c>
      <c r="F147" s="232" t="s">
        <v>753</v>
      </c>
      <c r="G147" s="233" t="s">
        <v>754</v>
      </c>
      <c r="H147" s="234">
        <v>140</v>
      </c>
      <c r="I147" s="235"/>
      <c r="J147" s="236">
        <f>ROUND(I147*H147,2)</f>
        <v>0</v>
      </c>
      <c r="K147" s="232" t="s">
        <v>202</v>
      </c>
      <c r="L147" s="45"/>
      <c r="M147" s="237" t="s">
        <v>1</v>
      </c>
      <c r="N147" s="238" t="s">
        <v>43</v>
      </c>
      <c r="O147" s="92"/>
      <c r="P147" s="239">
        <f>O147*H147</f>
        <v>0</v>
      </c>
      <c r="Q147" s="239">
        <v>3.0000000000000001E-05</v>
      </c>
      <c r="R147" s="239">
        <f>Q147*H147</f>
        <v>0.0041999999999999997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101</v>
      </c>
      <c r="AT147" s="241" t="s">
        <v>198</v>
      </c>
      <c r="AU147" s="241" t="s">
        <v>86</v>
      </c>
      <c r="AY147" s="18" t="s">
        <v>196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82</v>
      </c>
      <c r="BK147" s="242">
        <f>ROUND(I147*H147,2)</f>
        <v>0</v>
      </c>
      <c r="BL147" s="18" t="s">
        <v>101</v>
      </c>
      <c r="BM147" s="241" t="s">
        <v>1205</v>
      </c>
    </row>
    <row r="148" s="13" customFormat="1">
      <c r="A148" s="13"/>
      <c r="B148" s="243"/>
      <c r="C148" s="244"/>
      <c r="D148" s="245" t="s">
        <v>210</v>
      </c>
      <c r="E148" s="246" t="s">
        <v>1</v>
      </c>
      <c r="F148" s="247" t="s">
        <v>1206</v>
      </c>
      <c r="G148" s="244"/>
      <c r="H148" s="248">
        <v>140</v>
      </c>
      <c r="I148" s="249"/>
      <c r="J148" s="244"/>
      <c r="K148" s="244"/>
      <c r="L148" s="250"/>
      <c r="M148" s="251"/>
      <c r="N148" s="252"/>
      <c r="O148" s="252"/>
      <c r="P148" s="252"/>
      <c r="Q148" s="252"/>
      <c r="R148" s="252"/>
      <c r="S148" s="252"/>
      <c r="T148" s="25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4" t="s">
        <v>210</v>
      </c>
      <c r="AU148" s="254" t="s">
        <v>86</v>
      </c>
      <c r="AV148" s="13" t="s">
        <v>86</v>
      </c>
      <c r="AW148" s="13" t="s">
        <v>34</v>
      </c>
      <c r="AX148" s="13" t="s">
        <v>82</v>
      </c>
      <c r="AY148" s="254" t="s">
        <v>196</v>
      </c>
    </row>
    <row r="149" s="2" customFormat="1" ht="24.15" customHeight="1">
      <c r="A149" s="39"/>
      <c r="B149" s="40"/>
      <c r="C149" s="230" t="s">
        <v>101</v>
      </c>
      <c r="D149" s="230" t="s">
        <v>198</v>
      </c>
      <c r="E149" s="231" t="s">
        <v>757</v>
      </c>
      <c r="F149" s="232" t="s">
        <v>758</v>
      </c>
      <c r="G149" s="233" t="s">
        <v>759</v>
      </c>
      <c r="H149" s="234">
        <v>14</v>
      </c>
      <c r="I149" s="235"/>
      <c r="J149" s="236">
        <f>ROUND(I149*H149,2)</f>
        <v>0</v>
      </c>
      <c r="K149" s="232" t="s">
        <v>202</v>
      </c>
      <c r="L149" s="45"/>
      <c r="M149" s="237" t="s">
        <v>1</v>
      </c>
      <c r="N149" s="238" t="s">
        <v>43</v>
      </c>
      <c r="O149" s="92"/>
      <c r="P149" s="239">
        <f>O149*H149</f>
        <v>0</v>
      </c>
      <c r="Q149" s="239">
        <v>0</v>
      </c>
      <c r="R149" s="239">
        <f>Q149*H149</f>
        <v>0</v>
      </c>
      <c r="S149" s="239">
        <v>0</v>
      </c>
      <c r="T149" s="24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1" t="s">
        <v>101</v>
      </c>
      <c r="AT149" s="241" t="s">
        <v>198</v>
      </c>
      <c r="AU149" s="241" t="s">
        <v>86</v>
      </c>
      <c r="AY149" s="18" t="s">
        <v>196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18" t="s">
        <v>82</v>
      </c>
      <c r="BK149" s="242">
        <f>ROUND(I149*H149,2)</f>
        <v>0</v>
      </c>
      <c r="BL149" s="18" t="s">
        <v>101</v>
      </c>
      <c r="BM149" s="241" t="s">
        <v>1207</v>
      </c>
    </row>
    <row r="150" s="2" customFormat="1" ht="24.15" customHeight="1">
      <c r="A150" s="39"/>
      <c r="B150" s="40"/>
      <c r="C150" s="230" t="s">
        <v>215</v>
      </c>
      <c r="D150" s="230" t="s">
        <v>198</v>
      </c>
      <c r="E150" s="231" t="s">
        <v>245</v>
      </c>
      <c r="F150" s="232" t="s">
        <v>246</v>
      </c>
      <c r="G150" s="233" t="s">
        <v>247</v>
      </c>
      <c r="H150" s="234">
        <v>79</v>
      </c>
      <c r="I150" s="235"/>
      <c r="J150" s="236">
        <f>ROUND(I150*H150,2)</f>
        <v>0</v>
      </c>
      <c r="K150" s="232" t="s">
        <v>202</v>
      </c>
      <c r="L150" s="45"/>
      <c r="M150" s="237" t="s">
        <v>1</v>
      </c>
      <c r="N150" s="238" t="s">
        <v>43</v>
      </c>
      <c r="O150" s="92"/>
      <c r="P150" s="239">
        <f>O150*H150</f>
        <v>0</v>
      </c>
      <c r="Q150" s="239">
        <v>0.00042000000000000002</v>
      </c>
      <c r="R150" s="239">
        <f>Q150*H150</f>
        <v>0.033180000000000001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101</v>
      </c>
      <c r="AT150" s="241" t="s">
        <v>198</v>
      </c>
      <c r="AU150" s="241" t="s">
        <v>86</v>
      </c>
      <c r="AY150" s="18" t="s">
        <v>196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82</v>
      </c>
      <c r="BK150" s="242">
        <f>ROUND(I150*H150,2)</f>
        <v>0</v>
      </c>
      <c r="BL150" s="18" t="s">
        <v>101</v>
      </c>
      <c r="BM150" s="241" t="s">
        <v>1211</v>
      </c>
    </row>
    <row r="151" s="13" customFormat="1">
      <c r="A151" s="13"/>
      <c r="B151" s="243"/>
      <c r="C151" s="244"/>
      <c r="D151" s="245" t="s">
        <v>210</v>
      </c>
      <c r="E151" s="246" t="s">
        <v>1</v>
      </c>
      <c r="F151" s="247" t="s">
        <v>1705</v>
      </c>
      <c r="G151" s="244"/>
      <c r="H151" s="248">
        <v>63</v>
      </c>
      <c r="I151" s="249"/>
      <c r="J151" s="244"/>
      <c r="K151" s="244"/>
      <c r="L151" s="250"/>
      <c r="M151" s="251"/>
      <c r="N151" s="252"/>
      <c r="O151" s="252"/>
      <c r="P151" s="252"/>
      <c r="Q151" s="252"/>
      <c r="R151" s="252"/>
      <c r="S151" s="252"/>
      <c r="T151" s="25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4" t="s">
        <v>210</v>
      </c>
      <c r="AU151" s="254" t="s">
        <v>86</v>
      </c>
      <c r="AV151" s="13" t="s">
        <v>86</v>
      </c>
      <c r="AW151" s="13" t="s">
        <v>34</v>
      </c>
      <c r="AX151" s="13" t="s">
        <v>78</v>
      </c>
      <c r="AY151" s="254" t="s">
        <v>196</v>
      </c>
    </row>
    <row r="152" s="13" customFormat="1">
      <c r="A152" s="13"/>
      <c r="B152" s="243"/>
      <c r="C152" s="244"/>
      <c r="D152" s="245" t="s">
        <v>210</v>
      </c>
      <c r="E152" s="246" t="s">
        <v>1</v>
      </c>
      <c r="F152" s="247" t="s">
        <v>1706</v>
      </c>
      <c r="G152" s="244"/>
      <c r="H152" s="248">
        <v>16</v>
      </c>
      <c r="I152" s="249"/>
      <c r="J152" s="244"/>
      <c r="K152" s="244"/>
      <c r="L152" s="250"/>
      <c r="M152" s="251"/>
      <c r="N152" s="252"/>
      <c r="O152" s="252"/>
      <c r="P152" s="252"/>
      <c r="Q152" s="252"/>
      <c r="R152" s="252"/>
      <c r="S152" s="252"/>
      <c r="T152" s="25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4" t="s">
        <v>210</v>
      </c>
      <c r="AU152" s="254" t="s">
        <v>86</v>
      </c>
      <c r="AV152" s="13" t="s">
        <v>86</v>
      </c>
      <c r="AW152" s="13" t="s">
        <v>34</v>
      </c>
      <c r="AX152" s="13" t="s">
        <v>78</v>
      </c>
      <c r="AY152" s="254" t="s">
        <v>196</v>
      </c>
    </row>
    <row r="153" s="16" customFormat="1">
      <c r="A153" s="16"/>
      <c r="B153" s="276"/>
      <c r="C153" s="277"/>
      <c r="D153" s="245" t="s">
        <v>210</v>
      </c>
      <c r="E153" s="278" t="s">
        <v>1</v>
      </c>
      <c r="F153" s="279" t="s">
        <v>276</v>
      </c>
      <c r="G153" s="277"/>
      <c r="H153" s="280">
        <v>79</v>
      </c>
      <c r="I153" s="281"/>
      <c r="J153" s="277"/>
      <c r="K153" s="277"/>
      <c r="L153" s="282"/>
      <c r="M153" s="283"/>
      <c r="N153" s="284"/>
      <c r="O153" s="284"/>
      <c r="P153" s="284"/>
      <c r="Q153" s="284"/>
      <c r="R153" s="284"/>
      <c r="S153" s="284"/>
      <c r="T153" s="285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T153" s="286" t="s">
        <v>210</v>
      </c>
      <c r="AU153" s="286" t="s">
        <v>86</v>
      </c>
      <c r="AV153" s="16" t="s">
        <v>101</v>
      </c>
      <c r="AW153" s="16" t="s">
        <v>34</v>
      </c>
      <c r="AX153" s="16" t="s">
        <v>82</v>
      </c>
      <c r="AY153" s="286" t="s">
        <v>196</v>
      </c>
    </row>
    <row r="154" s="2" customFormat="1" ht="24.15" customHeight="1">
      <c r="A154" s="39"/>
      <c r="B154" s="40"/>
      <c r="C154" s="230" t="s">
        <v>221</v>
      </c>
      <c r="D154" s="230" t="s">
        <v>198</v>
      </c>
      <c r="E154" s="231" t="s">
        <v>250</v>
      </c>
      <c r="F154" s="232" t="s">
        <v>251</v>
      </c>
      <c r="G154" s="233" t="s">
        <v>247</v>
      </c>
      <c r="H154" s="234">
        <v>79</v>
      </c>
      <c r="I154" s="235"/>
      <c r="J154" s="236">
        <f>ROUND(I154*H154,2)</f>
        <v>0</v>
      </c>
      <c r="K154" s="232" t="s">
        <v>202</v>
      </c>
      <c r="L154" s="45"/>
      <c r="M154" s="237" t="s">
        <v>1</v>
      </c>
      <c r="N154" s="238" t="s">
        <v>43</v>
      </c>
      <c r="O154" s="92"/>
      <c r="P154" s="239">
        <f>O154*H154</f>
        <v>0</v>
      </c>
      <c r="Q154" s="239">
        <v>0</v>
      </c>
      <c r="R154" s="239">
        <f>Q154*H154</f>
        <v>0</v>
      </c>
      <c r="S154" s="239">
        <v>0</v>
      </c>
      <c r="T154" s="24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1" t="s">
        <v>101</v>
      </c>
      <c r="AT154" s="241" t="s">
        <v>198</v>
      </c>
      <c r="AU154" s="241" t="s">
        <v>86</v>
      </c>
      <c r="AY154" s="18" t="s">
        <v>196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8" t="s">
        <v>82</v>
      </c>
      <c r="BK154" s="242">
        <f>ROUND(I154*H154,2)</f>
        <v>0</v>
      </c>
      <c r="BL154" s="18" t="s">
        <v>101</v>
      </c>
      <c r="BM154" s="241" t="s">
        <v>1214</v>
      </c>
    </row>
    <row r="155" s="2" customFormat="1" ht="33" customHeight="1">
      <c r="A155" s="39"/>
      <c r="B155" s="40"/>
      <c r="C155" s="230" t="s">
        <v>227</v>
      </c>
      <c r="D155" s="230" t="s">
        <v>198</v>
      </c>
      <c r="E155" s="231" t="s">
        <v>1215</v>
      </c>
      <c r="F155" s="232" t="s">
        <v>1216</v>
      </c>
      <c r="G155" s="233" t="s">
        <v>261</v>
      </c>
      <c r="H155" s="234">
        <v>8</v>
      </c>
      <c r="I155" s="235"/>
      <c r="J155" s="236">
        <f>ROUND(I155*H155,2)</f>
        <v>0</v>
      </c>
      <c r="K155" s="232" t="s">
        <v>202</v>
      </c>
      <c r="L155" s="45"/>
      <c r="M155" s="237" t="s">
        <v>1</v>
      </c>
      <c r="N155" s="238" t="s">
        <v>43</v>
      </c>
      <c r="O155" s="92"/>
      <c r="P155" s="239">
        <f>O155*H155</f>
        <v>0</v>
      </c>
      <c r="Q155" s="239">
        <v>0</v>
      </c>
      <c r="R155" s="239">
        <f>Q155*H155</f>
        <v>0</v>
      </c>
      <c r="S155" s="239">
        <v>0</v>
      </c>
      <c r="T155" s="24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1" t="s">
        <v>101</v>
      </c>
      <c r="AT155" s="241" t="s">
        <v>198</v>
      </c>
      <c r="AU155" s="241" t="s">
        <v>86</v>
      </c>
      <c r="AY155" s="18" t="s">
        <v>196</v>
      </c>
      <c r="BE155" s="242">
        <f>IF(N155="základní",J155,0)</f>
        <v>0</v>
      </c>
      <c r="BF155" s="242">
        <f>IF(N155="snížená",J155,0)</f>
        <v>0</v>
      </c>
      <c r="BG155" s="242">
        <f>IF(N155="zákl. přenesená",J155,0)</f>
        <v>0</v>
      </c>
      <c r="BH155" s="242">
        <f>IF(N155="sníž. přenesená",J155,0)</f>
        <v>0</v>
      </c>
      <c r="BI155" s="242">
        <f>IF(N155="nulová",J155,0)</f>
        <v>0</v>
      </c>
      <c r="BJ155" s="18" t="s">
        <v>82</v>
      </c>
      <c r="BK155" s="242">
        <f>ROUND(I155*H155,2)</f>
        <v>0</v>
      </c>
      <c r="BL155" s="18" t="s">
        <v>101</v>
      </c>
      <c r="BM155" s="241" t="s">
        <v>1222</v>
      </c>
    </row>
    <row r="156" s="14" customFormat="1">
      <c r="A156" s="14"/>
      <c r="B156" s="255"/>
      <c r="C156" s="256"/>
      <c r="D156" s="245" t="s">
        <v>210</v>
      </c>
      <c r="E156" s="257" t="s">
        <v>1</v>
      </c>
      <c r="F156" s="258" t="s">
        <v>1223</v>
      </c>
      <c r="G156" s="256"/>
      <c r="H156" s="257" t="s">
        <v>1</v>
      </c>
      <c r="I156" s="259"/>
      <c r="J156" s="256"/>
      <c r="K156" s="256"/>
      <c r="L156" s="260"/>
      <c r="M156" s="261"/>
      <c r="N156" s="262"/>
      <c r="O156" s="262"/>
      <c r="P156" s="262"/>
      <c r="Q156" s="262"/>
      <c r="R156" s="262"/>
      <c r="S156" s="262"/>
      <c r="T156" s="26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4" t="s">
        <v>210</v>
      </c>
      <c r="AU156" s="264" t="s">
        <v>86</v>
      </c>
      <c r="AV156" s="14" t="s">
        <v>82</v>
      </c>
      <c r="AW156" s="14" t="s">
        <v>34</v>
      </c>
      <c r="AX156" s="14" t="s">
        <v>78</v>
      </c>
      <c r="AY156" s="264" t="s">
        <v>196</v>
      </c>
    </row>
    <row r="157" s="13" customFormat="1">
      <c r="A157" s="13"/>
      <c r="B157" s="243"/>
      <c r="C157" s="244"/>
      <c r="D157" s="245" t="s">
        <v>210</v>
      </c>
      <c r="E157" s="246" t="s">
        <v>155</v>
      </c>
      <c r="F157" s="247" t="s">
        <v>1707</v>
      </c>
      <c r="G157" s="244"/>
      <c r="H157" s="248">
        <v>8</v>
      </c>
      <c r="I157" s="249"/>
      <c r="J157" s="244"/>
      <c r="K157" s="244"/>
      <c r="L157" s="250"/>
      <c r="M157" s="251"/>
      <c r="N157" s="252"/>
      <c r="O157" s="252"/>
      <c r="P157" s="252"/>
      <c r="Q157" s="252"/>
      <c r="R157" s="252"/>
      <c r="S157" s="252"/>
      <c r="T157" s="25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4" t="s">
        <v>210</v>
      </c>
      <c r="AU157" s="254" t="s">
        <v>86</v>
      </c>
      <c r="AV157" s="13" t="s">
        <v>86</v>
      </c>
      <c r="AW157" s="13" t="s">
        <v>34</v>
      </c>
      <c r="AX157" s="13" t="s">
        <v>82</v>
      </c>
      <c r="AY157" s="254" t="s">
        <v>196</v>
      </c>
    </row>
    <row r="158" s="2" customFormat="1" ht="33" customHeight="1">
      <c r="A158" s="39"/>
      <c r="B158" s="40"/>
      <c r="C158" s="230" t="s">
        <v>232</v>
      </c>
      <c r="D158" s="230" t="s">
        <v>198</v>
      </c>
      <c r="E158" s="231" t="s">
        <v>1215</v>
      </c>
      <c r="F158" s="232" t="s">
        <v>1216</v>
      </c>
      <c r="G158" s="233" t="s">
        <v>261</v>
      </c>
      <c r="H158" s="234">
        <v>1.609</v>
      </c>
      <c r="I158" s="235"/>
      <c r="J158" s="236">
        <f>ROUND(I158*H158,2)</f>
        <v>0</v>
      </c>
      <c r="K158" s="232" t="s">
        <v>202</v>
      </c>
      <c r="L158" s="45"/>
      <c r="M158" s="237" t="s">
        <v>1</v>
      </c>
      <c r="N158" s="238" t="s">
        <v>43</v>
      </c>
      <c r="O158" s="92"/>
      <c r="P158" s="239">
        <f>O158*H158</f>
        <v>0</v>
      </c>
      <c r="Q158" s="239">
        <v>0</v>
      </c>
      <c r="R158" s="239">
        <f>Q158*H158</f>
        <v>0</v>
      </c>
      <c r="S158" s="239">
        <v>0</v>
      </c>
      <c r="T158" s="24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1" t="s">
        <v>101</v>
      </c>
      <c r="AT158" s="241" t="s">
        <v>198</v>
      </c>
      <c r="AU158" s="241" t="s">
        <v>86</v>
      </c>
      <c r="AY158" s="18" t="s">
        <v>196</v>
      </c>
      <c r="BE158" s="242">
        <f>IF(N158="základní",J158,0)</f>
        <v>0</v>
      </c>
      <c r="BF158" s="242">
        <f>IF(N158="snížená",J158,0)</f>
        <v>0</v>
      </c>
      <c r="BG158" s="242">
        <f>IF(N158="zákl. přenesená",J158,0)</f>
        <v>0</v>
      </c>
      <c r="BH158" s="242">
        <f>IF(N158="sníž. přenesená",J158,0)</f>
        <v>0</v>
      </c>
      <c r="BI158" s="242">
        <f>IF(N158="nulová",J158,0)</f>
        <v>0</v>
      </c>
      <c r="BJ158" s="18" t="s">
        <v>82</v>
      </c>
      <c r="BK158" s="242">
        <f>ROUND(I158*H158,2)</f>
        <v>0</v>
      </c>
      <c r="BL158" s="18" t="s">
        <v>101</v>
      </c>
      <c r="BM158" s="241" t="s">
        <v>1708</v>
      </c>
    </row>
    <row r="159" s="14" customFormat="1">
      <c r="A159" s="14"/>
      <c r="B159" s="255"/>
      <c r="C159" s="256"/>
      <c r="D159" s="245" t="s">
        <v>210</v>
      </c>
      <c r="E159" s="257" t="s">
        <v>1</v>
      </c>
      <c r="F159" s="258" t="s">
        <v>1522</v>
      </c>
      <c r="G159" s="256"/>
      <c r="H159" s="257" t="s">
        <v>1</v>
      </c>
      <c r="I159" s="259"/>
      <c r="J159" s="256"/>
      <c r="K159" s="256"/>
      <c r="L159" s="260"/>
      <c r="M159" s="261"/>
      <c r="N159" s="262"/>
      <c r="O159" s="262"/>
      <c r="P159" s="262"/>
      <c r="Q159" s="262"/>
      <c r="R159" s="262"/>
      <c r="S159" s="262"/>
      <c r="T159" s="26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4" t="s">
        <v>210</v>
      </c>
      <c r="AU159" s="264" t="s">
        <v>86</v>
      </c>
      <c r="AV159" s="14" t="s">
        <v>82</v>
      </c>
      <c r="AW159" s="14" t="s">
        <v>34</v>
      </c>
      <c r="AX159" s="14" t="s">
        <v>78</v>
      </c>
      <c r="AY159" s="264" t="s">
        <v>196</v>
      </c>
    </row>
    <row r="160" s="13" customFormat="1">
      <c r="A160" s="13"/>
      <c r="B160" s="243"/>
      <c r="C160" s="244"/>
      <c r="D160" s="245" t="s">
        <v>210</v>
      </c>
      <c r="E160" s="246" t="s">
        <v>1</v>
      </c>
      <c r="F160" s="247" t="s">
        <v>1709</v>
      </c>
      <c r="G160" s="244"/>
      <c r="H160" s="248">
        <v>1.609</v>
      </c>
      <c r="I160" s="249"/>
      <c r="J160" s="244"/>
      <c r="K160" s="244"/>
      <c r="L160" s="250"/>
      <c r="M160" s="251"/>
      <c r="N160" s="252"/>
      <c r="O160" s="252"/>
      <c r="P160" s="252"/>
      <c r="Q160" s="252"/>
      <c r="R160" s="252"/>
      <c r="S160" s="252"/>
      <c r="T160" s="25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4" t="s">
        <v>210</v>
      </c>
      <c r="AU160" s="254" t="s">
        <v>86</v>
      </c>
      <c r="AV160" s="13" t="s">
        <v>86</v>
      </c>
      <c r="AW160" s="13" t="s">
        <v>34</v>
      </c>
      <c r="AX160" s="13" t="s">
        <v>78</v>
      </c>
      <c r="AY160" s="254" t="s">
        <v>196</v>
      </c>
    </row>
    <row r="161" s="16" customFormat="1">
      <c r="A161" s="16"/>
      <c r="B161" s="276"/>
      <c r="C161" s="277"/>
      <c r="D161" s="245" t="s">
        <v>210</v>
      </c>
      <c r="E161" s="278" t="s">
        <v>743</v>
      </c>
      <c r="F161" s="279" t="s">
        <v>276</v>
      </c>
      <c r="G161" s="277"/>
      <c r="H161" s="280">
        <v>1.609</v>
      </c>
      <c r="I161" s="281"/>
      <c r="J161" s="277"/>
      <c r="K161" s="277"/>
      <c r="L161" s="282"/>
      <c r="M161" s="283"/>
      <c r="N161" s="284"/>
      <c r="O161" s="284"/>
      <c r="P161" s="284"/>
      <c r="Q161" s="284"/>
      <c r="R161" s="284"/>
      <c r="S161" s="284"/>
      <c r="T161" s="285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286" t="s">
        <v>210</v>
      </c>
      <c r="AU161" s="286" t="s">
        <v>86</v>
      </c>
      <c r="AV161" s="16" t="s">
        <v>101</v>
      </c>
      <c r="AW161" s="16" t="s">
        <v>34</v>
      </c>
      <c r="AX161" s="16" t="s">
        <v>82</v>
      </c>
      <c r="AY161" s="286" t="s">
        <v>196</v>
      </c>
    </row>
    <row r="162" s="2" customFormat="1" ht="33" customHeight="1">
      <c r="A162" s="39"/>
      <c r="B162" s="40"/>
      <c r="C162" s="230" t="s">
        <v>237</v>
      </c>
      <c r="D162" s="230" t="s">
        <v>198</v>
      </c>
      <c r="E162" s="231" t="s">
        <v>1225</v>
      </c>
      <c r="F162" s="232" t="s">
        <v>1525</v>
      </c>
      <c r="G162" s="233" t="s">
        <v>261</v>
      </c>
      <c r="H162" s="234">
        <v>3.8999999999999999</v>
      </c>
      <c r="I162" s="235"/>
      <c r="J162" s="236">
        <f>ROUND(I162*H162,2)</f>
        <v>0</v>
      </c>
      <c r="K162" s="232" t="s">
        <v>202</v>
      </c>
      <c r="L162" s="45"/>
      <c r="M162" s="237" t="s">
        <v>1</v>
      </c>
      <c r="N162" s="238" t="s">
        <v>43</v>
      </c>
      <c r="O162" s="92"/>
      <c r="P162" s="239">
        <f>O162*H162</f>
        <v>0</v>
      </c>
      <c r="Q162" s="239">
        <v>0</v>
      </c>
      <c r="R162" s="239">
        <f>Q162*H162</f>
        <v>0</v>
      </c>
      <c r="S162" s="239">
        <v>0</v>
      </c>
      <c r="T162" s="24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1" t="s">
        <v>101</v>
      </c>
      <c r="AT162" s="241" t="s">
        <v>198</v>
      </c>
      <c r="AU162" s="241" t="s">
        <v>86</v>
      </c>
      <c r="AY162" s="18" t="s">
        <v>196</v>
      </c>
      <c r="BE162" s="242">
        <f>IF(N162="základní",J162,0)</f>
        <v>0</v>
      </c>
      <c r="BF162" s="242">
        <f>IF(N162="snížená",J162,0)</f>
        <v>0</v>
      </c>
      <c r="BG162" s="242">
        <f>IF(N162="zákl. přenesená",J162,0)</f>
        <v>0</v>
      </c>
      <c r="BH162" s="242">
        <f>IF(N162="sníž. přenesená",J162,0)</f>
        <v>0</v>
      </c>
      <c r="BI162" s="242">
        <f>IF(N162="nulová",J162,0)</f>
        <v>0</v>
      </c>
      <c r="BJ162" s="18" t="s">
        <v>82</v>
      </c>
      <c r="BK162" s="242">
        <f>ROUND(I162*H162,2)</f>
        <v>0</v>
      </c>
      <c r="BL162" s="18" t="s">
        <v>101</v>
      </c>
      <c r="BM162" s="241" t="s">
        <v>1710</v>
      </c>
    </row>
    <row r="163" s="14" customFormat="1">
      <c r="A163" s="14"/>
      <c r="B163" s="255"/>
      <c r="C163" s="256"/>
      <c r="D163" s="245" t="s">
        <v>210</v>
      </c>
      <c r="E163" s="257" t="s">
        <v>1</v>
      </c>
      <c r="F163" s="258" t="s">
        <v>1228</v>
      </c>
      <c r="G163" s="256"/>
      <c r="H163" s="257" t="s">
        <v>1</v>
      </c>
      <c r="I163" s="259"/>
      <c r="J163" s="256"/>
      <c r="K163" s="256"/>
      <c r="L163" s="260"/>
      <c r="M163" s="261"/>
      <c r="N163" s="262"/>
      <c r="O163" s="262"/>
      <c r="P163" s="262"/>
      <c r="Q163" s="262"/>
      <c r="R163" s="262"/>
      <c r="S163" s="262"/>
      <c r="T163" s="26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4" t="s">
        <v>210</v>
      </c>
      <c r="AU163" s="264" t="s">
        <v>86</v>
      </c>
      <c r="AV163" s="14" t="s">
        <v>82</v>
      </c>
      <c r="AW163" s="14" t="s">
        <v>34</v>
      </c>
      <c r="AX163" s="14" t="s">
        <v>78</v>
      </c>
      <c r="AY163" s="264" t="s">
        <v>196</v>
      </c>
    </row>
    <row r="164" s="13" customFormat="1">
      <c r="A164" s="13"/>
      <c r="B164" s="243"/>
      <c r="C164" s="244"/>
      <c r="D164" s="245" t="s">
        <v>210</v>
      </c>
      <c r="E164" s="246" t="s">
        <v>1</v>
      </c>
      <c r="F164" s="247" t="s">
        <v>1711</v>
      </c>
      <c r="G164" s="244"/>
      <c r="H164" s="248">
        <v>3.8999999999999999</v>
      </c>
      <c r="I164" s="249"/>
      <c r="J164" s="244"/>
      <c r="K164" s="244"/>
      <c r="L164" s="250"/>
      <c r="M164" s="251"/>
      <c r="N164" s="252"/>
      <c r="O164" s="252"/>
      <c r="P164" s="252"/>
      <c r="Q164" s="252"/>
      <c r="R164" s="252"/>
      <c r="S164" s="252"/>
      <c r="T164" s="25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4" t="s">
        <v>210</v>
      </c>
      <c r="AU164" s="254" t="s">
        <v>86</v>
      </c>
      <c r="AV164" s="13" t="s">
        <v>86</v>
      </c>
      <c r="AW164" s="13" t="s">
        <v>34</v>
      </c>
      <c r="AX164" s="13" t="s">
        <v>78</v>
      </c>
      <c r="AY164" s="254" t="s">
        <v>196</v>
      </c>
    </row>
    <row r="165" s="16" customFormat="1">
      <c r="A165" s="16"/>
      <c r="B165" s="276"/>
      <c r="C165" s="277"/>
      <c r="D165" s="245" t="s">
        <v>210</v>
      </c>
      <c r="E165" s="278" t="s">
        <v>1183</v>
      </c>
      <c r="F165" s="279" t="s">
        <v>276</v>
      </c>
      <c r="G165" s="277"/>
      <c r="H165" s="280">
        <v>3.8999999999999999</v>
      </c>
      <c r="I165" s="281"/>
      <c r="J165" s="277"/>
      <c r="K165" s="277"/>
      <c r="L165" s="282"/>
      <c r="M165" s="283"/>
      <c r="N165" s="284"/>
      <c r="O165" s="284"/>
      <c r="P165" s="284"/>
      <c r="Q165" s="284"/>
      <c r="R165" s="284"/>
      <c r="S165" s="284"/>
      <c r="T165" s="285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T165" s="286" t="s">
        <v>210</v>
      </c>
      <c r="AU165" s="286" t="s">
        <v>86</v>
      </c>
      <c r="AV165" s="16" t="s">
        <v>101</v>
      </c>
      <c r="AW165" s="16" t="s">
        <v>34</v>
      </c>
      <c r="AX165" s="16" t="s">
        <v>82</v>
      </c>
      <c r="AY165" s="286" t="s">
        <v>196</v>
      </c>
    </row>
    <row r="166" s="2" customFormat="1" ht="33" customHeight="1">
      <c r="A166" s="39"/>
      <c r="B166" s="40"/>
      <c r="C166" s="230" t="s">
        <v>244</v>
      </c>
      <c r="D166" s="230" t="s">
        <v>198</v>
      </c>
      <c r="E166" s="231" t="s">
        <v>1712</v>
      </c>
      <c r="F166" s="232" t="s">
        <v>1713</v>
      </c>
      <c r="G166" s="233" t="s">
        <v>261</v>
      </c>
      <c r="H166" s="234">
        <v>51.590000000000003</v>
      </c>
      <c r="I166" s="235"/>
      <c r="J166" s="236">
        <f>ROUND(I166*H166,2)</f>
        <v>0</v>
      </c>
      <c r="K166" s="232" t="s">
        <v>202</v>
      </c>
      <c r="L166" s="45"/>
      <c r="M166" s="237" t="s">
        <v>1</v>
      </c>
      <c r="N166" s="238" t="s">
        <v>43</v>
      </c>
      <c r="O166" s="92"/>
      <c r="P166" s="239">
        <f>O166*H166</f>
        <v>0</v>
      </c>
      <c r="Q166" s="239">
        <v>0</v>
      </c>
      <c r="R166" s="239">
        <f>Q166*H166</f>
        <v>0</v>
      </c>
      <c r="S166" s="239">
        <v>0</v>
      </c>
      <c r="T166" s="24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1" t="s">
        <v>101</v>
      </c>
      <c r="AT166" s="241" t="s">
        <v>198</v>
      </c>
      <c r="AU166" s="241" t="s">
        <v>86</v>
      </c>
      <c r="AY166" s="18" t="s">
        <v>196</v>
      </c>
      <c r="BE166" s="242">
        <f>IF(N166="základní",J166,0)</f>
        <v>0</v>
      </c>
      <c r="BF166" s="242">
        <f>IF(N166="snížená",J166,0)</f>
        <v>0</v>
      </c>
      <c r="BG166" s="242">
        <f>IF(N166="zákl. přenesená",J166,0)</f>
        <v>0</v>
      </c>
      <c r="BH166" s="242">
        <f>IF(N166="sníž. přenesená",J166,0)</f>
        <v>0</v>
      </c>
      <c r="BI166" s="242">
        <f>IF(N166="nulová",J166,0)</f>
        <v>0</v>
      </c>
      <c r="BJ166" s="18" t="s">
        <v>82</v>
      </c>
      <c r="BK166" s="242">
        <f>ROUND(I166*H166,2)</f>
        <v>0</v>
      </c>
      <c r="BL166" s="18" t="s">
        <v>101</v>
      </c>
      <c r="BM166" s="241" t="s">
        <v>1232</v>
      </c>
    </row>
    <row r="167" s="14" customFormat="1">
      <c r="A167" s="14"/>
      <c r="B167" s="255"/>
      <c r="C167" s="256"/>
      <c r="D167" s="245" t="s">
        <v>210</v>
      </c>
      <c r="E167" s="257" t="s">
        <v>1</v>
      </c>
      <c r="F167" s="258" t="s">
        <v>1714</v>
      </c>
      <c r="G167" s="256"/>
      <c r="H167" s="257" t="s">
        <v>1</v>
      </c>
      <c r="I167" s="259"/>
      <c r="J167" s="256"/>
      <c r="K167" s="256"/>
      <c r="L167" s="260"/>
      <c r="M167" s="261"/>
      <c r="N167" s="262"/>
      <c r="O167" s="262"/>
      <c r="P167" s="262"/>
      <c r="Q167" s="262"/>
      <c r="R167" s="262"/>
      <c r="S167" s="262"/>
      <c r="T167" s="26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4" t="s">
        <v>210</v>
      </c>
      <c r="AU167" s="264" t="s">
        <v>86</v>
      </c>
      <c r="AV167" s="14" t="s">
        <v>82</v>
      </c>
      <c r="AW167" s="14" t="s">
        <v>34</v>
      </c>
      <c r="AX167" s="14" t="s">
        <v>78</v>
      </c>
      <c r="AY167" s="264" t="s">
        <v>196</v>
      </c>
    </row>
    <row r="168" s="13" customFormat="1">
      <c r="A168" s="13"/>
      <c r="B168" s="243"/>
      <c r="C168" s="244"/>
      <c r="D168" s="245" t="s">
        <v>210</v>
      </c>
      <c r="E168" s="246" t="s">
        <v>1</v>
      </c>
      <c r="F168" s="247" t="s">
        <v>1715</v>
      </c>
      <c r="G168" s="244"/>
      <c r="H168" s="248">
        <v>51.590000000000003</v>
      </c>
      <c r="I168" s="249"/>
      <c r="J168" s="244"/>
      <c r="K168" s="244"/>
      <c r="L168" s="250"/>
      <c r="M168" s="251"/>
      <c r="N168" s="252"/>
      <c r="O168" s="252"/>
      <c r="P168" s="252"/>
      <c r="Q168" s="252"/>
      <c r="R168" s="252"/>
      <c r="S168" s="252"/>
      <c r="T168" s="25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4" t="s">
        <v>210</v>
      </c>
      <c r="AU168" s="254" t="s">
        <v>86</v>
      </c>
      <c r="AV168" s="13" t="s">
        <v>86</v>
      </c>
      <c r="AW168" s="13" t="s">
        <v>34</v>
      </c>
      <c r="AX168" s="13" t="s">
        <v>78</v>
      </c>
      <c r="AY168" s="254" t="s">
        <v>196</v>
      </c>
    </row>
    <row r="169" s="16" customFormat="1">
      <c r="A169" s="16"/>
      <c r="B169" s="276"/>
      <c r="C169" s="277"/>
      <c r="D169" s="245" t="s">
        <v>210</v>
      </c>
      <c r="E169" s="278" t="s">
        <v>152</v>
      </c>
      <c r="F169" s="279" t="s">
        <v>276</v>
      </c>
      <c r="G169" s="277"/>
      <c r="H169" s="280">
        <v>51.590000000000003</v>
      </c>
      <c r="I169" s="281"/>
      <c r="J169" s="277"/>
      <c r="K169" s="277"/>
      <c r="L169" s="282"/>
      <c r="M169" s="283"/>
      <c r="N169" s="284"/>
      <c r="O169" s="284"/>
      <c r="P169" s="284"/>
      <c r="Q169" s="284"/>
      <c r="R169" s="284"/>
      <c r="S169" s="284"/>
      <c r="T169" s="285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T169" s="286" t="s">
        <v>210</v>
      </c>
      <c r="AU169" s="286" t="s">
        <v>86</v>
      </c>
      <c r="AV169" s="16" t="s">
        <v>101</v>
      </c>
      <c r="AW169" s="16" t="s">
        <v>34</v>
      </c>
      <c r="AX169" s="16" t="s">
        <v>82</v>
      </c>
      <c r="AY169" s="286" t="s">
        <v>196</v>
      </c>
    </row>
    <row r="170" s="2" customFormat="1" ht="24.15" customHeight="1">
      <c r="A170" s="39"/>
      <c r="B170" s="40"/>
      <c r="C170" s="230" t="s">
        <v>249</v>
      </c>
      <c r="D170" s="230" t="s">
        <v>198</v>
      </c>
      <c r="E170" s="231" t="s">
        <v>1533</v>
      </c>
      <c r="F170" s="232" t="s">
        <v>1534</v>
      </c>
      <c r="G170" s="233" t="s">
        <v>261</v>
      </c>
      <c r="H170" s="234">
        <v>3</v>
      </c>
      <c r="I170" s="235"/>
      <c r="J170" s="236">
        <f>ROUND(I170*H170,2)</f>
        <v>0</v>
      </c>
      <c r="K170" s="232" t="s">
        <v>202</v>
      </c>
      <c r="L170" s="45"/>
      <c r="M170" s="237" t="s">
        <v>1</v>
      </c>
      <c r="N170" s="238" t="s">
        <v>43</v>
      </c>
      <c r="O170" s="92"/>
      <c r="P170" s="239">
        <f>O170*H170</f>
        <v>0</v>
      </c>
      <c r="Q170" s="239">
        <v>0</v>
      </c>
      <c r="R170" s="239">
        <f>Q170*H170</f>
        <v>0</v>
      </c>
      <c r="S170" s="239">
        <v>0</v>
      </c>
      <c r="T170" s="24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1" t="s">
        <v>101</v>
      </c>
      <c r="AT170" s="241" t="s">
        <v>198</v>
      </c>
      <c r="AU170" s="241" t="s">
        <v>86</v>
      </c>
      <c r="AY170" s="18" t="s">
        <v>196</v>
      </c>
      <c r="BE170" s="242">
        <f>IF(N170="základní",J170,0)</f>
        <v>0</v>
      </c>
      <c r="BF170" s="242">
        <f>IF(N170="snížená",J170,0)</f>
        <v>0</v>
      </c>
      <c r="BG170" s="242">
        <f>IF(N170="zákl. přenesená",J170,0)</f>
        <v>0</v>
      </c>
      <c r="BH170" s="242">
        <f>IF(N170="sníž. přenesená",J170,0)</f>
        <v>0</v>
      </c>
      <c r="BI170" s="242">
        <f>IF(N170="nulová",J170,0)</f>
        <v>0</v>
      </c>
      <c r="BJ170" s="18" t="s">
        <v>82</v>
      </c>
      <c r="BK170" s="242">
        <f>ROUND(I170*H170,2)</f>
        <v>0</v>
      </c>
      <c r="BL170" s="18" t="s">
        <v>101</v>
      </c>
      <c r="BM170" s="241" t="s">
        <v>1716</v>
      </c>
    </row>
    <row r="171" s="14" customFormat="1">
      <c r="A171" s="14"/>
      <c r="B171" s="255"/>
      <c r="C171" s="256"/>
      <c r="D171" s="245" t="s">
        <v>210</v>
      </c>
      <c r="E171" s="257" t="s">
        <v>1</v>
      </c>
      <c r="F171" s="258" t="s">
        <v>1717</v>
      </c>
      <c r="G171" s="256"/>
      <c r="H171" s="257" t="s">
        <v>1</v>
      </c>
      <c r="I171" s="259"/>
      <c r="J171" s="256"/>
      <c r="K171" s="256"/>
      <c r="L171" s="260"/>
      <c r="M171" s="261"/>
      <c r="N171" s="262"/>
      <c r="O171" s="262"/>
      <c r="P171" s="262"/>
      <c r="Q171" s="262"/>
      <c r="R171" s="262"/>
      <c r="S171" s="262"/>
      <c r="T171" s="26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4" t="s">
        <v>210</v>
      </c>
      <c r="AU171" s="264" t="s">
        <v>86</v>
      </c>
      <c r="AV171" s="14" t="s">
        <v>82</v>
      </c>
      <c r="AW171" s="14" t="s">
        <v>34</v>
      </c>
      <c r="AX171" s="14" t="s">
        <v>78</v>
      </c>
      <c r="AY171" s="264" t="s">
        <v>196</v>
      </c>
    </row>
    <row r="172" s="13" customFormat="1">
      <c r="A172" s="13"/>
      <c r="B172" s="243"/>
      <c r="C172" s="244"/>
      <c r="D172" s="245" t="s">
        <v>210</v>
      </c>
      <c r="E172" s="246" t="s">
        <v>1</v>
      </c>
      <c r="F172" s="247" t="s">
        <v>1718</v>
      </c>
      <c r="G172" s="244"/>
      <c r="H172" s="248">
        <v>3</v>
      </c>
      <c r="I172" s="249"/>
      <c r="J172" s="244"/>
      <c r="K172" s="244"/>
      <c r="L172" s="250"/>
      <c r="M172" s="251"/>
      <c r="N172" s="252"/>
      <c r="O172" s="252"/>
      <c r="P172" s="252"/>
      <c r="Q172" s="252"/>
      <c r="R172" s="252"/>
      <c r="S172" s="252"/>
      <c r="T172" s="25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4" t="s">
        <v>210</v>
      </c>
      <c r="AU172" s="254" t="s">
        <v>86</v>
      </c>
      <c r="AV172" s="13" t="s">
        <v>86</v>
      </c>
      <c r="AW172" s="13" t="s">
        <v>34</v>
      </c>
      <c r="AX172" s="13" t="s">
        <v>78</v>
      </c>
      <c r="AY172" s="254" t="s">
        <v>196</v>
      </c>
    </row>
    <row r="173" s="16" customFormat="1">
      <c r="A173" s="16"/>
      <c r="B173" s="276"/>
      <c r="C173" s="277"/>
      <c r="D173" s="245" t="s">
        <v>210</v>
      </c>
      <c r="E173" s="278" t="s">
        <v>1188</v>
      </c>
      <c r="F173" s="279" t="s">
        <v>276</v>
      </c>
      <c r="G173" s="277"/>
      <c r="H173" s="280">
        <v>3</v>
      </c>
      <c r="I173" s="281"/>
      <c r="J173" s="277"/>
      <c r="K173" s="277"/>
      <c r="L173" s="282"/>
      <c r="M173" s="283"/>
      <c r="N173" s="284"/>
      <c r="O173" s="284"/>
      <c r="P173" s="284"/>
      <c r="Q173" s="284"/>
      <c r="R173" s="284"/>
      <c r="S173" s="284"/>
      <c r="T173" s="285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T173" s="286" t="s">
        <v>210</v>
      </c>
      <c r="AU173" s="286" t="s">
        <v>86</v>
      </c>
      <c r="AV173" s="16" t="s">
        <v>101</v>
      </c>
      <c r="AW173" s="16" t="s">
        <v>34</v>
      </c>
      <c r="AX173" s="16" t="s">
        <v>82</v>
      </c>
      <c r="AY173" s="286" t="s">
        <v>196</v>
      </c>
    </row>
    <row r="174" s="2" customFormat="1" ht="24.15" customHeight="1">
      <c r="A174" s="39"/>
      <c r="B174" s="40"/>
      <c r="C174" s="230" t="s">
        <v>8</v>
      </c>
      <c r="D174" s="230" t="s">
        <v>198</v>
      </c>
      <c r="E174" s="231" t="s">
        <v>1238</v>
      </c>
      <c r="F174" s="232" t="s">
        <v>1239</v>
      </c>
      <c r="G174" s="233" t="s">
        <v>261</v>
      </c>
      <c r="H174" s="234">
        <v>4.968</v>
      </c>
      <c r="I174" s="235"/>
      <c r="J174" s="236">
        <f>ROUND(I174*H174,2)</f>
        <v>0</v>
      </c>
      <c r="K174" s="232" t="s">
        <v>202</v>
      </c>
      <c r="L174" s="45"/>
      <c r="M174" s="237" t="s">
        <v>1</v>
      </c>
      <c r="N174" s="238" t="s">
        <v>43</v>
      </c>
      <c r="O174" s="92"/>
      <c r="P174" s="239">
        <f>O174*H174</f>
        <v>0</v>
      </c>
      <c r="Q174" s="239">
        <v>0</v>
      </c>
      <c r="R174" s="239">
        <f>Q174*H174</f>
        <v>0</v>
      </c>
      <c r="S174" s="239">
        <v>0</v>
      </c>
      <c r="T174" s="24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1" t="s">
        <v>101</v>
      </c>
      <c r="AT174" s="241" t="s">
        <v>198</v>
      </c>
      <c r="AU174" s="241" t="s">
        <v>86</v>
      </c>
      <c r="AY174" s="18" t="s">
        <v>196</v>
      </c>
      <c r="BE174" s="242">
        <f>IF(N174="základní",J174,0)</f>
        <v>0</v>
      </c>
      <c r="BF174" s="242">
        <f>IF(N174="snížená",J174,0)</f>
        <v>0</v>
      </c>
      <c r="BG174" s="242">
        <f>IF(N174="zákl. přenesená",J174,0)</f>
        <v>0</v>
      </c>
      <c r="BH174" s="242">
        <f>IF(N174="sníž. přenesená",J174,0)</f>
        <v>0</v>
      </c>
      <c r="BI174" s="242">
        <f>IF(N174="nulová",J174,0)</f>
        <v>0</v>
      </c>
      <c r="BJ174" s="18" t="s">
        <v>82</v>
      </c>
      <c r="BK174" s="242">
        <f>ROUND(I174*H174,2)</f>
        <v>0</v>
      </c>
      <c r="BL174" s="18" t="s">
        <v>101</v>
      </c>
      <c r="BM174" s="241" t="s">
        <v>1245</v>
      </c>
    </row>
    <row r="175" s="14" customFormat="1">
      <c r="A175" s="14"/>
      <c r="B175" s="255"/>
      <c r="C175" s="256"/>
      <c r="D175" s="245" t="s">
        <v>210</v>
      </c>
      <c r="E175" s="257" t="s">
        <v>1</v>
      </c>
      <c r="F175" s="258" t="s">
        <v>1246</v>
      </c>
      <c r="G175" s="256"/>
      <c r="H175" s="257" t="s">
        <v>1</v>
      </c>
      <c r="I175" s="259"/>
      <c r="J175" s="256"/>
      <c r="K175" s="256"/>
      <c r="L175" s="260"/>
      <c r="M175" s="261"/>
      <c r="N175" s="262"/>
      <c r="O175" s="262"/>
      <c r="P175" s="262"/>
      <c r="Q175" s="262"/>
      <c r="R175" s="262"/>
      <c r="S175" s="262"/>
      <c r="T175" s="26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4" t="s">
        <v>210</v>
      </c>
      <c r="AU175" s="264" t="s">
        <v>86</v>
      </c>
      <c r="AV175" s="14" t="s">
        <v>82</v>
      </c>
      <c r="AW175" s="14" t="s">
        <v>34</v>
      </c>
      <c r="AX175" s="14" t="s">
        <v>78</v>
      </c>
      <c r="AY175" s="264" t="s">
        <v>196</v>
      </c>
    </row>
    <row r="176" s="13" customFormat="1">
      <c r="A176" s="13"/>
      <c r="B176" s="243"/>
      <c r="C176" s="244"/>
      <c r="D176" s="245" t="s">
        <v>210</v>
      </c>
      <c r="E176" s="246" t="s">
        <v>1247</v>
      </c>
      <c r="F176" s="247" t="s">
        <v>1719</v>
      </c>
      <c r="G176" s="244"/>
      <c r="H176" s="248">
        <v>4.968</v>
      </c>
      <c r="I176" s="249"/>
      <c r="J176" s="244"/>
      <c r="K176" s="244"/>
      <c r="L176" s="250"/>
      <c r="M176" s="251"/>
      <c r="N176" s="252"/>
      <c r="O176" s="252"/>
      <c r="P176" s="252"/>
      <c r="Q176" s="252"/>
      <c r="R176" s="252"/>
      <c r="S176" s="252"/>
      <c r="T176" s="25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4" t="s">
        <v>210</v>
      </c>
      <c r="AU176" s="254" t="s">
        <v>86</v>
      </c>
      <c r="AV176" s="13" t="s">
        <v>86</v>
      </c>
      <c r="AW176" s="13" t="s">
        <v>34</v>
      </c>
      <c r="AX176" s="13" t="s">
        <v>78</v>
      </c>
      <c r="AY176" s="254" t="s">
        <v>196</v>
      </c>
    </row>
    <row r="177" s="16" customFormat="1">
      <c r="A177" s="16"/>
      <c r="B177" s="276"/>
      <c r="C177" s="277"/>
      <c r="D177" s="245" t="s">
        <v>210</v>
      </c>
      <c r="E177" s="278" t="s">
        <v>1185</v>
      </c>
      <c r="F177" s="279" t="s">
        <v>276</v>
      </c>
      <c r="G177" s="277"/>
      <c r="H177" s="280">
        <v>4.968</v>
      </c>
      <c r="I177" s="281"/>
      <c r="J177" s="277"/>
      <c r="K177" s="277"/>
      <c r="L177" s="282"/>
      <c r="M177" s="283"/>
      <c r="N177" s="284"/>
      <c r="O177" s="284"/>
      <c r="P177" s="284"/>
      <c r="Q177" s="284"/>
      <c r="R177" s="284"/>
      <c r="S177" s="284"/>
      <c r="T177" s="285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T177" s="286" t="s">
        <v>210</v>
      </c>
      <c r="AU177" s="286" t="s">
        <v>86</v>
      </c>
      <c r="AV177" s="16" t="s">
        <v>101</v>
      </c>
      <c r="AW177" s="16" t="s">
        <v>34</v>
      </c>
      <c r="AX177" s="16" t="s">
        <v>82</v>
      </c>
      <c r="AY177" s="286" t="s">
        <v>196</v>
      </c>
    </row>
    <row r="178" s="2" customFormat="1" ht="21.75" customHeight="1">
      <c r="A178" s="39"/>
      <c r="B178" s="40"/>
      <c r="C178" s="230" t="s">
        <v>258</v>
      </c>
      <c r="D178" s="230" t="s">
        <v>198</v>
      </c>
      <c r="E178" s="231" t="s">
        <v>284</v>
      </c>
      <c r="F178" s="232" t="s">
        <v>285</v>
      </c>
      <c r="G178" s="233" t="s">
        <v>201</v>
      </c>
      <c r="H178" s="234">
        <v>141.97499999999999</v>
      </c>
      <c r="I178" s="235"/>
      <c r="J178" s="236">
        <f>ROUND(I178*H178,2)</f>
        <v>0</v>
      </c>
      <c r="K178" s="232" t="s">
        <v>202</v>
      </c>
      <c r="L178" s="45"/>
      <c r="M178" s="237" t="s">
        <v>1</v>
      </c>
      <c r="N178" s="238" t="s">
        <v>43</v>
      </c>
      <c r="O178" s="92"/>
      <c r="P178" s="239">
        <f>O178*H178</f>
        <v>0</v>
      </c>
      <c r="Q178" s="239">
        <v>0.00084000000000000003</v>
      </c>
      <c r="R178" s="239">
        <f>Q178*H178</f>
        <v>0.119259</v>
      </c>
      <c r="S178" s="239">
        <v>0</v>
      </c>
      <c r="T178" s="24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1" t="s">
        <v>101</v>
      </c>
      <c r="AT178" s="241" t="s">
        <v>198</v>
      </c>
      <c r="AU178" s="241" t="s">
        <v>86</v>
      </c>
      <c r="AY178" s="18" t="s">
        <v>196</v>
      </c>
      <c r="BE178" s="242">
        <f>IF(N178="základní",J178,0)</f>
        <v>0</v>
      </c>
      <c r="BF178" s="242">
        <f>IF(N178="snížená",J178,0)</f>
        <v>0</v>
      </c>
      <c r="BG178" s="242">
        <f>IF(N178="zákl. přenesená",J178,0)</f>
        <v>0</v>
      </c>
      <c r="BH178" s="242">
        <f>IF(N178="sníž. přenesená",J178,0)</f>
        <v>0</v>
      </c>
      <c r="BI178" s="242">
        <f>IF(N178="nulová",J178,0)</f>
        <v>0</v>
      </c>
      <c r="BJ178" s="18" t="s">
        <v>82</v>
      </c>
      <c r="BK178" s="242">
        <f>ROUND(I178*H178,2)</f>
        <v>0</v>
      </c>
      <c r="BL178" s="18" t="s">
        <v>101</v>
      </c>
      <c r="BM178" s="241" t="s">
        <v>1252</v>
      </c>
    </row>
    <row r="179" s="13" customFormat="1">
      <c r="A179" s="13"/>
      <c r="B179" s="243"/>
      <c r="C179" s="244"/>
      <c r="D179" s="245" t="s">
        <v>210</v>
      </c>
      <c r="E179" s="246" t="s">
        <v>1</v>
      </c>
      <c r="F179" s="247" t="s">
        <v>1253</v>
      </c>
      <c r="G179" s="244"/>
      <c r="H179" s="248">
        <v>128.97499999999999</v>
      </c>
      <c r="I179" s="249"/>
      <c r="J179" s="244"/>
      <c r="K179" s="244"/>
      <c r="L179" s="250"/>
      <c r="M179" s="251"/>
      <c r="N179" s="252"/>
      <c r="O179" s="252"/>
      <c r="P179" s="252"/>
      <c r="Q179" s="252"/>
      <c r="R179" s="252"/>
      <c r="S179" s="252"/>
      <c r="T179" s="25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4" t="s">
        <v>210</v>
      </c>
      <c r="AU179" s="254" t="s">
        <v>86</v>
      </c>
      <c r="AV179" s="13" t="s">
        <v>86</v>
      </c>
      <c r="AW179" s="13" t="s">
        <v>34</v>
      </c>
      <c r="AX179" s="13" t="s">
        <v>78</v>
      </c>
      <c r="AY179" s="254" t="s">
        <v>196</v>
      </c>
    </row>
    <row r="180" s="13" customFormat="1">
      <c r="A180" s="13"/>
      <c r="B180" s="243"/>
      <c r="C180" s="244"/>
      <c r="D180" s="245" t="s">
        <v>210</v>
      </c>
      <c r="E180" s="246" t="s">
        <v>1</v>
      </c>
      <c r="F180" s="247" t="s">
        <v>1254</v>
      </c>
      <c r="G180" s="244"/>
      <c r="H180" s="248">
        <v>13</v>
      </c>
      <c r="I180" s="249"/>
      <c r="J180" s="244"/>
      <c r="K180" s="244"/>
      <c r="L180" s="250"/>
      <c r="M180" s="251"/>
      <c r="N180" s="252"/>
      <c r="O180" s="252"/>
      <c r="P180" s="252"/>
      <c r="Q180" s="252"/>
      <c r="R180" s="252"/>
      <c r="S180" s="252"/>
      <c r="T180" s="25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4" t="s">
        <v>210</v>
      </c>
      <c r="AU180" s="254" t="s">
        <v>86</v>
      </c>
      <c r="AV180" s="13" t="s">
        <v>86</v>
      </c>
      <c r="AW180" s="13" t="s">
        <v>34</v>
      </c>
      <c r="AX180" s="13" t="s">
        <v>78</v>
      </c>
      <c r="AY180" s="254" t="s">
        <v>196</v>
      </c>
    </row>
    <row r="181" s="16" customFormat="1">
      <c r="A181" s="16"/>
      <c r="B181" s="276"/>
      <c r="C181" s="277"/>
      <c r="D181" s="245" t="s">
        <v>210</v>
      </c>
      <c r="E181" s="278" t="s">
        <v>1</v>
      </c>
      <c r="F181" s="279" t="s">
        <v>276</v>
      </c>
      <c r="G181" s="277"/>
      <c r="H181" s="280">
        <v>141.97499999999999</v>
      </c>
      <c r="I181" s="281"/>
      <c r="J181" s="277"/>
      <c r="K181" s="277"/>
      <c r="L181" s="282"/>
      <c r="M181" s="283"/>
      <c r="N181" s="284"/>
      <c r="O181" s="284"/>
      <c r="P181" s="284"/>
      <c r="Q181" s="284"/>
      <c r="R181" s="284"/>
      <c r="S181" s="284"/>
      <c r="T181" s="285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T181" s="286" t="s">
        <v>210</v>
      </c>
      <c r="AU181" s="286" t="s">
        <v>86</v>
      </c>
      <c r="AV181" s="16" t="s">
        <v>101</v>
      </c>
      <c r="AW181" s="16" t="s">
        <v>34</v>
      </c>
      <c r="AX181" s="16" t="s">
        <v>82</v>
      </c>
      <c r="AY181" s="286" t="s">
        <v>196</v>
      </c>
    </row>
    <row r="182" s="2" customFormat="1" ht="24.15" customHeight="1">
      <c r="A182" s="39"/>
      <c r="B182" s="40"/>
      <c r="C182" s="230" t="s">
        <v>267</v>
      </c>
      <c r="D182" s="230" t="s">
        <v>198</v>
      </c>
      <c r="E182" s="231" t="s">
        <v>289</v>
      </c>
      <c r="F182" s="232" t="s">
        <v>290</v>
      </c>
      <c r="G182" s="233" t="s">
        <v>201</v>
      </c>
      <c r="H182" s="234">
        <v>141.97499999999999</v>
      </c>
      <c r="I182" s="235"/>
      <c r="J182" s="236">
        <f>ROUND(I182*H182,2)</f>
        <v>0</v>
      </c>
      <c r="K182" s="232" t="s">
        <v>202</v>
      </c>
      <c r="L182" s="45"/>
      <c r="M182" s="237" t="s">
        <v>1</v>
      </c>
      <c r="N182" s="238" t="s">
        <v>43</v>
      </c>
      <c r="O182" s="92"/>
      <c r="P182" s="239">
        <f>O182*H182</f>
        <v>0</v>
      </c>
      <c r="Q182" s="239">
        <v>0</v>
      </c>
      <c r="R182" s="239">
        <f>Q182*H182</f>
        <v>0</v>
      </c>
      <c r="S182" s="239">
        <v>0</v>
      </c>
      <c r="T182" s="24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1" t="s">
        <v>101</v>
      </c>
      <c r="AT182" s="241" t="s">
        <v>198</v>
      </c>
      <c r="AU182" s="241" t="s">
        <v>86</v>
      </c>
      <c r="AY182" s="18" t="s">
        <v>196</v>
      </c>
      <c r="BE182" s="242">
        <f>IF(N182="základní",J182,0)</f>
        <v>0</v>
      </c>
      <c r="BF182" s="242">
        <f>IF(N182="snížená",J182,0)</f>
        <v>0</v>
      </c>
      <c r="BG182" s="242">
        <f>IF(N182="zákl. přenesená",J182,0)</f>
        <v>0</v>
      </c>
      <c r="BH182" s="242">
        <f>IF(N182="sníž. přenesená",J182,0)</f>
        <v>0</v>
      </c>
      <c r="BI182" s="242">
        <f>IF(N182="nulová",J182,0)</f>
        <v>0</v>
      </c>
      <c r="BJ182" s="18" t="s">
        <v>82</v>
      </c>
      <c r="BK182" s="242">
        <f>ROUND(I182*H182,2)</f>
        <v>0</v>
      </c>
      <c r="BL182" s="18" t="s">
        <v>101</v>
      </c>
      <c r="BM182" s="241" t="s">
        <v>1255</v>
      </c>
    </row>
    <row r="183" s="2" customFormat="1" ht="21.75" customHeight="1">
      <c r="A183" s="39"/>
      <c r="B183" s="40"/>
      <c r="C183" s="230" t="s">
        <v>277</v>
      </c>
      <c r="D183" s="230" t="s">
        <v>198</v>
      </c>
      <c r="E183" s="231" t="s">
        <v>1256</v>
      </c>
      <c r="F183" s="232" t="s">
        <v>1257</v>
      </c>
      <c r="G183" s="233" t="s">
        <v>201</v>
      </c>
      <c r="H183" s="234">
        <v>28.559999999999999</v>
      </c>
      <c r="I183" s="235"/>
      <c r="J183" s="236">
        <f>ROUND(I183*H183,2)</f>
        <v>0</v>
      </c>
      <c r="K183" s="232" t="s">
        <v>202</v>
      </c>
      <c r="L183" s="45"/>
      <c r="M183" s="237" t="s">
        <v>1</v>
      </c>
      <c r="N183" s="238" t="s">
        <v>43</v>
      </c>
      <c r="O183" s="92"/>
      <c r="P183" s="239">
        <f>O183*H183</f>
        <v>0</v>
      </c>
      <c r="Q183" s="239">
        <v>0.00069999999999999999</v>
      </c>
      <c r="R183" s="239">
        <f>Q183*H183</f>
        <v>0.019991999999999999</v>
      </c>
      <c r="S183" s="239">
        <v>0</v>
      </c>
      <c r="T183" s="24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1" t="s">
        <v>101</v>
      </c>
      <c r="AT183" s="241" t="s">
        <v>198</v>
      </c>
      <c r="AU183" s="241" t="s">
        <v>86</v>
      </c>
      <c r="AY183" s="18" t="s">
        <v>196</v>
      </c>
      <c r="BE183" s="242">
        <f>IF(N183="základní",J183,0)</f>
        <v>0</v>
      </c>
      <c r="BF183" s="242">
        <f>IF(N183="snížená",J183,0)</f>
        <v>0</v>
      </c>
      <c r="BG183" s="242">
        <f>IF(N183="zákl. přenesená",J183,0)</f>
        <v>0</v>
      </c>
      <c r="BH183" s="242">
        <f>IF(N183="sníž. přenesená",J183,0)</f>
        <v>0</v>
      </c>
      <c r="BI183" s="242">
        <f>IF(N183="nulová",J183,0)</f>
        <v>0</v>
      </c>
      <c r="BJ183" s="18" t="s">
        <v>82</v>
      </c>
      <c r="BK183" s="242">
        <f>ROUND(I183*H183,2)</f>
        <v>0</v>
      </c>
      <c r="BL183" s="18" t="s">
        <v>101</v>
      </c>
      <c r="BM183" s="241" t="s">
        <v>1258</v>
      </c>
    </row>
    <row r="184" s="14" customFormat="1">
      <c r="A184" s="14"/>
      <c r="B184" s="255"/>
      <c r="C184" s="256"/>
      <c r="D184" s="245" t="s">
        <v>210</v>
      </c>
      <c r="E184" s="257" t="s">
        <v>1</v>
      </c>
      <c r="F184" s="258" t="s">
        <v>1246</v>
      </c>
      <c r="G184" s="256"/>
      <c r="H184" s="257" t="s">
        <v>1</v>
      </c>
      <c r="I184" s="259"/>
      <c r="J184" s="256"/>
      <c r="K184" s="256"/>
      <c r="L184" s="260"/>
      <c r="M184" s="261"/>
      <c r="N184" s="262"/>
      <c r="O184" s="262"/>
      <c r="P184" s="262"/>
      <c r="Q184" s="262"/>
      <c r="R184" s="262"/>
      <c r="S184" s="262"/>
      <c r="T184" s="26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4" t="s">
        <v>210</v>
      </c>
      <c r="AU184" s="264" t="s">
        <v>86</v>
      </c>
      <c r="AV184" s="14" t="s">
        <v>82</v>
      </c>
      <c r="AW184" s="14" t="s">
        <v>34</v>
      </c>
      <c r="AX184" s="14" t="s">
        <v>78</v>
      </c>
      <c r="AY184" s="264" t="s">
        <v>196</v>
      </c>
    </row>
    <row r="185" s="13" customFormat="1">
      <c r="A185" s="13"/>
      <c r="B185" s="243"/>
      <c r="C185" s="244"/>
      <c r="D185" s="245" t="s">
        <v>210</v>
      </c>
      <c r="E185" s="246" t="s">
        <v>1</v>
      </c>
      <c r="F185" s="247" t="s">
        <v>1720</v>
      </c>
      <c r="G185" s="244"/>
      <c r="H185" s="248">
        <v>16.559999999999999</v>
      </c>
      <c r="I185" s="249"/>
      <c r="J185" s="244"/>
      <c r="K185" s="244"/>
      <c r="L185" s="250"/>
      <c r="M185" s="251"/>
      <c r="N185" s="252"/>
      <c r="O185" s="252"/>
      <c r="P185" s="252"/>
      <c r="Q185" s="252"/>
      <c r="R185" s="252"/>
      <c r="S185" s="252"/>
      <c r="T185" s="25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4" t="s">
        <v>210</v>
      </c>
      <c r="AU185" s="254" t="s">
        <v>86</v>
      </c>
      <c r="AV185" s="13" t="s">
        <v>86</v>
      </c>
      <c r="AW185" s="13" t="s">
        <v>34</v>
      </c>
      <c r="AX185" s="13" t="s">
        <v>78</v>
      </c>
      <c r="AY185" s="254" t="s">
        <v>196</v>
      </c>
    </row>
    <row r="186" s="13" customFormat="1">
      <c r="A186" s="13"/>
      <c r="B186" s="243"/>
      <c r="C186" s="244"/>
      <c r="D186" s="245" t="s">
        <v>210</v>
      </c>
      <c r="E186" s="246" t="s">
        <v>1</v>
      </c>
      <c r="F186" s="247" t="s">
        <v>1721</v>
      </c>
      <c r="G186" s="244"/>
      <c r="H186" s="248">
        <v>12</v>
      </c>
      <c r="I186" s="249"/>
      <c r="J186" s="244"/>
      <c r="K186" s="244"/>
      <c r="L186" s="250"/>
      <c r="M186" s="251"/>
      <c r="N186" s="252"/>
      <c r="O186" s="252"/>
      <c r="P186" s="252"/>
      <c r="Q186" s="252"/>
      <c r="R186" s="252"/>
      <c r="S186" s="252"/>
      <c r="T186" s="25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4" t="s">
        <v>210</v>
      </c>
      <c r="AU186" s="254" t="s">
        <v>86</v>
      </c>
      <c r="AV186" s="13" t="s">
        <v>86</v>
      </c>
      <c r="AW186" s="13" t="s">
        <v>34</v>
      </c>
      <c r="AX186" s="13" t="s">
        <v>78</v>
      </c>
      <c r="AY186" s="254" t="s">
        <v>196</v>
      </c>
    </row>
    <row r="187" s="16" customFormat="1">
      <c r="A187" s="16"/>
      <c r="B187" s="276"/>
      <c r="C187" s="277"/>
      <c r="D187" s="245" t="s">
        <v>210</v>
      </c>
      <c r="E187" s="278" t="s">
        <v>1</v>
      </c>
      <c r="F187" s="279" t="s">
        <v>276</v>
      </c>
      <c r="G187" s="277"/>
      <c r="H187" s="280">
        <v>28.559999999999999</v>
      </c>
      <c r="I187" s="281"/>
      <c r="J187" s="277"/>
      <c r="K187" s="277"/>
      <c r="L187" s="282"/>
      <c r="M187" s="283"/>
      <c r="N187" s="284"/>
      <c r="O187" s="284"/>
      <c r="P187" s="284"/>
      <c r="Q187" s="284"/>
      <c r="R187" s="284"/>
      <c r="S187" s="284"/>
      <c r="T187" s="285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86" t="s">
        <v>210</v>
      </c>
      <c r="AU187" s="286" t="s">
        <v>86</v>
      </c>
      <c r="AV187" s="16" t="s">
        <v>101</v>
      </c>
      <c r="AW187" s="16" t="s">
        <v>34</v>
      </c>
      <c r="AX187" s="16" t="s">
        <v>82</v>
      </c>
      <c r="AY187" s="286" t="s">
        <v>196</v>
      </c>
    </row>
    <row r="188" s="2" customFormat="1" ht="16.5" customHeight="1">
      <c r="A188" s="39"/>
      <c r="B188" s="40"/>
      <c r="C188" s="230" t="s">
        <v>283</v>
      </c>
      <c r="D188" s="230" t="s">
        <v>198</v>
      </c>
      <c r="E188" s="231" t="s">
        <v>1262</v>
      </c>
      <c r="F188" s="232" t="s">
        <v>1263</v>
      </c>
      <c r="G188" s="233" t="s">
        <v>201</v>
      </c>
      <c r="H188" s="234">
        <v>28.559999999999999</v>
      </c>
      <c r="I188" s="235"/>
      <c r="J188" s="236">
        <f>ROUND(I188*H188,2)</f>
        <v>0</v>
      </c>
      <c r="K188" s="232" t="s">
        <v>202</v>
      </c>
      <c r="L188" s="45"/>
      <c r="M188" s="237" t="s">
        <v>1</v>
      </c>
      <c r="N188" s="238" t="s">
        <v>43</v>
      </c>
      <c r="O188" s="92"/>
      <c r="P188" s="239">
        <f>O188*H188</f>
        <v>0</v>
      </c>
      <c r="Q188" s="239">
        <v>0</v>
      </c>
      <c r="R188" s="239">
        <f>Q188*H188</f>
        <v>0</v>
      </c>
      <c r="S188" s="239">
        <v>0</v>
      </c>
      <c r="T188" s="24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1" t="s">
        <v>101</v>
      </c>
      <c r="AT188" s="241" t="s">
        <v>198</v>
      </c>
      <c r="AU188" s="241" t="s">
        <v>86</v>
      </c>
      <c r="AY188" s="18" t="s">
        <v>196</v>
      </c>
      <c r="BE188" s="242">
        <f>IF(N188="základní",J188,0)</f>
        <v>0</v>
      </c>
      <c r="BF188" s="242">
        <f>IF(N188="snížená",J188,0)</f>
        <v>0</v>
      </c>
      <c r="BG188" s="242">
        <f>IF(N188="zákl. přenesená",J188,0)</f>
        <v>0</v>
      </c>
      <c r="BH188" s="242">
        <f>IF(N188="sníž. přenesená",J188,0)</f>
        <v>0</v>
      </c>
      <c r="BI188" s="242">
        <f>IF(N188="nulová",J188,0)</f>
        <v>0</v>
      </c>
      <c r="BJ188" s="18" t="s">
        <v>82</v>
      </c>
      <c r="BK188" s="242">
        <f>ROUND(I188*H188,2)</f>
        <v>0</v>
      </c>
      <c r="BL188" s="18" t="s">
        <v>101</v>
      </c>
      <c r="BM188" s="241" t="s">
        <v>1264</v>
      </c>
    </row>
    <row r="189" s="2" customFormat="1" ht="37.8" customHeight="1">
      <c r="A189" s="39"/>
      <c r="B189" s="40"/>
      <c r="C189" s="230" t="s">
        <v>288</v>
      </c>
      <c r="D189" s="230" t="s">
        <v>198</v>
      </c>
      <c r="E189" s="231" t="s">
        <v>297</v>
      </c>
      <c r="F189" s="232" t="s">
        <v>298</v>
      </c>
      <c r="G189" s="233" t="s">
        <v>261</v>
      </c>
      <c r="H189" s="234">
        <v>1</v>
      </c>
      <c r="I189" s="235"/>
      <c r="J189" s="236">
        <f>ROUND(I189*H189,2)</f>
        <v>0</v>
      </c>
      <c r="K189" s="232" t="s">
        <v>202</v>
      </c>
      <c r="L189" s="45"/>
      <c r="M189" s="237" t="s">
        <v>1</v>
      </c>
      <c r="N189" s="238" t="s">
        <v>43</v>
      </c>
      <c r="O189" s="92"/>
      <c r="P189" s="239">
        <f>O189*H189</f>
        <v>0</v>
      </c>
      <c r="Q189" s="239">
        <v>0</v>
      </c>
      <c r="R189" s="239">
        <f>Q189*H189</f>
        <v>0</v>
      </c>
      <c r="S189" s="239">
        <v>0</v>
      </c>
      <c r="T189" s="24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1" t="s">
        <v>101</v>
      </c>
      <c r="AT189" s="241" t="s">
        <v>198</v>
      </c>
      <c r="AU189" s="241" t="s">
        <v>86</v>
      </c>
      <c r="AY189" s="18" t="s">
        <v>196</v>
      </c>
      <c r="BE189" s="242">
        <f>IF(N189="základní",J189,0)</f>
        <v>0</v>
      </c>
      <c r="BF189" s="242">
        <f>IF(N189="snížená",J189,0)</f>
        <v>0</v>
      </c>
      <c r="BG189" s="242">
        <f>IF(N189="zákl. přenesená",J189,0)</f>
        <v>0</v>
      </c>
      <c r="BH189" s="242">
        <f>IF(N189="sníž. přenesená",J189,0)</f>
        <v>0</v>
      </c>
      <c r="BI189" s="242">
        <f>IF(N189="nulová",J189,0)</f>
        <v>0</v>
      </c>
      <c r="BJ189" s="18" t="s">
        <v>82</v>
      </c>
      <c r="BK189" s="242">
        <f>ROUND(I189*H189,2)</f>
        <v>0</v>
      </c>
      <c r="BL189" s="18" t="s">
        <v>101</v>
      </c>
      <c r="BM189" s="241" t="s">
        <v>1543</v>
      </c>
    </row>
    <row r="190" s="14" customFormat="1">
      <c r="A190" s="14"/>
      <c r="B190" s="255"/>
      <c r="C190" s="256"/>
      <c r="D190" s="245" t="s">
        <v>210</v>
      </c>
      <c r="E190" s="257" t="s">
        <v>1</v>
      </c>
      <c r="F190" s="258" t="s">
        <v>305</v>
      </c>
      <c r="G190" s="256"/>
      <c r="H190" s="257" t="s">
        <v>1</v>
      </c>
      <c r="I190" s="259"/>
      <c r="J190" s="256"/>
      <c r="K190" s="256"/>
      <c r="L190" s="260"/>
      <c r="M190" s="261"/>
      <c r="N190" s="262"/>
      <c r="O190" s="262"/>
      <c r="P190" s="262"/>
      <c r="Q190" s="262"/>
      <c r="R190" s="262"/>
      <c r="S190" s="262"/>
      <c r="T190" s="26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4" t="s">
        <v>210</v>
      </c>
      <c r="AU190" s="264" t="s">
        <v>86</v>
      </c>
      <c r="AV190" s="14" t="s">
        <v>82</v>
      </c>
      <c r="AW190" s="14" t="s">
        <v>34</v>
      </c>
      <c r="AX190" s="14" t="s">
        <v>78</v>
      </c>
      <c r="AY190" s="264" t="s">
        <v>196</v>
      </c>
    </row>
    <row r="191" s="13" customFormat="1">
      <c r="A191" s="13"/>
      <c r="B191" s="243"/>
      <c r="C191" s="244"/>
      <c r="D191" s="245" t="s">
        <v>210</v>
      </c>
      <c r="E191" s="246" t="s">
        <v>1</v>
      </c>
      <c r="F191" s="247" t="s">
        <v>306</v>
      </c>
      <c r="G191" s="244"/>
      <c r="H191" s="248">
        <v>1</v>
      </c>
      <c r="I191" s="249"/>
      <c r="J191" s="244"/>
      <c r="K191" s="244"/>
      <c r="L191" s="250"/>
      <c r="M191" s="251"/>
      <c r="N191" s="252"/>
      <c r="O191" s="252"/>
      <c r="P191" s="252"/>
      <c r="Q191" s="252"/>
      <c r="R191" s="252"/>
      <c r="S191" s="252"/>
      <c r="T191" s="25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4" t="s">
        <v>210</v>
      </c>
      <c r="AU191" s="254" t="s">
        <v>86</v>
      </c>
      <c r="AV191" s="13" t="s">
        <v>86</v>
      </c>
      <c r="AW191" s="13" t="s">
        <v>34</v>
      </c>
      <c r="AX191" s="13" t="s">
        <v>82</v>
      </c>
      <c r="AY191" s="254" t="s">
        <v>196</v>
      </c>
    </row>
    <row r="192" s="2" customFormat="1" ht="33" customHeight="1">
      <c r="A192" s="39"/>
      <c r="B192" s="40"/>
      <c r="C192" s="230" t="s">
        <v>292</v>
      </c>
      <c r="D192" s="230" t="s">
        <v>198</v>
      </c>
      <c r="E192" s="231" t="s">
        <v>308</v>
      </c>
      <c r="F192" s="232" t="s">
        <v>309</v>
      </c>
      <c r="G192" s="233" t="s">
        <v>261</v>
      </c>
      <c r="H192" s="234">
        <v>73.066999999999993</v>
      </c>
      <c r="I192" s="235"/>
      <c r="J192" s="236">
        <f>ROUND(I192*H192,2)</f>
        <v>0</v>
      </c>
      <c r="K192" s="232" t="s">
        <v>202</v>
      </c>
      <c r="L192" s="45"/>
      <c r="M192" s="237" t="s">
        <v>1</v>
      </c>
      <c r="N192" s="238" t="s">
        <v>43</v>
      </c>
      <c r="O192" s="92"/>
      <c r="P192" s="239">
        <f>O192*H192</f>
        <v>0</v>
      </c>
      <c r="Q192" s="239">
        <v>0</v>
      </c>
      <c r="R192" s="239">
        <f>Q192*H192</f>
        <v>0</v>
      </c>
      <c r="S192" s="239">
        <v>0</v>
      </c>
      <c r="T192" s="24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1" t="s">
        <v>101</v>
      </c>
      <c r="AT192" s="241" t="s">
        <v>198</v>
      </c>
      <c r="AU192" s="241" t="s">
        <v>86</v>
      </c>
      <c r="AY192" s="18" t="s">
        <v>196</v>
      </c>
      <c r="BE192" s="242">
        <f>IF(N192="základní",J192,0)</f>
        <v>0</v>
      </c>
      <c r="BF192" s="242">
        <f>IF(N192="snížená",J192,0)</f>
        <v>0</v>
      </c>
      <c r="BG192" s="242">
        <f>IF(N192="zákl. přenesená",J192,0)</f>
        <v>0</v>
      </c>
      <c r="BH192" s="242">
        <f>IF(N192="sníž. přenesená",J192,0)</f>
        <v>0</v>
      </c>
      <c r="BI192" s="242">
        <f>IF(N192="nulová",J192,0)</f>
        <v>0</v>
      </c>
      <c r="BJ192" s="18" t="s">
        <v>82</v>
      </c>
      <c r="BK192" s="242">
        <f>ROUND(I192*H192,2)</f>
        <v>0</v>
      </c>
      <c r="BL192" s="18" t="s">
        <v>101</v>
      </c>
      <c r="BM192" s="241" t="s">
        <v>1265</v>
      </c>
    </row>
    <row r="193" s="14" customFormat="1">
      <c r="A193" s="14"/>
      <c r="B193" s="255"/>
      <c r="C193" s="256"/>
      <c r="D193" s="245" t="s">
        <v>210</v>
      </c>
      <c r="E193" s="257" t="s">
        <v>1</v>
      </c>
      <c r="F193" s="258" t="s">
        <v>311</v>
      </c>
      <c r="G193" s="256"/>
      <c r="H193" s="257" t="s">
        <v>1</v>
      </c>
      <c r="I193" s="259"/>
      <c r="J193" s="256"/>
      <c r="K193" s="256"/>
      <c r="L193" s="260"/>
      <c r="M193" s="261"/>
      <c r="N193" s="262"/>
      <c r="O193" s="262"/>
      <c r="P193" s="262"/>
      <c r="Q193" s="262"/>
      <c r="R193" s="262"/>
      <c r="S193" s="262"/>
      <c r="T193" s="26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4" t="s">
        <v>210</v>
      </c>
      <c r="AU193" s="264" t="s">
        <v>86</v>
      </c>
      <c r="AV193" s="14" t="s">
        <v>82</v>
      </c>
      <c r="AW193" s="14" t="s">
        <v>34</v>
      </c>
      <c r="AX193" s="14" t="s">
        <v>78</v>
      </c>
      <c r="AY193" s="264" t="s">
        <v>196</v>
      </c>
    </row>
    <row r="194" s="13" customFormat="1">
      <c r="A194" s="13"/>
      <c r="B194" s="243"/>
      <c r="C194" s="244"/>
      <c r="D194" s="245" t="s">
        <v>210</v>
      </c>
      <c r="E194" s="246" t="s">
        <v>1</v>
      </c>
      <c r="F194" s="247" t="s">
        <v>1544</v>
      </c>
      <c r="G194" s="244"/>
      <c r="H194" s="248">
        <v>73.066999999999993</v>
      </c>
      <c r="I194" s="249"/>
      <c r="J194" s="244"/>
      <c r="K194" s="244"/>
      <c r="L194" s="250"/>
      <c r="M194" s="251"/>
      <c r="N194" s="252"/>
      <c r="O194" s="252"/>
      <c r="P194" s="252"/>
      <c r="Q194" s="252"/>
      <c r="R194" s="252"/>
      <c r="S194" s="252"/>
      <c r="T194" s="25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4" t="s">
        <v>210</v>
      </c>
      <c r="AU194" s="254" t="s">
        <v>86</v>
      </c>
      <c r="AV194" s="13" t="s">
        <v>86</v>
      </c>
      <c r="AW194" s="13" t="s">
        <v>34</v>
      </c>
      <c r="AX194" s="13" t="s">
        <v>78</v>
      </c>
      <c r="AY194" s="254" t="s">
        <v>196</v>
      </c>
    </row>
    <row r="195" s="16" customFormat="1">
      <c r="A195" s="16"/>
      <c r="B195" s="276"/>
      <c r="C195" s="277"/>
      <c r="D195" s="245" t="s">
        <v>210</v>
      </c>
      <c r="E195" s="278" t="s">
        <v>143</v>
      </c>
      <c r="F195" s="279" t="s">
        <v>276</v>
      </c>
      <c r="G195" s="277"/>
      <c r="H195" s="280">
        <v>73.066999999999993</v>
      </c>
      <c r="I195" s="281"/>
      <c r="J195" s="277"/>
      <c r="K195" s="277"/>
      <c r="L195" s="282"/>
      <c r="M195" s="283"/>
      <c r="N195" s="284"/>
      <c r="O195" s="284"/>
      <c r="P195" s="284"/>
      <c r="Q195" s="284"/>
      <c r="R195" s="284"/>
      <c r="S195" s="284"/>
      <c r="T195" s="285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T195" s="286" t="s">
        <v>210</v>
      </c>
      <c r="AU195" s="286" t="s">
        <v>86</v>
      </c>
      <c r="AV195" s="16" t="s">
        <v>101</v>
      </c>
      <c r="AW195" s="16" t="s">
        <v>34</v>
      </c>
      <c r="AX195" s="16" t="s">
        <v>82</v>
      </c>
      <c r="AY195" s="286" t="s">
        <v>196</v>
      </c>
    </row>
    <row r="196" s="2" customFormat="1" ht="37.8" customHeight="1">
      <c r="A196" s="39"/>
      <c r="B196" s="40"/>
      <c r="C196" s="230" t="s">
        <v>296</v>
      </c>
      <c r="D196" s="230" t="s">
        <v>198</v>
      </c>
      <c r="E196" s="231" t="s">
        <v>320</v>
      </c>
      <c r="F196" s="232" t="s">
        <v>321</v>
      </c>
      <c r="G196" s="233" t="s">
        <v>261</v>
      </c>
      <c r="H196" s="234">
        <v>730.66999999999996</v>
      </c>
      <c r="I196" s="235"/>
      <c r="J196" s="236">
        <f>ROUND(I196*H196,2)</f>
        <v>0</v>
      </c>
      <c r="K196" s="232" t="s">
        <v>202</v>
      </c>
      <c r="L196" s="45"/>
      <c r="M196" s="237" t="s">
        <v>1</v>
      </c>
      <c r="N196" s="238" t="s">
        <v>43</v>
      </c>
      <c r="O196" s="92"/>
      <c r="P196" s="239">
        <f>O196*H196</f>
        <v>0</v>
      </c>
      <c r="Q196" s="239">
        <v>0</v>
      </c>
      <c r="R196" s="239">
        <f>Q196*H196</f>
        <v>0</v>
      </c>
      <c r="S196" s="239">
        <v>0</v>
      </c>
      <c r="T196" s="24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1" t="s">
        <v>101</v>
      </c>
      <c r="AT196" s="241" t="s">
        <v>198</v>
      </c>
      <c r="AU196" s="241" t="s">
        <v>86</v>
      </c>
      <c r="AY196" s="18" t="s">
        <v>196</v>
      </c>
      <c r="BE196" s="242">
        <f>IF(N196="základní",J196,0)</f>
        <v>0</v>
      </c>
      <c r="BF196" s="242">
        <f>IF(N196="snížená",J196,0)</f>
        <v>0</v>
      </c>
      <c r="BG196" s="242">
        <f>IF(N196="zákl. přenesená",J196,0)</f>
        <v>0</v>
      </c>
      <c r="BH196" s="242">
        <f>IF(N196="sníž. přenesená",J196,0)</f>
        <v>0</v>
      </c>
      <c r="BI196" s="242">
        <f>IF(N196="nulová",J196,0)</f>
        <v>0</v>
      </c>
      <c r="BJ196" s="18" t="s">
        <v>82</v>
      </c>
      <c r="BK196" s="242">
        <f>ROUND(I196*H196,2)</f>
        <v>0</v>
      </c>
      <c r="BL196" s="18" t="s">
        <v>101</v>
      </c>
      <c r="BM196" s="241" t="s">
        <v>1267</v>
      </c>
    </row>
    <row r="197" s="13" customFormat="1">
      <c r="A197" s="13"/>
      <c r="B197" s="243"/>
      <c r="C197" s="244"/>
      <c r="D197" s="245" t="s">
        <v>210</v>
      </c>
      <c r="E197" s="246" t="s">
        <v>1</v>
      </c>
      <c r="F197" s="247" t="s">
        <v>323</v>
      </c>
      <c r="G197" s="244"/>
      <c r="H197" s="248">
        <v>730.66999999999996</v>
      </c>
      <c r="I197" s="249"/>
      <c r="J197" s="244"/>
      <c r="K197" s="244"/>
      <c r="L197" s="250"/>
      <c r="M197" s="251"/>
      <c r="N197" s="252"/>
      <c r="O197" s="252"/>
      <c r="P197" s="252"/>
      <c r="Q197" s="252"/>
      <c r="R197" s="252"/>
      <c r="S197" s="252"/>
      <c r="T197" s="25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4" t="s">
        <v>210</v>
      </c>
      <c r="AU197" s="254" t="s">
        <v>86</v>
      </c>
      <c r="AV197" s="13" t="s">
        <v>86</v>
      </c>
      <c r="AW197" s="13" t="s">
        <v>34</v>
      </c>
      <c r="AX197" s="13" t="s">
        <v>82</v>
      </c>
      <c r="AY197" s="254" t="s">
        <v>196</v>
      </c>
    </row>
    <row r="198" s="2" customFormat="1" ht="24.15" customHeight="1">
      <c r="A198" s="39"/>
      <c r="B198" s="40"/>
      <c r="C198" s="230" t="s">
        <v>303</v>
      </c>
      <c r="D198" s="230" t="s">
        <v>198</v>
      </c>
      <c r="E198" s="231" t="s">
        <v>325</v>
      </c>
      <c r="F198" s="232" t="s">
        <v>326</v>
      </c>
      <c r="G198" s="233" t="s">
        <v>261</v>
      </c>
      <c r="H198" s="234">
        <v>1</v>
      </c>
      <c r="I198" s="235"/>
      <c r="J198" s="236">
        <f>ROUND(I198*H198,2)</f>
        <v>0</v>
      </c>
      <c r="K198" s="232" t="s">
        <v>202</v>
      </c>
      <c r="L198" s="45"/>
      <c r="M198" s="237" t="s">
        <v>1</v>
      </c>
      <c r="N198" s="238" t="s">
        <v>43</v>
      </c>
      <c r="O198" s="92"/>
      <c r="P198" s="239">
        <f>O198*H198</f>
        <v>0</v>
      </c>
      <c r="Q198" s="239">
        <v>0</v>
      </c>
      <c r="R198" s="239">
        <f>Q198*H198</f>
        <v>0</v>
      </c>
      <c r="S198" s="239">
        <v>0</v>
      </c>
      <c r="T198" s="24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1" t="s">
        <v>101</v>
      </c>
      <c r="AT198" s="241" t="s">
        <v>198</v>
      </c>
      <c r="AU198" s="241" t="s">
        <v>86</v>
      </c>
      <c r="AY198" s="18" t="s">
        <v>196</v>
      </c>
      <c r="BE198" s="242">
        <f>IF(N198="základní",J198,0)</f>
        <v>0</v>
      </c>
      <c r="BF198" s="242">
        <f>IF(N198="snížená",J198,0)</f>
        <v>0</v>
      </c>
      <c r="BG198" s="242">
        <f>IF(N198="zákl. přenesená",J198,0)</f>
        <v>0</v>
      </c>
      <c r="BH198" s="242">
        <f>IF(N198="sníž. přenesená",J198,0)</f>
        <v>0</v>
      </c>
      <c r="BI198" s="242">
        <f>IF(N198="nulová",J198,0)</f>
        <v>0</v>
      </c>
      <c r="BJ198" s="18" t="s">
        <v>82</v>
      </c>
      <c r="BK198" s="242">
        <f>ROUND(I198*H198,2)</f>
        <v>0</v>
      </c>
      <c r="BL198" s="18" t="s">
        <v>101</v>
      </c>
      <c r="BM198" s="241" t="s">
        <v>1545</v>
      </c>
    </row>
    <row r="199" s="14" customFormat="1">
      <c r="A199" s="14"/>
      <c r="B199" s="255"/>
      <c r="C199" s="256"/>
      <c r="D199" s="245" t="s">
        <v>210</v>
      </c>
      <c r="E199" s="257" t="s">
        <v>1</v>
      </c>
      <c r="F199" s="258" t="s">
        <v>328</v>
      </c>
      <c r="G199" s="256"/>
      <c r="H199" s="257" t="s">
        <v>1</v>
      </c>
      <c r="I199" s="259"/>
      <c r="J199" s="256"/>
      <c r="K199" s="256"/>
      <c r="L199" s="260"/>
      <c r="M199" s="261"/>
      <c r="N199" s="262"/>
      <c r="O199" s="262"/>
      <c r="P199" s="262"/>
      <c r="Q199" s="262"/>
      <c r="R199" s="262"/>
      <c r="S199" s="262"/>
      <c r="T199" s="26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4" t="s">
        <v>210</v>
      </c>
      <c r="AU199" s="264" t="s">
        <v>86</v>
      </c>
      <c r="AV199" s="14" t="s">
        <v>82</v>
      </c>
      <c r="AW199" s="14" t="s">
        <v>34</v>
      </c>
      <c r="AX199" s="14" t="s">
        <v>78</v>
      </c>
      <c r="AY199" s="264" t="s">
        <v>196</v>
      </c>
    </row>
    <row r="200" s="13" customFormat="1">
      <c r="A200" s="13"/>
      <c r="B200" s="243"/>
      <c r="C200" s="244"/>
      <c r="D200" s="245" t="s">
        <v>210</v>
      </c>
      <c r="E200" s="246" t="s">
        <v>1</v>
      </c>
      <c r="F200" s="247" t="s">
        <v>306</v>
      </c>
      <c r="G200" s="244"/>
      <c r="H200" s="248">
        <v>1</v>
      </c>
      <c r="I200" s="249"/>
      <c r="J200" s="244"/>
      <c r="K200" s="244"/>
      <c r="L200" s="250"/>
      <c r="M200" s="251"/>
      <c r="N200" s="252"/>
      <c r="O200" s="252"/>
      <c r="P200" s="252"/>
      <c r="Q200" s="252"/>
      <c r="R200" s="252"/>
      <c r="S200" s="252"/>
      <c r="T200" s="25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4" t="s">
        <v>210</v>
      </c>
      <c r="AU200" s="254" t="s">
        <v>86</v>
      </c>
      <c r="AV200" s="13" t="s">
        <v>86</v>
      </c>
      <c r="AW200" s="13" t="s">
        <v>34</v>
      </c>
      <c r="AX200" s="13" t="s">
        <v>82</v>
      </c>
      <c r="AY200" s="254" t="s">
        <v>196</v>
      </c>
    </row>
    <row r="201" s="2" customFormat="1" ht="37.8" customHeight="1">
      <c r="A201" s="39"/>
      <c r="B201" s="40"/>
      <c r="C201" s="230" t="s">
        <v>7</v>
      </c>
      <c r="D201" s="230" t="s">
        <v>198</v>
      </c>
      <c r="E201" s="231" t="s">
        <v>339</v>
      </c>
      <c r="F201" s="232" t="s">
        <v>340</v>
      </c>
      <c r="G201" s="233" t="s">
        <v>341</v>
      </c>
      <c r="H201" s="234">
        <v>73.066999999999993</v>
      </c>
      <c r="I201" s="235"/>
      <c r="J201" s="236">
        <f>ROUND(I201*H201,2)</f>
        <v>0</v>
      </c>
      <c r="K201" s="232" t="s">
        <v>202</v>
      </c>
      <c r="L201" s="45"/>
      <c r="M201" s="237" t="s">
        <v>1</v>
      </c>
      <c r="N201" s="238" t="s">
        <v>43</v>
      </c>
      <c r="O201" s="92"/>
      <c r="P201" s="239">
        <f>O201*H201</f>
        <v>0</v>
      </c>
      <c r="Q201" s="239">
        <v>0</v>
      </c>
      <c r="R201" s="239">
        <f>Q201*H201</f>
        <v>0</v>
      </c>
      <c r="S201" s="239">
        <v>0</v>
      </c>
      <c r="T201" s="24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1" t="s">
        <v>101</v>
      </c>
      <c r="AT201" s="241" t="s">
        <v>198</v>
      </c>
      <c r="AU201" s="241" t="s">
        <v>86</v>
      </c>
      <c r="AY201" s="18" t="s">
        <v>196</v>
      </c>
      <c r="BE201" s="242">
        <f>IF(N201="základní",J201,0)</f>
        <v>0</v>
      </c>
      <c r="BF201" s="242">
        <f>IF(N201="snížená",J201,0)</f>
        <v>0</v>
      </c>
      <c r="BG201" s="242">
        <f>IF(N201="zákl. přenesená",J201,0)</f>
        <v>0</v>
      </c>
      <c r="BH201" s="242">
        <f>IF(N201="sníž. přenesená",J201,0)</f>
        <v>0</v>
      </c>
      <c r="BI201" s="242">
        <f>IF(N201="nulová",J201,0)</f>
        <v>0</v>
      </c>
      <c r="BJ201" s="18" t="s">
        <v>82</v>
      </c>
      <c r="BK201" s="242">
        <f>ROUND(I201*H201,2)</f>
        <v>0</v>
      </c>
      <c r="BL201" s="18" t="s">
        <v>101</v>
      </c>
      <c r="BM201" s="241" t="s">
        <v>1268</v>
      </c>
    </row>
    <row r="202" s="13" customFormat="1">
      <c r="A202" s="13"/>
      <c r="B202" s="243"/>
      <c r="C202" s="244"/>
      <c r="D202" s="245" t="s">
        <v>210</v>
      </c>
      <c r="E202" s="246" t="s">
        <v>1</v>
      </c>
      <c r="F202" s="247" t="s">
        <v>977</v>
      </c>
      <c r="G202" s="244"/>
      <c r="H202" s="248">
        <v>73.066999999999993</v>
      </c>
      <c r="I202" s="249"/>
      <c r="J202" s="244"/>
      <c r="K202" s="244"/>
      <c r="L202" s="250"/>
      <c r="M202" s="251"/>
      <c r="N202" s="252"/>
      <c r="O202" s="252"/>
      <c r="P202" s="252"/>
      <c r="Q202" s="252"/>
      <c r="R202" s="252"/>
      <c r="S202" s="252"/>
      <c r="T202" s="25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4" t="s">
        <v>210</v>
      </c>
      <c r="AU202" s="254" t="s">
        <v>86</v>
      </c>
      <c r="AV202" s="13" t="s">
        <v>86</v>
      </c>
      <c r="AW202" s="13" t="s">
        <v>34</v>
      </c>
      <c r="AX202" s="13" t="s">
        <v>82</v>
      </c>
      <c r="AY202" s="254" t="s">
        <v>196</v>
      </c>
    </row>
    <row r="203" s="2" customFormat="1" ht="33" customHeight="1">
      <c r="A203" s="39"/>
      <c r="B203" s="40"/>
      <c r="C203" s="230" t="s">
        <v>314</v>
      </c>
      <c r="D203" s="230" t="s">
        <v>198</v>
      </c>
      <c r="E203" s="231" t="s">
        <v>345</v>
      </c>
      <c r="F203" s="232" t="s">
        <v>346</v>
      </c>
      <c r="G203" s="233" t="s">
        <v>341</v>
      </c>
      <c r="H203" s="234">
        <v>73.066999999999993</v>
      </c>
      <c r="I203" s="235"/>
      <c r="J203" s="236">
        <f>ROUND(I203*H203,2)</f>
        <v>0</v>
      </c>
      <c r="K203" s="232" t="s">
        <v>202</v>
      </c>
      <c r="L203" s="45"/>
      <c r="M203" s="237" t="s">
        <v>1</v>
      </c>
      <c r="N203" s="238" t="s">
        <v>43</v>
      </c>
      <c r="O203" s="92"/>
      <c r="P203" s="239">
        <f>O203*H203</f>
        <v>0</v>
      </c>
      <c r="Q203" s="239">
        <v>0</v>
      </c>
      <c r="R203" s="239">
        <f>Q203*H203</f>
        <v>0</v>
      </c>
      <c r="S203" s="239">
        <v>0</v>
      </c>
      <c r="T203" s="24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1" t="s">
        <v>101</v>
      </c>
      <c r="AT203" s="241" t="s">
        <v>198</v>
      </c>
      <c r="AU203" s="241" t="s">
        <v>86</v>
      </c>
      <c r="AY203" s="18" t="s">
        <v>196</v>
      </c>
      <c r="BE203" s="242">
        <f>IF(N203="základní",J203,0)</f>
        <v>0</v>
      </c>
      <c r="BF203" s="242">
        <f>IF(N203="snížená",J203,0)</f>
        <v>0</v>
      </c>
      <c r="BG203" s="242">
        <f>IF(N203="zákl. přenesená",J203,0)</f>
        <v>0</v>
      </c>
      <c r="BH203" s="242">
        <f>IF(N203="sníž. přenesená",J203,0)</f>
        <v>0</v>
      </c>
      <c r="BI203" s="242">
        <f>IF(N203="nulová",J203,0)</f>
        <v>0</v>
      </c>
      <c r="BJ203" s="18" t="s">
        <v>82</v>
      </c>
      <c r="BK203" s="242">
        <f>ROUND(I203*H203,2)</f>
        <v>0</v>
      </c>
      <c r="BL203" s="18" t="s">
        <v>101</v>
      </c>
      <c r="BM203" s="241" t="s">
        <v>1722</v>
      </c>
    </row>
    <row r="204" s="13" customFormat="1">
      <c r="A204" s="13"/>
      <c r="B204" s="243"/>
      <c r="C204" s="244"/>
      <c r="D204" s="245" t="s">
        <v>210</v>
      </c>
      <c r="E204" s="246" t="s">
        <v>1</v>
      </c>
      <c r="F204" s="247" t="s">
        <v>977</v>
      </c>
      <c r="G204" s="244"/>
      <c r="H204" s="248">
        <v>73.066999999999993</v>
      </c>
      <c r="I204" s="249"/>
      <c r="J204" s="244"/>
      <c r="K204" s="244"/>
      <c r="L204" s="250"/>
      <c r="M204" s="251"/>
      <c r="N204" s="252"/>
      <c r="O204" s="252"/>
      <c r="P204" s="252"/>
      <c r="Q204" s="252"/>
      <c r="R204" s="252"/>
      <c r="S204" s="252"/>
      <c r="T204" s="25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4" t="s">
        <v>210</v>
      </c>
      <c r="AU204" s="254" t="s">
        <v>86</v>
      </c>
      <c r="AV204" s="13" t="s">
        <v>86</v>
      </c>
      <c r="AW204" s="13" t="s">
        <v>34</v>
      </c>
      <c r="AX204" s="13" t="s">
        <v>82</v>
      </c>
      <c r="AY204" s="254" t="s">
        <v>196</v>
      </c>
    </row>
    <row r="205" s="2" customFormat="1" ht="16.5" customHeight="1">
      <c r="A205" s="39"/>
      <c r="B205" s="40"/>
      <c r="C205" s="230" t="s">
        <v>319</v>
      </c>
      <c r="D205" s="230" t="s">
        <v>198</v>
      </c>
      <c r="E205" s="231" t="s">
        <v>350</v>
      </c>
      <c r="F205" s="232" t="s">
        <v>351</v>
      </c>
      <c r="G205" s="233" t="s">
        <v>261</v>
      </c>
      <c r="H205" s="234">
        <v>73.066999999999993</v>
      </c>
      <c r="I205" s="235"/>
      <c r="J205" s="236">
        <f>ROUND(I205*H205,2)</f>
        <v>0</v>
      </c>
      <c r="K205" s="232" t="s">
        <v>202</v>
      </c>
      <c r="L205" s="45"/>
      <c r="M205" s="237" t="s">
        <v>1</v>
      </c>
      <c r="N205" s="238" t="s">
        <v>43</v>
      </c>
      <c r="O205" s="92"/>
      <c r="P205" s="239">
        <f>O205*H205</f>
        <v>0</v>
      </c>
      <c r="Q205" s="239">
        <v>0</v>
      </c>
      <c r="R205" s="239">
        <f>Q205*H205</f>
        <v>0</v>
      </c>
      <c r="S205" s="239">
        <v>0</v>
      </c>
      <c r="T205" s="24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1" t="s">
        <v>101</v>
      </c>
      <c r="AT205" s="241" t="s">
        <v>198</v>
      </c>
      <c r="AU205" s="241" t="s">
        <v>86</v>
      </c>
      <c r="AY205" s="18" t="s">
        <v>196</v>
      </c>
      <c r="BE205" s="242">
        <f>IF(N205="základní",J205,0)</f>
        <v>0</v>
      </c>
      <c r="BF205" s="242">
        <f>IF(N205="snížená",J205,0)</f>
        <v>0</v>
      </c>
      <c r="BG205" s="242">
        <f>IF(N205="zákl. přenesená",J205,0)</f>
        <v>0</v>
      </c>
      <c r="BH205" s="242">
        <f>IF(N205="sníž. přenesená",J205,0)</f>
        <v>0</v>
      </c>
      <c r="BI205" s="242">
        <f>IF(N205="nulová",J205,0)</f>
        <v>0</v>
      </c>
      <c r="BJ205" s="18" t="s">
        <v>82</v>
      </c>
      <c r="BK205" s="242">
        <f>ROUND(I205*H205,2)</f>
        <v>0</v>
      </c>
      <c r="BL205" s="18" t="s">
        <v>101</v>
      </c>
      <c r="BM205" s="241" t="s">
        <v>1269</v>
      </c>
    </row>
    <row r="206" s="13" customFormat="1">
      <c r="A206" s="13"/>
      <c r="B206" s="243"/>
      <c r="C206" s="244"/>
      <c r="D206" s="245" t="s">
        <v>210</v>
      </c>
      <c r="E206" s="246" t="s">
        <v>1</v>
      </c>
      <c r="F206" s="247" t="s">
        <v>143</v>
      </c>
      <c r="G206" s="244"/>
      <c r="H206" s="248">
        <v>73.066999999999993</v>
      </c>
      <c r="I206" s="249"/>
      <c r="J206" s="244"/>
      <c r="K206" s="244"/>
      <c r="L206" s="250"/>
      <c r="M206" s="251"/>
      <c r="N206" s="252"/>
      <c r="O206" s="252"/>
      <c r="P206" s="252"/>
      <c r="Q206" s="252"/>
      <c r="R206" s="252"/>
      <c r="S206" s="252"/>
      <c r="T206" s="25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4" t="s">
        <v>210</v>
      </c>
      <c r="AU206" s="254" t="s">
        <v>86</v>
      </c>
      <c r="AV206" s="13" t="s">
        <v>86</v>
      </c>
      <c r="AW206" s="13" t="s">
        <v>34</v>
      </c>
      <c r="AX206" s="13" t="s">
        <v>82</v>
      </c>
      <c r="AY206" s="254" t="s">
        <v>196</v>
      </c>
    </row>
    <row r="207" s="2" customFormat="1" ht="24.15" customHeight="1">
      <c r="A207" s="39"/>
      <c r="B207" s="40"/>
      <c r="C207" s="230" t="s">
        <v>324</v>
      </c>
      <c r="D207" s="230" t="s">
        <v>198</v>
      </c>
      <c r="E207" s="231" t="s">
        <v>356</v>
      </c>
      <c r="F207" s="232" t="s">
        <v>357</v>
      </c>
      <c r="G207" s="233" t="s">
        <v>261</v>
      </c>
      <c r="H207" s="234">
        <v>31.844999999999999</v>
      </c>
      <c r="I207" s="235"/>
      <c r="J207" s="236">
        <f>ROUND(I207*H207,2)</f>
        <v>0</v>
      </c>
      <c r="K207" s="232" t="s">
        <v>202</v>
      </c>
      <c r="L207" s="45"/>
      <c r="M207" s="237" t="s">
        <v>1</v>
      </c>
      <c r="N207" s="238" t="s">
        <v>43</v>
      </c>
      <c r="O207" s="92"/>
      <c r="P207" s="239">
        <f>O207*H207</f>
        <v>0</v>
      </c>
      <c r="Q207" s="239">
        <v>0</v>
      </c>
      <c r="R207" s="239">
        <f>Q207*H207</f>
        <v>0</v>
      </c>
      <c r="S207" s="239">
        <v>0</v>
      </c>
      <c r="T207" s="24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1" t="s">
        <v>101</v>
      </c>
      <c r="AT207" s="241" t="s">
        <v>198</v>
      </c>
      <c r="AU207" s="241" t="s">
        <v>86</v>
      </c>
      <c r="AY207" s="18" t="s">
        <v>196</v>
      </c>
      <c r="BE207" s="242">
        <f>IF(N207="základní",J207,0)</f>
        <v>0</v>
      </c>
      <c r="BF207" s="242">
        <f>IF(N207="snížená",J207,0)</f>
        <v>0</v>
      </c>
      <c r="BG207" s="242">
        <f>IF(N207="zákl. přenesená",J207,0)</f>
        <v>0</v>
      </c>
      <c r="BH207" s="242">
        <f>IF(N207="sníž. přenesená",J207,0)</f>
        <v>0</v>
      </c>
      <c r="BI207" s="242">
        <f>IF(N207="nulová",J207,0)</f>
        <v>0</v>
      </c>
      <c r="BJ207" s="18" t="s">
        <v>82</v>
      </c>
      <c r="BK207" s="242">
        <f>ROUND(I207*H207,2)</f>
        <v>0</v>
      </c>
      <c r="BL207" s="18" t="s">
        <v>101</v>
      </c>
      <c r="BM207" s="241" t="s">
        <v>1270</v>
      </c>
    </row>
    <row r="208" s="14" customFormat="1">
      <c r="A208" s="14"/>
      <c r="B208" s="255"/>
      <c r="C208" s="256"/>
      <c r="D208" s="245" t="s">
        <v>210</v>
      </c>
      <c r="E208" s="257" t="s">
        <v>1</v>
      </c>
      <c r="F208" s="258" t="s">
        <v>1271</v>
      </c>
      <c r="G208" s="256"/>
      <c r="H208" s="257" t="s">
        <v>1</v>
      </c>
      <c r="I208" s="259"/>
      <c r="J208" s="256"/>
      <c r="K208" s="256"/>
      <c r="L208" s="260"/>
      <c r="M208" s="261"/>
      <c r="N208" s="262"/>
      <c r="O208" s="262"/>
      <c r="P208" s="262"/>
      <c r="Q208" s="262"/>
      <c r="R208" s="262"/>
      <c r="S208" s="262"/>
      <c r="T208" s="26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4" t="s">
        <v>210</v>
      </c>
      <c r="AU208" s="264" t="s">
        <v>86</v>
      </c>
      <c r="AV208" s="14" t="s">
        <v>82</v>
      </c>
      <c r="AW208" s="14" t="s">
        <v>34</v>
      </c>
      <c r="AX208" s="14" t="s">
        <v>78</v>
      </c>
      <c r="AY208" s="264" t="s">
        <v>196</v>
      </c>
    </row>
    <row r="209" s="13" customFormat="1">
      <c r="A209" s="13"/>
      <c r="B209" s="243"/>
      <c r="C209" s="244"/>
      <c r="D209" s="245" t="s">
        <v>210</v>
      </c>
      <c r="E209" s="246" t="s">
        <v>1</v>
      </c>
      <c r="F209" s="247" t="s">
        <v>1272</v>
      </c>
      <c r="G209" s="244"/>
      <c r="H209" s="248">
        <v>63.457999999999998</v>
      </c>
      <c r="I209" s="249"/>
      <c r="J209" s="244"/>
      <c r="K209" s="244"/>
      <c r="L209" s="250"/>
      <c r="M209" s="251"/>
      <c r="N209" s="252"/>
      <c r="O209" s="252"/>
      <c r="P209" s="252"/>
      <c r="Q209" s="252"/>
      <c r="R209" s="252"/>
      <c r="S209" s="252"/>
      <c r="T209" s="25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4" t="s">
        <v>210</v>
      </c>
      <c r="AU209" s="254" t="s">
        <v>86</v>
      </c>
      <c r="AV209" s="13" t="s">
        <v>86</v>
      </c>
      <c r="AW209" s="13" t="s">
        <v>34</v>
      </c>
      <c r="AX209" s="13" t="s">
        <v>78</v>
      </c>
      <c r="AY209" s="254" t="s">
        <v>196</v>
      </c>
    </row>
    <row r="210" s="13" customFormat="1">
      <c r="A210" s="13"/>
      <c r="B210" s="243"/>
      <c r="C210" s="244"/>
      <c r="D210" s="245" t="s">
        <v>210</v>
      </c>
      <c r="E210" s="246" t="s">
        <v>1</v>
      </c>
      <c r="F210" s="247" t="s">
        <v>1273</v>
      </c>
      <c r="G210" s="244"/>
      <c r="H210" s="248">
        <v>-29.547000000000001</v>
      </c>
      <c r="I210" s="249"/>
      <c r="J210" s="244"/>
      <c r="K210" s="244"/>
      <c r="L210" s="250"/>
      <c r="M210" s="251"/>
      <c r="N210" s="252"/>
      <c r="O210" s="252"/>
      <c r="P210" s="252"/>
      <c r="Q210" s="252"/>
      <c r="R210" s="252"/>
      <c r="S210" s="252"/>
      <c r="T210" s="25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4" t="s">
        <v>210</v>
      </c>
      <c r="AU210" s="254" t="s">
        <v>86</v>
      </c>
      <c r="AV210" s="13" t="s">
        <v>86</v>
      </c>
      <c r="AW210" s="13" t="s">
        <v>34</v>
      </c>
      <c r="AX210" s="13" t="s">
        <v>78</v>
      </c>
      <c r="AY210" s="254" t="s">
        <v>196</v>
      </c>
    </row>
    <row r="211" s="13" customFormat="1">
      <c r="A211" s="13"/>
      <c r="B211" s="243"/>
      <c r="C211" s="244"/>
      <c r="D211" s="245" t="s">
        <v>210</v>
      </c>
      <c r="E211" s="246" t="s">
        <v>1</v>
      </c>
      <c r="F211" s="247" t="s">
        <v>1723</v>
      </c>
      <c r="G211" s="244"/>
      <c r="H211" s="248">
        <v>-1.458</v>
      </c>
      <c r="I211" s="249"/>
      <c r="J211" s="244"/>
      <c r="K211" s="244"/>
      <c r="L211" s="250"/>
      <c r="M211" s="251"/>
      <c r="N211" s="252"/>
      <c r="O211" s="252"/>
      <c r="P211" s="252"/>
      <c r="Q211" s="252"/>
      <c r="R211" s="252"/>
      <c r="S211" s="252"/>
      <c r="T211" s="25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4" t="s">
        <v>210</v>
      </c>
      <c r="AU211" s="254" t="s">
        <v>86</v>
      </c>
      <c r="AV211" s="13" t="s">
        <v>86</v>
      </c>
      <c r="AW211" s="13" t="s">
        <v>34</v>
      </c>
      <c r="AX211" s="13" t="s">
        <v>78</v>
      </c>
      <c r="AY211" s="254" t="s">
        <v>196</v>
      </c>
    </row>
    <row r="212" s="13" customFormat="1">
      <c r="A212" s="13"/>
      <c r="B212" s="243"/>
      <c r="C212" s="244"/>
      <c r="D212" s="245" t="s">
        <v>210</v>
      </c>
      <c r="E212" s="246" t="s">
        <v>1</v>
      </c>
      <c r="F212" s="247" t="s">
        <v>1724</v>
      </c>
      <c r="G212" s="244"/>
      <c r="H212" s="248">
        <v>-0.60799999999999998</v>
      </c>
      <c r="I212" s="249"/>
      <c r="J212" s="244"/>
      <c r="K212" s="244"/>
      <c r="L212" s="250"/>
      <c r="M212" s="251"/>
      <c r="N212" s="252"/>
      <c r="O212" s="252"/>
      <c r="P212" s="252"/>
      <c r="Q212" s="252"/>
      <c r="R212" s="252"/>
      <c r="S212" s="252"/>
      <c r="T212" s="25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4" t="s">
        <v>210</v>
      </c>
      <c r="AU212" s="254" t="s">
        <v>86</v>
      </c>
      <c r="AV212" s="13" t="s">
        <v>86</v>
      </c>
      <c r="AW212" s="13" t="s">
        <v>34</v>
      </c>
      <c r="AX212" s="13" t="s">
        <v>78</v>
      </c>
      <c r="AY212" s="254" t="s">
        <v>196</v>
      </c>
    </row>
    <row r="213" s="16" customFormat="1">
      <c r="A213" s="16"/>
      <c r="B213" s="276"/>
      <c r="C213" s="277"/>
      <c r="D213" s="245" t="s">
        <v>210</v>
      </c>
      <c r="E213" s="278" t="s">
        <v>164</v>
      </c>
      <c r="F213" s="279" t="s">
        <v>276</v>
      </c>
      <c r="G213" s="277"/>
      <c r="H213" s="280">
        <v>31.844999999999999</v>
      </c>
      <c r="I213" s="281"/>
      <c r="J213" s="277"/>
      <c r="K213" s="277"/>
      <c r="L213" s="282"/>
      <c r="M213" s="283"/>
      <c r="N213" s="284"/>
      <c r="O213" s="284"/>
      <c r="P213" s="284"/>
      <c r="Q213" s="284"/>
      <c r="R213" s="284"/>
      <c r="S213" s="284"/>
      <c r="T213" s="285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T213" s="286" t="s">
        <v>210</v>
      </c>
      <c r="AU213" s="286" t="s">
        <v>86</v>
      </c>
      <c r="AV213" s="16" t="s">
        <v>101</v>
      </c>
      <c r="AW213" s="16" t="s">
        <v>34</v>
      </c>
      <c r="AX213" s="16" t="s">
        <v>82</v>
      </c>
      <c r="AY213" s="286" t="s">
        <v>196</v>
      </c>
    </row>
    <row r="214" s="2" customFormat="1" ht="16.5" customHeight="1">
      <c r="A214" s="39"/>
      <c r="B214" s="40"/>
      <c r="C214" s="287" t="s">
        <v>329</v>
      </c>
      <c r="D214" s="287" t="s">
        <v>366</v>
      </c>
      <c r="E214" s="288" t="s">
        <v>1277</v>
      </c>
      <c r="F214" s="289" t="s">
        <v>1278</v>
      </c>
      <c r="G214" s="290" t="s">
        <v>341</v>
      </c>
      <c r="H214" s="291">
        <v>63.689999999999998</v>
      </c>
      <c r="I214" s="292"/>
      <c r="J214" s="293">
        <f>ROUND(I214*H214,2)</f>
        <v>0</v>
      </c>
      <c r="K214" s="289" t="s">
        <v>202</v>
      </c>
      <c r="L214" s="294"/>
      <c r="M214" s="295" t="s">
        <v>1</v>
      </c>
      <c r="N214" s="296" t="s">
        <v>43</v>
      </c>
      <c r="O214" s="92"/>
      <c r="P214" s="239">
        <f>O214*H214</f>
        <v>0</v>
      </c>
      <c r="Q214" s="239">
        <v>1</v>
      </c>
      <c r="R214" s="239">
        <f>Q214*H214</f>
        <v>63.689999999999998</v>
      </c>
      <c r="S214" s="239">
        <v>0</v>
      </c>
      <c r="T214" s="24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1" t="s">
        <v>232</v>
      </c>
      <c r="AT214" s="241" t="s">
        <v>366</v>
      </c>
      <c r="AU214" s="241" t="s">
        <v>86</v>
      </c>
      <c r="AY214" s="18" t="s">
        <v>196</v>
      </c>
      <c r="BE214" s="242">
        <f>IF(N214="základní",J214,0)</f>
        <v>0</v>
      </c>
      <c r="BF214" s="242">
        <f>IF(N214="snížená",J214,0)</f>
        <v>0</v>
      </c>
      <c r="BG214" s="242">
        <f>IF(N214="zákl. přenesená",J214,0)</f>
        <v>0</v>
      </c>
      <c r="BH214" s="242">
        <f>IF(N214="sníž. přenesená",J214,0)</f>
        <v>0</v>
      </c>
      <c r="BI214" s="242">
        <f>IF(N214="nulová",J214,0)</f>
        <v>0</v>
      </c>
      <c r="BJ214" s="18" t="s">
        <v>82</v>
      </c>
      <c r="BK214" s="242">
        <f>ROUND(I214*H214,2)</f>
        <v>0</v>
      </c>
      <c r="BL214" s="18" t="s">
        <v>101</v>
      </c>
      <c r="BM214" s="241" t="s">
        <v>1279</v>
      </c>
    </row>
    <row r="215" s="2" customFormat="1" ht="24.15" customHeight="1">
      <c r="A215" s="39"/>
      <c r="B215" s="40"/>
      <c r="C215" s="230" t="s">
        <v>332</v>
      </c>
      <c r="D215" s="230" t="s">
        <v>198</v>
      </c>
      <c r="E215" s="231" t="s">
        <v>361</v>
      </c>
      <c r="F215" s="232" t="s">
        <v>362</v>
      </c>
      <c r="G215" s="233" t="s">
        <v>261</v>
      </c>
      <c r="H215" s="234">
        <v>25.989999999999998</v>
      </c>
      <c r="I215" s="235"/>
      <c r="J215" s="236">
        <f>ROUND(I215*H215,2)</f>
        <v>0</v>
      </c>
      <c r="K215" s="232" t="s">
        <v>202</v>
      </c>
      <c r="L215" s="45"/>
      <c r="M215" s="237" t="s">
        <v>1</v>
      </c>
      <c r="N215" s="238" t="s">
        <v>43</v>
      </c>
      <c r="O215" s="92"/>
      <c r="P215" s="239">
        <f>O215*H215</f>
        <v>0</v>
      </c>
      <c r="Q215" s="239">
        <v>0</v>
      </c>
      <c r="R215" s="239">
        <f>Q215*H215</f>
        <v>0</v>
      </c>
      <c r="S215" s="239">
        <v>0</v>
      </c>
      <c r="T215" s="24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1" t="s">
        <v>101</v>
      </c>
      <c r="AT215" s="241" t="s">
        <v>198</v>
      </c>
      <c r="AU215" s="241" t="s">
        <v>86</v>
      </c>
      <c r="AY215" s="18" t="s">
        <v>196</v>
      </c>
      <c r="BE215" s="242">
        <f>IF(N215="základní",J215,0)</f>
        <v>0</v>
      </c>
      <c r="BF215" s="242">
        <f>IF(N215="snížená",J215,0)</f>
        <v>0</v>
      </c>
      <c r="BG215" s="242">
        <f>IF(N215="zákl. přenesená",J215,0)</f>
        <v>0</v>
      </c>
      <c r="BH215" s="242">
        <f>IF(N215="sníž. přenesená",J215,0)</f>
        <v>0</v>
      </c>
      <c r="BI215" s="242">
        <f>IF(N215="nulová",J215,0)</f>
        <v>0</v>
      </c>
      <c r="BJ215" s="18" t="s">
        <v>82</v>
      </c>
      <c r="BK215" s="242">
        <f>ROUND(I215*H215,2)</f>
        <v>0</v>
      </c>
      <c r="BL215" s="18" t="s">
        <v>101</v>
      </c>
      <c r="BM215" s="241" t="s">
        <v>1280</v>
      </c>
    </row>
    <row r="216" s="13" customFormat="1">
      <c r="A216" s="13"/>
      <c r="B216" s="243"/>
      <c r="C216" s="244"/>
      <c r="D216" s="245" t="s">
        <v>210</v>
      </c>
      <c r="E216" s="246" t="s">
        <v>1</v>
      </c>
      <c r="F216" s="247" t="s">
        <v>1725</v>
      </c>
      <c r="G216" s="244"/>
      <c r="H216" s="248">
        <v>24.640000000000001</v>
      </c>
      <c r="I216" s="249"/>
      <c r="J216" s="244"/>
      <c r="K216" s="244"/>
      <c r="L216" s="250"/>
      <c r="M216" s="251"/>
      <c r="N216" s="252"/>
      <c r="O216" s="252"/>
      <c r="P216" s="252"/>
      <c r="Q216" s="252"/>
      <c r="R216" s="252"/>
      <c r="S216" s="252"/>
      <c r="T216" s="25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4" t="s">
        <v>210</v>
      </c>
      <c r="AU216" s="254" t="s">
        <v>86</v>
      </c>
      <c r="AV216" s="13" t="s">
        <v>86</v>
      </c>
      <c r="AW216" s="13" t="s">
        <v>34</v>
      </c>
      <c r="AX216" s="13" t="s">
        <v>78</v>
      </c>
      <c r="AY216" s="254" t="s">
        <v>196</v>
      </c>
    </row>
    <row r="217" s="13" customFormat="1">
      <c r="A217" s="13"/>
      <c r="B217" s="243"/>
      <c r="C217" s="244"/>
      <c r="D217" s="245" t="s">
        <v>210</v>
      </c>
      <c r="E217" s="246" t="s">
        <v>1</v>
      </c>
      <c r="F217" s="247" t="s">
        <v>1726</v>
      </c>
      <c r="G217" s="244"/>
      <c r="H217" s="248">
        <v>1.3500000000000001</v>
      </c>
      <c r="I217" s="249"/>
      <c r="J217" s="244"/>
      <c r="K217" s="244"/>
      <c r="L217" s="250"/>
      <c r="M217" s="251"/>
      <c r="N217" s="252"/>
      <c r="O217" s="252"/>
      <c r="P217" s="252"/>
      <c r="Q217" s="252"/>
      <c r="R217" s="252"/>
      <c r="S217" s="252"/>
      <c r="T217" s="25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4" t="s">
        <v>210</v>
      </c>
      <c r="AU217" s="254" t="s">
        <v>86</v>
      </c>
      <c r="AV217" s="13" t="s">
        <v>86</v>
      </c>
      <c r="AW217" s="13" t="s">
        <v>34</v>
      </c>
      <c r="AX217" s="13" t="s">
        <v>78</v>
      </c>
      <c r="AY217" s="254" t="s">
        <v>196</v>
      </c>
    </row>
    <row r="218" s="16" customFormat="1">
      <c r="A218" s="16"/>
      <c r="B218" s="276"/>
      <c r="C218" s="277"/>
      <c r="D218" s="245" t="s">
        <v>210</v>
      </c>
      <c r="E218" s="278" t="s">
        <v>1177</v>
      </c>
      <c r="F218" s="279" t="s">
        <v>276</v>
      </c>
      <c r="G218" s="277"/>
      <c r="H218" s="280">
        <v>25.989999999999998</v>
      </c>
      <c r="I218" s="281"/>
      <c r="J218" s="277"/>
      <c r="K218" s="277"/>
      <c r="L218" s="282"/>
      <c r="M218" s="283"/>
      <c r="N218" s="284"/>
      <c r="O218" s="284"/>
      <c r="P218" s="284"/>
      <c r="Q218" s="284"/>
      <c r="R218" s="284"/>
      <c r="S218" s="284"/>
      <c r="T218" s="285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T218" s="286" t="s">
        <v>210</v>
      </c>
      <c r="AU218" s="286" t="s">
        <v>86</v>
      </c>
      <c r="AV218" s="16" t="s">
        <v>101</v>
      </c>
      <c r="AW218" s="16" t="s">
        <v>34</v>
      </c>
      <c r="AX218" s="16" t="s">
        <v>82</v>
      </c>
      <c r="AY218" s="286" t="s">
        <v>196</v>
      </c>
    </row>
    <row r="219" s="2" customFormat="1" ht="16.5" customHeight="1">
      <c r="A219" s="39"/>
      <c r="B219" s="40"/>
      <c r="C219" s="287" t="s">
        <v>338</v>
      </c>
      <c r="D219" s="287" t="s">
        <v>366</v>
      </c>
      <c r="E219" s="288" t="s">
        <v>1283</v>
      </c>
      <c r="F219" s="289" t="s">
        <v>1284</v>
      </c>
      <c r="G219" s="290" t="s">
        <v>341</v>
      </c>
      <c r="H219" s="291">
        <v>51.979999999999997</v>
      </c>
      <c r="I219" s="292"/>
      <c r="J219" s="293">
        <f>ROUND(I219*H219,2)</f>
        <v>0</v>
      </c>
      <c r="K219" s="289" t="s">
        <v>202</v>
      </c>
      <c r="L219" s="294"/>
      <c r="M219" s="295" t="s">
        <v>1</v>
      </c>
      <c r="N219" s="296" t="s">
        <v>43</v>
      </c>
      <c r="O219" s="92"/>
      <c r="P219" s="239">
        <f>O219*H219</f>
        <v>0</v>
      </c>
      <c r="Q219" s="239">
        <v>1</v>
      </c>
      <c r="R219" s="239">
        <f>Q219*H219</f>
        <v>51.979999999999997</v>
      </c>
      <c r="S219" s="239">
        <v>0</v>
      </c>
      <c r="T219" s="24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1" t="s">
        <v>232</v>
      </c>
      <c r="AT219" s="241" t="s">
        <v>366</v>
      </c>
      <c r="AU219" s="241" t="s">
        <v>86</v>
      </c>
      <c r="AY219" s="18" t="s">
        <v>196</v>
      </c>
      <c r="BE219" s="242">
        <f>IF(N219="základní",J219,0)</f>
        <v>0</v>
      </c>
      <c r="BF219" s="242">
        <f>IF(N219="snížená",J219,0)</f>
        <v>0</v>
      </c>
      <c r="BG219" s="242">
        <f>IF(N219="zákl. přenesená",J219,0)</f>
        <v>0</v>
      </c>
      <c r="BH219" s="242">
        <f>IF(N219="sníž. přenesená",J219,0)</f>
        <v>0</v>
      </c>
      <c r="BI219" s="242">
        <f>IF(N219="nulová",J219,0)</f>
        <v>0</v>
      </c>
      <c r="BJ219" s="18" t="s">
        <v>82</v>
      </c>
      <c r="BK219" s="242">
        <f>ROUND(I219*H219,2)</f>
        <v>0</v>
      </c>
      <c r="BL219" s="18" t="s">
        <v>101</v>
      </c>
      <c r="BM219" s="241" t="s">
        <v>1285</v>
      </c>
    </row>
    <row r="220" s="13" customFormat="1">
      <c r="A220" s="13"/>
      <c r="B220" s="243"/>
      <c r="C220" s="244"/>
      <c r="D220" s="245" t="s">
        <v>210</v>
      </c>
      <c r="E220" s="244"/>
      <c r="F220" s="247" t="s">
        <v>1727</v>
      </c>
      <c r="G220" s="244"/>
      <c r="H220" s="248">
        <v>51.979999999999997</v>
      </c>
      <c r="I220" s="249"/>
      <c r="J220" s="244"/>
      <c r="K220" s="244"/>
      <c r="L220" s="250"/>
      <c r="M220" s="251"/>
      <c r="N220" s="252"/>
      <c r="O220" s="252"/>
      <c r="P220" s="252"/>
      <c r="Q220" s="252"/>
      <c r="R220" s="252"/>
      <c r="S220" s="252"/>
      <c r="T220" s="25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4" t="s">
        <v>210</v>
      </c>
      <c r="AU220" s="254" t="s">
        <v>86</v>
      </c>
      <c r="AV220" s="13" t="s">
        <v>86</v>
      </c>
      <c r="AW220" s="13" t="s">
        <v>4</v>
      </c>
      <c r="AX220" s="13" t="s">
        <v>82</v>
      </c>
      <c r="AY220" s="254" t="s">
        <v>196</v>
      </c>
    </row>
    <row r="221" s="2" customFormat="1" ht="24.15" customHeight="1">
      <c r="A221" s="39"/>
      <c r="B221" s="40"/>
      <c r="C221" s="230" t="s">
        <v>344</v>
      </c>
      <c r="D221" s="230" t="s">
        <v>198</v>
      </c>
      <c r="E221" s="231" t="s">
        <v>378</v>
      </c>
      <c r="F221" s="232" t="s">
        <v>379</v>
      </c>
      <c r="G221" s="233" t="s">
        <v>201</v>
      </c>
      <c r="H221" s="234">
        <v>10</v>
      </c>
      <c r="I221" s="235"/>
      <c r="J221" s="236">
        <f>ROUND(I221*H221,2)</f>
        <v>0</v>
      </c>
      <c r="K221" s="232" t="s">
        <v>202</v>
      </c>
      <c r="L221" s="45"/>
      <c r="M221" s="237" t="s">
        <v>1</v>
      </c>
      <c r="N221" s="238" t="s">
        <v>43</v>
      </c>
      <c r="O221" s="92"/>
      <c r="P221" s="239">
        <f>O221*H221</f>
        <v>0</v>
      </c>
      <c r="Q221" s="239">
        <v>0</v>
      </c>
      <c r="R221" s="239">
        <f>Q221*H221</f>
        <v>0</v>
      </c>
      <c r="S221" s="239">
        <v>0</v>
      </c>
      <c r="T221" s="24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1" t="s">
        <v>101</v>
      </c>
      <c r="AT221" s="241" t="s">
        <v>198</v>
      </c>
      <c r="AU221" s="241" t="s">
        <v>86</v>
      </c>
      <c r="AY221" s="18" t="s">
        <v>196</v>
      </c>
      <c r="BE221" s="242">
        <f>IF(N221="základní",J221,0)</f>
        <v>0</v>
      </c>
      <c r="BF221" s="242">
        <f>IF(N221="snížená",J221,0)</f>
        <v>0</v>
      </c>
      <c r="BG221" s="242">
        <f>IF(N221="zákl. přenesená",J221,0)</f>
        <v>0</v>
      </c>
      <c r="BH221" s="242">
        <f>IF(N221="sníž. přenesená",J221,0)</f>
        <v>0</v>
      </c>
      <c r="BI221" s="242">
        <f>IF(N221="nulová",J221,0)</f>
        <v>0</v>
      </c>
      <c r="BJ221" s="18" t="s">
        <v>82</v>
      </c>
      <c r="BK221" s="242">
        <f>ROUND(I221*H221,2)</f>
        <v>0</v>
      </c>
      <c r="BL221" s="18" t="s">
        <v>101</v>
      </c>
      <c r="BM221" s="241" t="s">
        <v>1554</v>
      </c>
    </row>
    <row r="222" s="14" customFormat="1">
      <c r="A222" s="14"/>
      <c r="B222" s="255"/>
      <c r="C222" s="256"/>
      <c r="D222" s="245" t="s">
        <v>210</v>
      </c>
      <c r="E222" s="257" t="s">
        <v>1</v>
      </c>
      <c r="F222" s="258" t="s">
        <v>1555</v>
      </c>
      <c r="G222" s="256"/>
      <c r="H222" s="257" t="s">
        <v>1</v>
      </c>
      <c r="I222" s="259"/>
      <c r="J222" s="256"/>
      <c r="K222" s="256"/>
      <c r="L222" s="260"/>
      <c r="M222" s="261"/>
      <c r="N222" s="262"/>
      <c r="O222" s="262"/>
      <c r="P222" s="262"/>
      <c r="Q222" s="262"/>
      <c r="R222" s="262"/>
      <c r="S222" s="262"/>
      <c r="T222" s="26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4" t="s">
        <v>210</v>
      </c>
      <c r="AU222" s="264" t="s">
        <v>86</v>
      </c>
      <c r="AV222" s="14" t="s">
        <v>82</v>
      </c>
      <c r="AW222" s="14" t="s">
        <v>34</v>
      </c>
      <c r="AX222" s="14" t="s">
        <v>78</v>
      </c>
      <c r="AY222" s="264" t="s">
        <v>196</v>
      </c>
    </row>
    <row r="223" s="13" customFormat="1">
      <c r="A223" s="13"/>
      <c r="B223" s="243"/>
      <c r="C223" s="244"/>
      <c r="D223" s="245" t="s">
        <v>210</v>
      </c>
      <c r="E223" s="246" t="s">
        <v>149</v>
      </c>
      <c r="F223" s="247" t="s">
        <v>1556</v>
      </c>
      <c r="G223" s="244"/>
      <c r="H223" s="248">
        <v>10</v>
      </c>
      <c r="I223" s="249"/>
      <c r="J223" s="244"/>
      <c r="K223" s="244"/>
      <c r="L223" s="250"/>
      <c r="M223" s="251"/>
      <c r="N223" s="252"/>
      <c r="O223" s="252"/>
      <c r="P223" s="252"/>
      <c r="Q223" s="252"/>
      <c r="R223" s="252"/>
      <c r="S223" s="252"/>
      <c r="T223" s="25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4" t="s">
        <v>210</v>
      </c>
      <c r="AU223" s="254" t="s">
        <v>86</v>
      </c>
      <c r="AV223" s="13" t="s">
        <v>86</v>
      </c>
      <c r="AW223" s="13" t="s">
        <v>34</v>
      </c>
      <c r="AX223" s="13" t="s">
        <v>82</v>
      </c>
      <c r="AY223" s="254" t="s">
        <v>196</v>
      </c>
    </row>
    <row r="224" s="2" customFormat="1" ht="24.15" customHeight="1">
      <c r="A224" s="39"/>
      <c r="B224" s="40"/>
      <c r="C224" s="230" t="s">
        <v>349</v>
      </c>
      <c r="D224" s="230" t="s">
        <v>198</v>
      </c>
      <c r="E224" s="231" t="s">
        <v>384</v>
      </c>
      <c r="F224" s="232" t="s">
        <v>385</v>
      </c>
      <c r="G224" s="233" t="s">
        <v>201</v>
      </c>
      <c r="H224" s="234">
        <v>10</v>
      </c>
      <c r="I224" s="235"/>
      <c r="J224" s="236">
        <f>ROUND(I224*H224,2)</f>
        <v>0</v>
      </c>
      <c r="K224" s="232" t="s">
        <v>202</v>
      </c>
      <c r="L224" s="45"/>
      <c r="M224" s="237" t="s">
        <v>1</v>
      </c>
      <c r="N224" s="238" t="s">
        <v>43</v>
      </c>
      <c r="O224" s="92"/>
      <c r="P224" s="239">
        <f>O224*H224</f>
        <v>0</v>
      </c>
      <c r="Q224" s="239">
        <v>0</v>
      </c>
      <c r="R224" s="239">
        <f>Q224*H224</f>
        <v>0</v>
      </c>
      <c r="S224" s="239">
        <v>0</v>
      </c>
      <c r="T224" s="24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1" t="s">
        <v>101</v>
      </c>
      <c r="AT224" s="241" t="s">
        <v>198</v>
      </c>
      <c r="AU224" s="241" t="s">
        <v>86</v>
      </c>
      <c r="AY224" s="18" t="s">
        <v>196</v>
      </c>
      <c r="BE224" s="242">
        <f>IF(N224="základní",J224,0)</f>
        <v>0</v>
      </c>
      <c r="BF224" s="242">
        <f>IF(N224="snížená",J224,0)</f>
        <v>0</v>
      </c>
      <c r="BG224" s="242">
        <f>IF(N224="zákl. přenesená",J224,0)</f>
        <v>0</v>
      </c>
      <c r="BH224" s="242">
        <f>IF(N224="sníž. přenesená",J224,0)</f>
        <v>0</v>
      </c>
      <c r="BI224" s="242">
        <f>IF(N224="nulová",J224,0)</f>
        <v>0</v>
      </c>
      <c r="BJ224" s="18" t="s">
        <v>82</v>
      </c>
      <c r="BK224" s="242">
        <f>ROUND(I224*H224,2)</f>
        <v>0</v>
      </c>
      <c r="BL224" s="18" t="s">
        <v>101</v>
      </c>
      <c r="BM224" s="241" t="s">
        <v>1557</v>
      </c>
    </row>
    <row r="225" s="13" customFormat="1">
      <c r="A225" s="13"/>
      <c r="B225" s="243"/>
      <c r="C225" s="244"/>
      <c r="D225" s="245" t="s">
        <v>210</v>
      </c>
      <c r="E225" s="246" t="s">
        <v>1</v>
      </c>
      <c r="F225" s="247" t="s">
        <v>149</v>
      </c>
      <c r="G225" s="244"/>
      <c r="H225" s="248">
        <v>10</v>
      </c>
      <c r="I225" s="249"/>
      <c r="J225" s="244"/>
      <c r="K225" s="244"/>
      <c r="L225" s="250"/>
      <c r="M225" s="251"/>
      <c r="N225" s="252"/>
      <c r="O225" s="252"/>
      <c r="P225" s="252"/>
      <c r="Q225" s="252"/>
      <c r="R225" s="252"/>
      <c r="S225" s="252"/>
      <c r="T225" s="25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4" t="s">
        <v>210</v>
      </c>
      <c r="AU225" s="254" t="s">
        <v>86</v>
      </c>
      <c r="AV225" s="13" t="s">
        <v>86</v>
      </c>
      <c r="AW225" s="13" t="s">
        <v>34</v>
      </c>
      <c r="AX225" s="13" t="s">
        <v>82</v>
      </c>
      <c r="AY225" s="254" t="s">
        <v>196</v>
      </c>
    </row>
    <row r="226" s="2" customFormat="1" ht="16.5" customHeight="1">
      <c r="A226" s="39"/>
      <c r="B226" s="40"/>
      <c r="C226" s="287" t="s">
        <v>353</v>
      </c>
      <c r="D226" s="287" t="s">
        <v>366</v>
      </c>
      <c r="E226" s="288" t="s">
        <v>388</v>
      </c>
      <c r="F226" s="289" t="s">
        <v>389</v>
      </c>
      <c r="G226" s="290" t="s">
        <v>390</v>
      </c>
      <c r="H226" s="291">
        <v>0.30399999999999999</v>
      </c>
      <c r="I226" s="292"/>
      <c r="J226" s="293">
        <f>ROUND(I226*H226,2)</f>
        <v>0</v>
      </c>
      <c r="K226" s="289" t="s">
        <v>202</v>
      </c>
      <c r="L226" s="294"/>
      <c r="M226" s="295" t="s">
        <v>1</v>
      </c>
      <c r="N226" s="296" t="s">
        <v>43</v>
      </c>
      <c r="O226" s="92"/>
      <c r="P226" s="239">
        <f>O226*H226</f>
        <v>0</v>
      </c>
      <c r="Q226" s="239">
        <v>0.001</v>
      </c>
      <c r="R226" s="239">
        <f>Q226*H226</f>
        <v>0.00030400000000000002</v>
      </c>
      <c r="S226" s="239">
        <v>0</v>
      </c>
      <c r="T226" s="240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1" t="s">
        <v>232</v>
      </c>
      <c r="AT226" s="241" t="s">
        <v>366</v>
      </c>
      <c r="AU226" s="241" t="s">
        <v>86</v>
      </c>
      <c r="AY226" s="18" t="s">
        <v>196</v>
      </c>
      <c r="BE226" s="242">
        <f>IF(N226="základní",J226,0)</f>
        <v>0</v>
      </c>
      <c r="BF226" s="242">
        <f>IF(N226="snížená",J226,0)</f>
        <v>0</v>
      </c>
      <c r="BG226" s="242">
        <f>IF(N226="zákl. přenesená",J226,0)</f>
        <v>0</v>
      </c>
      <c r="BH226" s="242">
        <f>IF(N226="sníž. přenesená",J226,0)</f>
        <v>0</v>
      </c>
      <c r="BI226" s="242">
        <f>IF(N226="nulová",J226,0)</f>
        <v>0</v>
      </c>
      <c r="BJ226" s="18" t="s">
        <v>82</v>
      </c>
      <c r="BK226" s="242">
        <f>ROUND(I226*H226,2)</f>
        <v>0</v>
      </c>
      <c r="BL226" s="18" t="s">
        <v>101</v>
      </c>
      <c r="BM226" s="241" t="s">
        <v>1558</v>
      </c>
    </row>
    <row r="227" s="2" customFormat="1" ht="21.75" customHeight="1">
      <c r="A227" s="39"/>
      <c r="B227" s="40"/>
      <c r="C227" s="230" t="s">
        <v>355</v>
      </c>
      <c r="D227" s="230" t="s">
        <v>198</v>
      </c>
      <c r="E227" s="231" t="s">
        <v>403</v>
      </c>
      <c r="F227" s="232" t="s">
        <v>404</v>
      </c>
      <c r="G227" s="233" t="s">
        <v>201</v>
      </c>
      <c r="H227" s="234">
        <v>10</v>
      </c>
      <c r="I227" s="235"/>
      <c r="J227" s="236">
        <f>ROUND(I227*H227,2)</f>
        <v>0</v>
      </c>
      <c r="K227" s="232" t="s">
        <v>202</v>
      </c>
      <c r="L227" s="45"/>
      <c r="M227" s="237" t="s">
        <v>1</v>
      </c>
      <c r="N227" s="238" t="s">
        <v>43</v>
      </c>
      <c r="O227" s="92"/>
      <c r="P227" s="239">
        <f>O227*H227</f>
        <v>0</v>
      </c>
      <c r="Q227" s="239">
        <v>0</v>
      </c>
      <c r="R227" s="239">
        <f>Q227*H227</f>
        <v>0</v>
      </c>
      <c r="S227" s="239">
        <v>0</v>
      </c>
      <c r="T227" s="24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1" t="s">
        <v>101</v>
      </c>
      <c r="AT227" s="241" t="s">
        <v>198</v>
      </c>
      <c r="AU227" s="241" t="s">
        <v>86</v>
      </c>
      <c r="AY227" s="18" t="s">
        <v>196</v>
      </c>
      <c r="BE227" s="242">
        <f>IF(N227="základní",J227,0)</f>
        <v>0</v>
      </c>
      <c r="BF227" s="242">
        <f>IF(N227="snížená",J227,0)</f>
        <v>0</v>
      </c>
      <c r="BG227" s="242">
        <f>IF(N227="zákl. přenesená",J227,0)</f>
        <v>0</v>
      </c>
      <c r="BH227" s="242">
        <f>IF(N227="sníž. přenesená",J227,0)</f>
        <v>0</v>
      </c>
      <c r="BI227" s="242">
        <f>IF(N227="nulová",J227,0)</f>
        <v>0</v>
      </c>
      <c r="BJ227" s="18" t="s">
        <v>82</v>
      </c>
      <c r="BK227" s="242">
        <f>ROUND(I227*H227,2)</f>
        <v>0</v>
      </c>
      <c r="BL227" s="18" t="s">
        <v>101</v>
      </c>
      <c r="BM227" s="241" t="s">
        <v>1559</v>
      </c>
    </row>
    <row r="228" s="13" customFormat="1">
      <c r="A228" s="13"/>
      <c r="B228" s="243"/>
      <c r="C228" s="244"/>
      <c r="D228" s="245" t="s">
        <v>210</v>
      </c>
      <c r="E228" s="246" t="s">
        <v>1</v>
      </c>
      <c r="F228" s="247" t="s">
        <v>149</v>
      </c>
      <c r="G228" s="244"/>
      <c r="H228" s="248">
        <v>10</v>
      </c>
      <c r="I228" s="249"/>
      <c r="J228" s="244"/>
      <c r="K228" s="244"/>
      <c r="L228" s="250"/>
      <c r="M228" s="251"/>
      <c r="N228" s="252"/>
      <c r="O228" s="252"/>
      <c r="P228" s="252"/>
      <c r="Q228" s="252"/>
      <c r="R228" s="252"/>
      <c r="S228" s="252"/>
      <c r="T228" s="25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4" t="s">
        <v>210</v>
      </c>
      <c r="AU228" s="254" t="s">
        <v>86</v>
      </c>
      <c r="AV228" s="13" t="s">
        <v>86</v>
      </c>
      <c r="AW228" s="13" t="s">
        <v>34</v>
      </c>
      <c r="AX228" s="13" t="s">
        <v>82</v>
      </c>
      <c r="AY228" s="254" t="s">
        <v>196</v>
      </c>
    </row>
    <row r="229" s="2" customFormat="1" ht="16.5" customHeight="1">
      <c r="A229" s="39"/>
      <c r="B229" s="40"/>
      <c r="C229" s="230" t="s">
        <v>360</v>
      </c>
      <c r="D229" s="230" t="s">
        <v>198</v>
      </c>
      <c r="E229" s="231" t="s">
        <v>407</v>
      </c>
      <c r="F229" s="232" t="s">
        <v>408</v>
      </c>
      <c r="G229" s="233" t="s">
        <v>201</v>
      </c>
      <c r="H229" s="234">
        <v>10</v>
      </c>
      <c r="I229" s="235"/>
      <c r="J229" s="236">
        <f>ROUND(I229*H229,2)</f>
        <v>0</v>
      </c>
      <c r="K229" s="232" t="s">
        <v>202</v>
      </c>
      <c r="L229" s="45"/>
      <c r="M229" s="237" t="s">
        <v>1</v>
      </c>
      <c r="N229" s="238" t="s">
        <v>43</v>
      </c>
      <c r="O229" s="92"/>
      <c r="P229" s="239">
        <f>O229*H229</f>
        <v>0</v>
      </c>
      <c r="Q229" s="239">
        <v>0</v>
      </c>
      <c r="R229" s="239">
        <f>Q229*H229</f>
        <v>0</v>
      </c>
      <c r="S229" s="239">
        <v>0</v>
      </c>
      <c r="T229" s="240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1" t="s">
        <v>101</v>
      </c>
      <c r="AT229" s="241" t="s">
        <v>198</v>
      </c>
      <c r="AU229" s="241" t="s">
        <v>86</v>
      </c>
      <c r="AY229" s="18" t="s">
        <v>196</v>
      </c>
      <c r="BE229" s="242">
        <f>IF(N229="základní",J229,0)</f>
        <v>0</v>
      </c>
      <c r="BF229" s="242">
        <f>IF(N229="snížená",J229,0)</f>
        <v>0</v>
      </c>
      <c r="BG229" s="242">
        <f>IF(N229="zákl. přenesená",J229,0)</f>
        <v>0</v>
      </c>
      <c r="BH229" s="242">
        <f>IF(N229="sníž. přenesená",J229,0)</f>
        <v>0</v>
      </c>
      <c r="BI229" s="242">
        <f>IF(N229="nulová",J229,0)</f>
        <v>0</v>
      </c>
      <c r="BJ229" s="18" t="s">
        <v>82</v>
      </c>
      <c r="BK229" s="242">
        <f>ROUND(I229*H229,2)</f>
        <v>0</v>
      </c>
      <c r="BL229" s="18" t="s">
        <v>101</v>
      </c>
      <c r="BM229" s="241" t="s">
        <v>1560</v>
      </c>
    </row>
    <row r="230" s="12" customFormat="1" ht="22.8" customHeight="1">
      <c r="A230" s="12"/>
      <c r="B230" s="214"/>
      <c r="C230" s="215"/>
      <c r="D230" s="216" t="s">
        <v>77</v>
      </c>
      <c r="E230" s="228" t="s">
        <v>86</v>
      </c>
      <c r="F230" s="228" t="s">
        <v>812</v>
      </c>
      <c r="G230" s="215"/>
      <c r="H230" s="215"/>
      <c r="I230" s="218"/>
      <c r="J230" s="229">
        <f>BK230</f>
        <v>0</v>
      </c>
      <c r="K230" s="215"/>
      <c r="L230" s="220"/>
      <c r="M230" s="221"/>
      <c r="N230" s="222"/>
      <c r="O230" s="222"/>
      <c r="P230" s="223">
        <f>SUM(P231:P234)</f>
        <v>0</v>
      </c>
      <c r="Q230" s="222"/>
      <c r="R230" s="223">
        <f>SUM(R231:R234)</f>
        <v>8.2118139999999986</v>
      </c>
      <c r="S230" s="222"/>
      <c r="T230" s="224">
        <f>SUM(T231:T234)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25" t="s">
        <v>82</v>
      </c>
      <c r="AT230" s="226" t="s">
        <v>77</v>
      </c>
      <c r="AU230" s="226" t="s">
        <v>82</v>
      </c>
      <c r="AY230" s="225" t="s">
        <v>196</v>
      </c>
      <c r="BK230" s="227">
        <f>SUM(BK231:BK234)</f>
        <v>0</v>
      </c>
    </row>
    <row r="231" s="2" customFormat="1" ht="24.15" customHeight="1">
      <c r="A231" s="39"/>
      <c r="B231" s="40"/>
      <c r="C231" s="230" t="s">
        <v>365</v>
      </c>
      <c r="D231" s="230" t="s">
        <v>198</v>
      </c>
      <c r="E231" s="231" t="s">
        <v>817</v>
      </c>
      <c r="F231" s="232" t="s">
        <v>818</v>
      </c>
      <c r="G231" s="233" t="s">
        <v>201</v>
      </c>
      <c r="H231" s="234">
        <v>40</v>
      </c>
      <c r="I231" s="235"/>
      <c r="J231" s="236">
        <f>ROUND(I231*H231,2)</f>
        <v>0</v>
      </c>
      <c r="K231" s="232" t="s">
        <v>202</v>
      </c>
      <c r="L231" s="45"/>
      <c r="M231" s="237" t="s">
        <v>1</v>
      </c>
      <c r="N231" s="238" t="s">
        <v>43</v>
      </c>
      <c r="O231" s="92"/>
      <c r="P231" s="239">
        <f>O231*H231</f>
        <v>0</v>
      </c>
      <c r="Q231" s="239">
        <v>0.00017000000000000001</v>
      </c>
      <c r="R231" s="239">
        <f>Q231*H231</f>
        <v>0.0068000000000000005</v>
      </c>
      <c r="S231" s="239">
        <v>0</v>
      </c>
      <c r="T231" s="240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1" t="s">
        <v>101</v>
      </c>
      <c r="AT231" s="241" t="s">
        <v>198</v>
      </c>
      <c r="AU231" s="241" t="s">
        <v>86</v>
      </c>
      <c r="AY231" s="18" t="s">
        <v>196</v>
      </c>
      <c r="BE231" s="242">
        <f>IF(N231="základní",J231,0)</f>
        <v>0</v>
      </c>
      <c r="BF231" s="242">
        <f>IF(N231="snížená",J231,0)</f>
        <v>0</v>
      </c>
      <c r="BG231" s="242">
        <f>IF(N231="zákl. přenesená",J231,0)</f>
        <v>0</v>
      </c>
      <c r="BH231" s="242">
        <f>IF(N231="sníž. přenesená",J231,0)</f>
        <v>0</v>
      </c>
      <c r="BI231" s="242">
        <f>IF(N231="nulová",J231,0)</f>
        <v>0</v>
      </c>
      <c r="BJ231" s="18" t="s">
        <v>82</v>
      </c>
      <c r="BK231" s="242">
        <f>ROUND(I231*H231,2)</f>
        <v>0</v>
      </c>
      <c r="BL231" s="18" t="s">
        <v>101</v>
      </c>
      <c r="BM231" s="241" t="s">
        <v>1287</v>
      </c>
    </row>
    <row r="232" s="2" customFormat="1" ht="24.15" customHeight="1">
      <c r="A232" s="39"/>
      <c r="B232" s="40"/>
      <c r="C232" s="287" t="s">
        <v>371</v>
      </c>
      <c r="D232" s="287" t="s">
        <v>366</v>
      </c>
      <c r="E232" s="288" t="s">
        <v>1288</v>
      </c>
      <c r="F232" s="289" t="s">
        <v>1289</v>
      </c>
      <c r="G232" s="290" t="s">
        <v>201</v>
      </c>
      <c r="H232" s="291">
        <v>47.380000000000003</v>
      </c>
      <c r="I232" s="292"/>
      <c r="J232" s="293">
        <f>ROUND(I232*H232,2)</f>
        <v>0</v>
      </c>
      <c r="K232" s="289" t="s">
        <v>202</v>
      </c>
      <c r="L232" s="294"/>
      <c r="M232" s="295" t="s">
        <v>1</v>
      </c>
      <c r="N232" s="296" t="s">
        <v>43</v>
      </c>
      <c r="O232" s="92"/>
      <c r="P232" s="239">
        <f>O232*H232</f>
        <v>0</v>
      </c>
      <c r="Q232" s="239">
        <v>0.00029999999999999997</v>
      </c>
      <c r="R232" s="239">
        <f>Q232*H232</f>
        <v>0.014213999999999999</v>
      </c>
      <c r="S232" s="239">
        <v>0</v>
      </c>
      <c r="T232" s="24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1" t="s">
        <v>232</v>
      </c>
      <c r="AT232" s="241" t="s">
        <v>366</v>
      </c>
      <c r="AU232" s="241" t="s">
        <v>86</v>
      </c>
      <c r="AY232" s="18" t="s">
        <v>196</v>
      </c>
      <c r="BE232" s="242">
        <f>IF(N232="základní",J232,0)</f>
        <v>0</v>
      </c>
      <c r="BF232" s="242">
        <f>IF(N232="snížená",J232,0)</f>
        <v>0</v>
      </c>
      <c r="BG232" s="242">
        <f>IF(N232="zákl. přenesená",J232,0)</f>
        <v>0</v>
      </c>
      <c r="BH232" s="242">
        <f>IF(N232="sníž. přenesená",J232,0)</f>
        <v>0</v>
      </c>
      <c r="BI232" s="242">
        <f>IF(N232="nulová",J232,0)</f>
        <v>0</v>
      </c>
      <c r="BJ232" s="18" t="s">
        <v>82</v>
      </c>
      <c r="BK232" s="242">
        <f>ROUND(I232*H232,2)</f>
        <v>0</v>
      </c>
      <c r="BL232" s="18" t="s">
        <v>101</v>
      </c>
      <c r="BM232" s="241" t="s">
        <v>1290</v>
      </c>
    </row>
    <row r="233" s="13" customFormat="1">
      <c r="A233" s="13"/>
      <c r="B233" s="243"/>
      <c r="C233" s="244"/>
      <c r="D233" s="245" t="s">
        <v>210</v>
      </c>
      <c r="E233" s="244"/>
      <c r="F233" s="247" t="s">
        <v>1728</v>
      </c>
      <c r="G233" s="244"/>
      <c r="H233" s="248">
        <v>47.380000000000003</v>
      </c>
      <c r="I233" s="249"/>
      <c r="J233" s="244"/>
      <c r="K233" s="244"/>
      <c r="L233" s="250"/>
      <c r="M233" s="251"/>
      <c r="N233" s="252"/>
      <c r="O233" s="252"/>
      <c r="P233" s="252"/>
      <c r="Q233" s="252"/>
      <c r="R233" s="252"/>
      <c r="S233" s="252"/>
      <c r="T233" s="25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4" t="s">
        <v>210</v>
      </c>
      <c r="AU233" s="254" t="s">
        <v>86</v>
      </c>
      <c r="AV233" s="13" t="s">
        <v>86</v>
      </c>
      <c r="AW233" s="13" t="s">
        <v>4</v>
      </c>
      <c r="AX233" s="13" t="s">
        <v>82</v>
      </c>
      <c r="AY233" s="254" t="s">
        <v>196</v>
      </c>
    </row>
    <row r="234" s="2" customFormat="1" ht="37.8" customHeight="1">
      <c r="A234" s="39"/>
      <c r="B234" s="40"/>
      <c r="C234" s="230" t="s">
        <v>377</v>
      </c>
      <c r="D234" s="230" t="s">
        <v>198</v>
      </c>
      <c r="E234" s="231" t="s">
        <v>1292</v>
      </c>
      <c r="F234" s="232" t="s">
        <v>1293</v>
      </c>
      <c r="G234" s="233" t="s">
        <v>247</v>
      </c>
      <c r="H234" s="234">
        <v>40</v>
      </c>
      <c r="I234" s="235"/>
      <c r="J234" s="236">
        <f>ROUND(I234*H234,2)</f>
        <v>0</v>
      </c>
      <c r="K234" s="232" t="s">
        <v>202</v>
      </c>
      <c r="L234" s="45"/>
      <c r="M234" s="237" t="s">
        <v>1</v>
      </c>
      <c r="N234" s="238" t="s">
        <v>43</v>
      </c>
      <c r="O234" s="92"/>
      <c r="P234" s="239">
        <f>O234*H234</f>
        <v>0</v>
      </c>
      <c r="Q234" s="239">
        <v>0.20477000000000001</v>
      </c>
      <c r="R234" s="239">
        <f>Q234*H234</f>
        <v>8.1907999999999994</v>
      </c>
      <c r="S234" s="239">
        <v>0</v>
      </c>
      <c r="T234" s="240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1" t="s">
        <v>101</v>
      </c>
      <c r="AT234" s="241" t="s">
        <v>198</v>
      </c>
      <c r="AU234" s="241" t="s">
        <v>86</v>
      </c>
      <c r="AY234" s="18" t="s">
        <v>196</v>
      </c>
      <c r="BE234" s="242">
        <f>IF(N234="základní",J234,0)</f>
        <v>0</v>
      </c>
      <c r="BF234" s="242">
        <f>IF(N234="snížená",J234,0)</f>
        <v>0</v>
      </c>
      <c r="BG234" s="242">
        <f>IF(N234="zákl. přenesená",J234,0)</f>
        <v>0</v>
      </c>
      <c r="BH234" s="242">
        <f>IF(N234="sníž. přenesená",J234,0)</f>
        <v>0</v>
      </c>
      <c r="BI234" s="242">
        <f>IF(N234="nulová",J234,0)</f>
        <v>0</v>
      </c>
      <c r="BJ234" s="18" t="s">
        <v>82</v>
      </c>
      <c r="BK234" s="242">
        <f>ROUND(I234*H234,2)</f>
        <v>0</v>
      </c>
      <c r="BL234" s="18" t="s">
        <v>101</v>
      </c>
      <c r="BM234" s="241" t="s">
        <v>1294</v>
      </c>
    </row>
    <row r="235" s="12" customFormat="1" ht="22.8" customHeight="1">
      <c r="A235" s="12"/>
      <c r="B235" s="214"/>
      <c r="C235" s="215"/>
      <c r="D235" s="216" t="s">
        <v>77</v>
      </c>
      <c r="E235" s="228" t="s">
        <v>94</v>
      </c>
      <c r="F235" s="228" t="s">
        <v>410</v>
      </c>
      <c r="G235" s="215"/>
      <c r="H235" s="215"/>
      <c r="I235" s="218"/>
      <c r="J235" s="229">
        <f>BK235</f>
        <v>0</v>
      </c>
      <c r="K235" s="215"/>
      <c r="L235" s="220"/>
      <c r="M235" s="221"/>
      <c r="N235" s="222"/>
      <c r="O235" s="222"/>
      <c r="P235" s="223">
        <f>SUM(P236:P237)</f>
        <v>0</v>
      </c>
      <c r="Q235" s="222"/>
      <c r="R235" s="223">
        <f>SUM(R236:R237)</f>
        <v>0</v>
      </c>
      <c r="S235" s="222"/>
      <c r="T235" s="224">
        <f>SUM(T236:T237)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25" t="s">
        <v>82</v>
      </c>
      <c r="AT235" s="226" t="s">
        <v>77</v>
      </c>
      <c r="AU235" s="226" t="s">
        <v>82</v>
      </c>
      <c r="AY235" s="225" t="s">
        <v>196</v>
      </c>
      <c r="BK235" s="227">
        <f>SUM(BK236:BK237)</f>
        <v>0</v>
      </c>
    </row>
    <row r="236" s="2" customFormat="1" ht="21.75" customHeight="1">
      <c r="A236" s="39"/>
      <c r="B236" s="40"/>
      <c r="C236" s="230" t="s">
        <v>383</v>
      </c>
      <c r="D236" s="230" t="s">
        <v>198</v>
      </c>
      <c r="E236" s="231" t="s">
        <v>1295</v>
      </c>
      <c r="F236" s="232" t="s">
        <v>1296</v>
      </c>
      <c r="G236" s="233" t="s">
        <v>247</v>
      </c>
      <c r="H236" s="234">
        <v>45</v>
      </c>
      <c r="I236" s="235"/>
      <c r="J236" s="236">
        <f>ROUND(I236*H236,2)</f>
        <v>0</v>
      </c>
      <c r="K236" s="232" t="s">
        <v>202</v>
      </c>
      <c r="L236" s="45"/>
      <c r="M236" s="237" t="s">
        <v>1</v>
      </c>
      <c r="N236" s="238" t="s">
        <v>43</v>
      </c>
      <c r="O236" s="92"/>
      <c r="P236" s="239">
        <f>O236*H236</f>
        <v>0</v>
      </c>
      <c r="Q236" s="239">
        <v>0</v>
      </c>
      <c r="R236" s="239">
        <f>Q236*H236</f>
        <v>0</v>
      </c>
      <c r="S236" s="239">
        <v>0</v>
      </c>
      <c r="T236" s="240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1" t="s">
        <v>101</v>
      </c>
      <c r="AT236" s="241" t="s">
        <v>198</v>
      </c>
      <c r="AU236" s="241" t="s">
        <v>86</v>
      </c>
      <c r="AY236" s="18" t="s">
        <v>196</v>
      </c>
      <c r="BE236" s="242">
        <f>IF(N236="základní",J236,0)</f>
        <v>0</v>
      </c>
      <c r="BF236" s="242">
        <f>IF(N236="snížená",J236,0)</f>
        <v>0</v>
      </c>
      <c r="BG236" s="242">
        <f>IF(N236="zákl. přenesená",J236,0)</f>
        <v>0</v>
      </c>
      <c r="BH236" s="242">
        <f>IF(N236="sníž. přenesená",J236,0)</f>
        <v>0</v>
      </c>
      <c r="BI236" s="242">
        <f>IF(N236="nulová",J236,0)</f>
        <v>0</v>
      </c>
      <c r="BJ236" s="18" t="s">
        <v>82</v>
      </c>
      <c r="BK236" s="242">
        <f>ROUND(I236*H236,2)</f>
        <v>0</v>
      </c>
      <c r="BL236" s="18" t="s">
        <v>101</v>
      </c>
      <c r="BM236" s="241" t="s">
        <v>1297</v>
      </c>
    </row>
    <row r="237" s="13" customFormat="1">
      <c r="A237" s="13"/>
      <c r="B237" s="243"/>
      <c r="C237" s="244"/>
      <c r="D237" s="245" t="s">
        <v>210</v>
      </c>
      <c r="E237" s="246" t="s">
        <v>1</v>
      </c>
      <c r="F237" s="247" t="s">
        <v>1729</v>
      </c>
      <c r="G237" s="244"/>
      <c r="H237" s="248">
        <v>45</v>
      </c>
      <c r="I237" s="249"/>
      <c r="J237" s="244"/>
      <c r="K237" s="244"/>
      <c r="L237" s="250"/>
      <c r="M237" s="251"/>
      <c r="N237" s="252"/>
      <c r="O237" s="252"/>
      <c r="P237" s="252"/>
      <c r="Q237" s="252"/>
      <c r="R237" s="252"/>
      <c r="S237" s="252"/>
      <c r="T237" s="25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4" t="s">
        <v>210</v>
      </c>
      <c r="AU237" s="254" t="s">
        <v>86</v>
      </c>
      <c r="AV237" s="13" t="s">
        <v>86</v>
      </c>
      <c r="AW237" s="13" t="s">
        <v>34</v>
      </c>
      <c r="AX237" s="13" t="s">
        <v>82</v>
      </c>
      <c r="AY237" s="254" t="s">
        <v>196</v>
      </c>
    </row>
    <row r="238" s="12" customFormat="1" ht="22.8" customHeight="1">
      <c r="A238" s="12"/>
      <c r="B238" s="214"/>
      <c r="C238" s="215"/>
      <c r="D238" s="216" t="s">
        <v>77</v>
      </c>
      <c r="E238" s="228" t="s">
        <v>101</v>
      </c>
      <c r="F238" s="228" t="s">
        <v>421</v>
      </c>
      <c r="G238" s="215"/>
      <c r="H238" s="215"/>
      <c r="I238" s="218"/>
      <c r="J238" s="229">
        <f>BK238</f>
        <v>0</v>
      </c>
      <c r="K238" s="215"/>
      <c r="L238" s="220"/>
      <c r="M238" s="221"/>
      <c r="N238" s="222"/>
      <c r="O238" s="222"/>
      <c r="P238" s="223">
        <f>SUM(P239:P251)</f>
        <v>0</v>
      </c>
      <c r="Q238" s="222"/>
      <c r="R238" s="223">
        <f>SUM(R239:R251)</f>
        <v>8.2233088900000002</v>
      </c>
      <c r="S238" s="222"/>
      <c r="T238" s="224">
        <f>SUM(T239:T251)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25" t="s">
        <v>82</v>
      </c>
      <c r="AT238" s="226" t="s">
        <v>77</v>
      </c>
      <c r="AU238" s="226" t="s">
        <v>82</v>
      </c>
      <c r="AY238" s="225" t="s">
        <v>196</v>
      </c>
      <c r="BK238" s="227">
        <f>SUM(BK239:BK251)</f>
        <v>0</v>
      </c>
    </row>
    <row r="239" s="2" customFormat="1" ht="24.15" customHeight="1">
      <c r="A239" s="39"/>
      <c r="B239" s="40"/>
      <c r="C239" s="230" t="s">
        <v>387</v>
      </c>
      <c r="D239" s="230" t="s">
        <v>198</v>
      </c>
      <c r="E239" s="231" t="s">
        <v>1577</v>
      </c>
      <c r="F239" s="232" t="s">
        <v>1578</v>
      </c>
      <c r="G239" s="233" t="s">
        <v>201</v>
      </c>
      <c r="H239" s="234">
        <v>1</v>
      </c>
      <c r="I239" s="235"/>
      <c r="J239" s="236">
        <f>ROUND(I239*H239,2)</f>
        <v>0</v>
      </c>
      <c r="K239" s="232" t="s">
        <v>202</v>
      </c>
      <c r="L239" s="45"/>
      <c r="M239" s="237" t="s">
        <v>1</v>
      </c>
      <c r="N239" s="238" t="s">
        <v>43</v>
      </c>
      <c r="O239" s="92"/>
      <c r="P239" s="239">
        <f>O239*H239</f>
        <v>0</v>
      </c>
      <c r="Q239" s="239">
        <v>0.24532999999999999</v>
      </c>
      <c r="R239" s="239">
        <f>Q239*H239</f>
        <v>0.24532999999999999</v>
      </c>
      <c r="S239" s="239">
        <v>0</v>
      </c>
      <c r="T239" s="240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1" t="s">
        <v>101</v>
      </c>
      <c r="AT239" s="241" t="s">
        <v>198</v>
      </c>
      <c r="AU239" s="241" t="s">
        <v>86</v>
      </c>
      <c r="AY239" s="18" t="s">
        <v>196</v>
      </c>
      <c r="BE239" s="242">
        <f>IF(N239="základní",J239,0)</f>
        <v>0</v>
      </c>
      <c r="BF239" s="242">
        <f>IF(N239="snížená",J239,0)</f>
        <v>0</v>
      </c>
      <c r="BG239" s="242">
        <f>IF(N239="zákl. přenesená",J239,0)</f>
        <v>0</v>
      </c>
      <c r="BH239" s="242">
        <f>IF(N239="sníž. přenesená",J239,0)</f>
        <v>0</v>
      </c>
      <c r="BI239" s="242">
        <f>IF(N239="nulová",J239,0)</f>
        <v>0</v>
      </c>
      <c r="BJ239" s="18" t="s">
        <v>82</v>
      </c>
      <c r="BK239" s="242">
        <f>ROUND(I239*H239,2)</f>
        <v>0</v>
      </c>
      <c r="BL239" s="18" t="s">
        <v>101</v>
      </c>
      <c r="BM239" s="241" t="s">
        <v>1301</v>
      </c>
    </row>
    <row r="240" s="2" customFormat="1" ht="21.75" customHeight="1">
      <c r="A240" s="39"/>
      <c r="B240" s="40"/>
      <c r="C240" s="230" t="s">
        <v>392</v>
      </c>
      <c r="D240" s="230" t="s">
        <v>198</v>
      </c>
      <c r="E240" s="231" t="s">
        <v>1579</v>
      </c>
      <c r="F240" s="232" t="s">
        <v>1580</v>
      </c>
      <c r="G240" s="233" t="s">
        <v>201</v>
      </c>
      <c r="H240" s="234">
        <v>1</v>
      </c>
      <c r="I240" s="235"/>
      <c r="J240" s="236">
        <f>ROUND(I240*H240,2)</f>
        <v>0</v>
      </c>
      <c r="K240" s="232" t="s">
        <v>202</v>
      </c>
      <c r="L240" s="45"/>
      <c r="M240" s="237" t="s">
        <v>1</v>
      </c>
      <c r="N240" s="238" t="s">
        <v>43</v>
      </c>
      <c r="O240" s="92"/>
      <c r="P240" s="239">
        <f>O240*H240</f>
        <v>0</v>
      </c>
      <c r="Q240" s="239">
        <v>0.2004</v>
      </c>
      <c r="R240" s="239">
        <f>Q240*H240</f>
        <v>0.2004</v>
      </c>
      <c r="S240" s="239">
        <v>0</v>
      </c>
      <c r="T240" s="240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1" t="s">
        <v>101</v>
      </c>
      <c r="AT240" s="241" t="s">
        <v>198</v>
      </c>
      <c r="AU240" s="241" t="s">
        <v>86</v>
      </c>
      <c r="AY240" s="18" t="s">
        <v>196</v>
      </c>
      <c r="BE240" s="242">
        <f>IF(N240="základní",J240,0)</f>
        <v>0</v>
      </c>
      <c r="BF240" s="242">
        <f>IF(N240="snížená",J240,0)</f>
        <v>0</v>
      </c>
      <c r="BG240" s="242">
        <f>IF(N240="zákl. přenesená",J240,0)</f>
        <v>0</v>
      </c>
      <c r="BH240" s="242">
        <f>IF(N240="sníž. přenesená",J240,0)</f>
        <v>0</v>
      </c>
      <c r="BI240" s="242">
        <f>IF(N240="nulová",J240,0)</f>
        <v>0</v>
      </c>
      <c r="BJ240" s="18" t="s">
        <v>82</v>
      </c>
      <c r="BK240" s="242">
        <f>ROUND(I240*H240,2)</f>
        <v>0</v>
      </c>
      <c r="BL240" s="18" t="s">
        <v>101</v>
      </c>
      <c r="BM240" s="241" t="s">
        <v>1581</v>
      </c>
    </row>
    <row r="241" s="2" customFormat="1" ht="24.15" customHeight="1">
      <c r="A241" s="39"/>
      <c r="B241" s="40"/>
      <c r="C241" s="230" t="s">
        <v>397</v>
      </c>
      <c r="D241" s="230" t="s">
        <v>198</v>
      </c>
      <c r="E241" s="231" t="s">
        <v>1302</v>
      </c>
      <c r="F241" s="232" t="s">
        <v>1303</v>
      </c>
      <c r="G241" s="233" t="s">
        <v>261</v>
      </c>
      <c r="H241" s="234">
        <v>3.5569999999999999</v>
      </c>
      <c r="I241" s="235"/>
      <c r="J241" s="236">
        <f>ROUND(I241*H241,2)</f>
        <v>0</v>
      </c>
      <c r="K241" s="232" t="s">
        <v>202</v>
      </c>
      <c r="L241" s="45"/>
      <c r="M241" s="237" t="s">
        <v>1</v>
      </c>
      <c r="N241" s="238" t="s">
        <v>43</v>
      </c>
      <c r="O241" s="92"/>
      <c r="P241" s="239">
        <f>O241*H241</f>
        <v>0</v>
      </c>
      <c r="Q241" s="239">
        <v>1.8907700000000001</v>
      </c>
      <c r="R241" s="239">
        <f>Q241*H241</f>
        <v>6.7254688900000001</v>
      </c>
      <c r="S241" s="239">
        <v>0</v>
      </c>
      <c r="T241" s="240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1" t="s">
        <v>101</v>
      </c>
      <c r="AT241" s="241" t="s">
        <v>198</v>
      </c>
      <c r="AU241" s="241" t="s">
        <v>86</v>
      </c>
      <c r="AY241" s="18" t="s">
        <v>196</v>
      </c>
      <c r="BE241" s="242">
        <f>IF(N241="základní",J241,0)</f>
        <v>0</v>
      </c>
      <c r="BF241" s="242">
        <f>IF(N241="snížená",J241,0)</f>
        <v>0</v>
      </c>
      <c r="BG241" s="242">
        <f>IF(N241="zákl. přenesená",J241,0)</f>
        <v>0</v>
      </c>
      <c r="BH241" s="242">
        <f>IF(N241="sníž. přenesená",J241,0)</f>
        <v>0</v>
      </c>
      <c r="BI241" s="242">
        <f>IF(N241="nulová",J241,0)</f>
        <v>0</v>
      </c>
      <c r="BJ241" s="18" t="s">
        <v>82</v>
      </c>
      <c r="BK241" s="242">
        <f>ROUND(I241*H241,2)</f>
        <v>0</v>
      </c>
      <c r="BL241" s="18" t="s">
        <v>101</v>
      </c>
      <c r="BM241" s="241" t="s">
        <v>1304</v>
      </c>
    </row>
    <row r="242" s="13" customFormat="1">
      <c r="A242" s="13"/>
      <c r="B242" s="243"/>
      <c r="C242" s="244"/>
      <c r="D242" s="245" t="s">
        <v>210</v>
      </c>
      <c r="E242" s="246" t="s">
        <v>1</v>
      </c>
      <c r="F242" s="247" t="s">
        <v>1730</v>
      </c>
      <c r="G242" s="244"/>
      <c r="H242" s="248">
        <v>3.0800000000000001</v>
      </c>
      <c r="I242" s="249"/>
      <c r="J242" s="244"/>
      <c r="K242" s="244"/>
      <c r="L242" s="250"/>
      <c r="M242" s="251"/>
      <c r="N242" s="252"/>
      <c r="O242" s="252"/>
      <c r="P242" s="252"/>
      <c r="Q242" s="252"/>
      <c r="R242" s="252"/>
      <c r="S242" s="252"/>
      <c r="T242" s="25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4" t="s">
        <v>210</v>
      </c>
      <c r="AU242" s="254" t="s">
        <v>86</v>
      </c>
      <c r="AV242" s="13" t="s">
        <v>86</v>
      </c>
      <c r="AW242" s="13" t="s">
        <v>34</v>
      </c>
      <c r="AX242" s="13" t="s">
        <v>78</v>
      </c>
      <c r="AY242" s="254" t="s">
        <v>196</v>
      </c>
    </row>
    <row r="243" s="13" customFormat="1">
      <c r="A243" s="13"/>
      <c r="B243" s="243"/>
      <c r="C243" s="244"/>
      <c r="D243" s="245" t="s">
        <v>210</v>
      </c>
      <c r="E243" s="246" t="s">
        <v>1</v>
      </c>
      <c r="F243" s="247" t="s">
        <v>1583</v>
      </c>
      <c r="G243" s="244"/>
      <c r="H243" s="248">
        <v>0.127</v>
      </c>
      <c r="I243" s="249"/>
      <c r="J243" s="244"/>
      <c r="K243" s="244"/>
      <c r="L243" s="250"/>
      <c r="M243" s="251"/>
      <c r="N243" s="252"/>
      <c r="O243" s="252"/>
      <c r="P243" s="252"/>
      <c r="Q243" s="252"/>
      <c r="R243" s="252"/>
      <c r="S243" s="252"/>
      <c r="T243" s="25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4" t="s">
        <v>210</v>
      </c>
      <c r="AU243" s="254" t="s">
        <v>86</v>
      </c>
      <c r="AV243" s="13" t="s">
        <v>86</v>
      </c>
      <c r="AW243" s="13" t="s">
        <v>34</v>
      </c>
      <c r="AX243" s="13" t="s">
        <v>78</v>
      </c>
      <c r="AY243" s="254" t="s">
        <v>196</v>
      </c>
    </row>
    <row r="244" s="13" customFormat="1">
      <c r="A244" s="13"/>
      <c r="B244" s="243"/>
      <c r="C244" s="244"/>
      <c r="D244" s="245" t="s">
        <v>210</v>
      </c>
      <c r="E244" s="246" t="s">
        <v>1</v>
      </c>
      <c r="F244" s="247" t="s">
        <v>1731</v>
      </c>
      <c r="G244" s="244"/>
      <c r="H244" s="248">
        <v>0.29999999999999999</v>
      </c>
      <c r="I244" s="249"/>
      <c r="J244" s="244"/>
      <c r="K244" s="244"/>
      <c r="L244" s="250"/>
      <c r="M244" s="251"/>
      <c r="N244" s="252"/>
      <c r="O244" s="252"/>
      <c r="P244" s="252"/>
      <c r="Q244" s="252"/>
      <c r="R244" s="252"/>
      <c r="S244" s="252"/>
      <c r="T244" s="25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4" t="s">
        <v>210</v>
      </c>
      <c r="AU244" s="254" t="s">
        <v>86</v>
      </c>
      <c r="AV244" s="13" t="s">
        <v>86</v>
      </c>
      <c r="AW244" s="13" t="s">
        <v>34</v>
      </c>
      <c r="AX244" s="13" t="s">
        <v>78</v>
      </c>
      <c r="AY244" s="254" t="s">
        <v>196</v>
      </c>
    </row>
    <row r="245" s="13" customFormat="1">
      <c r="A245" s="13"/>
      <c r="B245" s="243"/>
      <c r="C245" s="244"/>
      <c r="D245" s="245" t="s">
        <v>210</v>
      </c>
      <c r="E245" s="246" t="s">
        <v>1</v>
      </c>
      <c r="F245" s="247" t="s">
        <v>1732</v>
      </c>
      <c r="G245" s="244"/>
      <c r="H245" s="248">
        <v>0.050000000000000003</v>
      </c>
      <c r="I245" s="249"/>
      <c r="J245" s="244"/>
      <c r="K245" s="244"/>
      <c r="L245" s="250"/>
      <c r="M245" s="251"/>
      <c r="N245" s="252"/>
      <c r="O245" s="252"/>
      <c r="P245" s="252"/>
      <c r="Q245" s="252"/>
      <c r="R245" s="252"/>
      <c r="S245" s="252"/>
      <c r="T245" s="25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4" t="s">
        <v>210</v>
      </c>
      <c r="AU245" s="254" t="s">
        <v>86</v>
      </c>
      <c r="AV245" s="13" t="s">
        <v>86</v>
      </c>
      <c r="AW245" s="13" t="s">
        <v>34</v>
      </c>
      <c r="AX245" s="13" t="s">
        <v>78</v>
      </c>
      <c r="AY245" s="254" t="s">
        <v>196</v>
      </c>
    </row>
    <row r="246" s="15" customFormat="1">
      <c r="A246" s="15"/>
      <c r="B246" s="265"/>
      <c r="C246" s="266"/>
      <c r="D246" s="245" t="s">
        <v>210</v>
      </c>
      <c r="E246" s="267" t="s">
        <v>1179</v>
      </c>
      <c r="F246" s="268" t="s">
        <v>243</v>
      </c>
      <c r="G246" s="266"/>
      <c r="H246" s="269">
        <v>3.5569999999999999</v>
      </c>
      <c r="I246" s="270"/>
      <c r="J246" s="266"/>
      <c r="K246" s="266"/>
      <c r="L246" s="271"/>
      <c r="M246" s="272"/>
      <c r="N246" s="273"/>
      <c r="O246" s="273"/>
      <c r="P246" s="273"/>
      <c r="Q246" s="273"/>
      <c r="R246" s="273"/>
      <c r="S246" s="273"/>
      <c r="T246" s="274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75" t="s">
        <v>210</v>
      </c>
      <c r="AU246" s="275" t="s">
        <v>86</v>
      </c>
      <c r="AV246" s="15" t="s">
        <v>94</v>
      </c>
      <c r="AW246" s="15" t="s">
        <v>34</v>
      </c>
      <c r="AX246" s="15" t="s">
        <v>82</v>
      </c>
      <c r="AY246" s="275" t="s">
        <v>196</v>
      </c>
    </row>
    <row r="247" s="2" customFormat="1" ht="21.75" customHeight="1">
      <c r="A247" s="39"/>
      <c r="B247" s="40"/>
      <c r="C247" s="230" t="s">
        <v>402</v>
      </c>
      <c r="D247" s="230" t="s">
        <v>198</v>
      </c>
      <c r="E247" s="231" t="s">
        <v>1311</v>
      </c>
      <c r="F247" s="232" t="s">
        <v>1312</v>
      </c>
      <c r="G247" s="233" t="s">
        <v>418</v>
      </c>
      <c r="H247" s="234">
        <v>2</v>
      </c>
      <c r="I247" s="235"/>
      <c r="J247" s="236">
        <f>ROUND(I247*H247,2)</f>
        <v>0</v>
      </c>
      <c r="K247" s="232" t="s">
        <v>202</v>
      </c>
      <c r="L247" s="45"/>
      <c r="M247" s="237" t="s">
        <v>1</v>
      </c>
      <c r="N247" s="238" t="s">
        <v>43</v>
      </c>
      <c r="O247" s="92"/>
      <c r="P247" s="239">
        <f>O247*H247</f>
        <v>0</v>
      </c>
      <c r="Q247" s="239">
        <v>0.087419999999999998</v>
      </c>
      <c r="R247" s="239">
        <f>Q247*H247</f>
        <v>0.17484</v>
      </c>
      <c r="S247" s="239">
        <v>0</v>
      </c>
      <c r="T247" s="240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1" t="s">
        <v>101</v>
      </c>
      <c r="AT247" s="241" t="s">
        <v>198</v>
      </c>
      <c r="AU247" s="241" t="s">
        <v>86</v>
      </c>
      <c r="AY247" s="18" t="s">
        <v>196</v>
      </c>
      <c r="BE247" s="242">
        <f>IF(N247="základní",J247,0)</f>
        <v>0</v>
      </c>
      <c r="BF247" s="242">
        <f>IF(N247="snížená",J247,0)</f>
        <v>0</v>
      </c>
      <c r="BG247" s="242">
        <f>IF(N247="zákl. přenesená",J247,0)</f>
        <v>0</v>
      </c>
      <c r="BH247" s="242">
        <f>IF(N247="sníž. přenesená",J247,0)</f>
        <v>0</v>
      </c>
      <c r="BI247" s="242">
        <f>IF(N247="nulová",J247,0)</f>
        <v>0</v>
      </c>
      <c r="BJ247" s="18" t="s">
        <v>82</v>
      </c>
      <c r="BK247" s="242">
        <f>ROUND(I247*H247,2)</f>
        <v>0</v>
      </c>
      <c r="BL247" s="18" t="s">
        <v>101</v>
      </c>
      <c r="BM247" s="241" t="s">
        <v>1733</v>
      </c>
    </row>
    <row r="248" s="2" customFormat="1" ht="24.15" customHeight="1">
      <c r="A248" s="39"/>
      <c r="B248" s="40"/>
      <c r="C248" s="287" t="s">
        <v>406</v>
      </c>
      <c r="D248" s="287" t="s">
        <v>366</v>
      </c>
      <c r="E248" s="288" t="s">
        <v>1314</v>
      </c>
      <c r="F248" s="289" t="s">
        <v>1315</v>
      </c>
      <c r="G248" s="290" t="s">
        <v>418</v>
      </c>
      <c r="H248" s="291">
        <v>2</v>
      </c>
      <c r="I248" s="292"/>
      <c r="J248" s="293">
        <f>ROUND(I248*H248,2)</f>
        <v>0</v>
      </c>
      <c r="K248" s="289" t="s">
        <v>202</v>
      </c>
      <c r="L248" s="294"/>
      <c r="M248" s="295" t="s">
        <v>1</v>
      </c>
      <c r="N248" s="296" t="s">
        <v>43</v>
      </c>
      <c r="O248" s="92"/>
      <c r="P248" s="239">
        <f>O248*H248</f>
        <v>0</v>
      </c>
      <c r="Q248" s="239">
        <v>0.027</v>
      </c>
      <c r="R248" s="239">
        <f>Q248*H248</f>
        <v>0.053999999999999999</v>
      </c>
      <c r="S248" s="239">
        <v>0</v>
      </c>
      <c r="T248" s="24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1" t="s">
        <v>232</v>
      </c>
      <c r="AT248" s="241" t="s">
        <v>366</v>
      </c>
      <c r="AU248" s="241" t="s">
        <v>86</v>
      </c>
      <c r="AY248" s="18" t="s">
        <v>196</v>
      </c>
      <c r="BE248" s="242">
        <f>IF(N248="základní",J248,0)</f>
        <v>0</v>
      </c>
      <c r="BF248" s="242">
        <f>IF(N248="snížená",J248,0)</f>
        <v>0</v>
      </c>
      <c r="BG248" s="242">
        <f>IF(N248="zákl. přenesená",J248,0)</f>
        <v>0</v>
      </c>
      <c r="BH248" s="242">
        <f>IF(N248="sníž. přenesená",J248,0)</f>
        <v>0</v>
      </c>
      <c r="BI248" s="242">
        <f>IF(N248="nulová",J248,0)</f>
        <v>0</v>
      </c>
      <c r="BJ248" s="18" t="s">
        <v>82</v>
      </c>
      <c r="BK248" s="242">
        <f>ROUND(I248*H248,2)</f>
        <v>0</v>
      </c>
      <c r="BL248" s="18" t="s">
        <v>101</v>
      </c>
      <c r="BM248" s="241" t="s">
        <v>1734</v>
      </c>
    </row>
    <row r="249" s="2" customFormat="1" ht="24.15" customHeight="1">
      <c r="A249" s="39"/>
      <c r="B249" s="40"/>
      <c r="C249" s="230" t="s">
        <v>411</v>
      </c>
      <c r="D249" s="230" t="s">
        <v>198</v>
      </c>
      <c r="E249" s="231" t="s">
        <v>1322</v>
      </c>
      <c r="F249" s="232" t="s">
        <v>1323</v>
      </c>
      <c r="G249" s="233" t="s">
        <v>201</v>
      </c>
      <c r="H249" s="234">
        <v>1</v>
      </c>
      <c r="I249" s="235"/>
      <c r="J249" s="236">
        <f>ROUND(I249*H249,2)</f>
        <v>0</v>
      </c>
      <c r="K249" s="232" t="s">
        <v>202</v>
      </c>
      <c r="L249" s="45"/>
      <c r="M249" s="237" t="s">
        <v>1</v>
      </c>
      <c r="N249" s="238" t="s">
        <v>43</v>
      </c>
      <c r="O249" s="92"/>
      <c r="P249" s="239">
        <f>O249*H249</f>
        <v>0</v>
      </c>
      <c r="Q249" s="239">
        <v>0.82326999999999995</v>
      </c>
      <c r="R249" s="239">
        <f>Q249*H249</f>
        <v>0.82326999999999995</v>
      </c>
      <c r="S249" s="239">
        <v>0</v>
      </c>
      <c r="T249" s="24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1" t="s">
        <v>101</v>
      </c>
      <c r="AT249" s="241" t="s">
        <v>198</v>
      </c>
      <c r="AU249" s="241" t="s">
        <v>86</v>
      </c>
      <c r="AY249" s="18" t="s">
        <v>196</v>
      </c>
      <c r="BE249" s="242">
        <f>IF(N249="základní",J249,0)</f>
        <v>0</v>
      </c>
      <c r="BF249" s="242">
        <f>IF(N249="snížená",J249,0)</f>
        <v>0</v>
      </c>
      <c r="BG249" s="242">
        <f>IF(N249="zákl. přenesená",J249,0)</f>
        <v>0</v>
      </c>
      <c r="BH249" s="242">
        <f>IF(N249="sníž. přenesená",J249,0)</f>
        <v>0</v>
      </c>
      <c r="BI249" s="242">
        <f>IF(N249="nulová",J249,0)</f>
        <v>0</v>
      </c>
      <c r="BJ249" s="18" t="s">
        <v>82</v>
      </c>
      <c r="BK249" s="242">
        <f>ROUND(I249*H249,2)</f>
        <v>0</v>
      </c>
      <c r="BL249" s="18" t="s">
        <v>101</v>
      </c>
      <c r="BM249" s="241" t="s">
        <v>1324</v>
      </c>
    </row>
    <row r="250" s="14" customFormat="1">
      <c r="A250" s="14"/>
      <c r="B250" s="255"/>
      <c r="C250" s="256"/>
      <c r="D250" s="245" t="s">
        <v>210</v>
      </c>
      <c r="E250" s="257" t="s">
        <v>1</v>
      </c>
      <c r="F250" s="258" t="s">
        <v>1735</v>
      </c>
      <c r="G250" s="256"/>
      <c r="H250" s="257" t="s">
        <v>1</v>
      </c>
      <c r="I250" s="259"/>
      <c r="J250" s="256"/>
      <c r="K250" s="256"/>
      <c r="L250" s="260"/>
      <c r="M250" s="261"/>
      <c r="N250" s="262"/>
      <c r="O250" s="262"/>
      <c r="P250" s="262"/>
      <c r="Q250" s="262"/>
      <c r="R250" s="262"/>
      <c r="S250" s="262"/>
      <c r="T250" s="26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4" t="s">
        <v>210</v>
      </c>
      <c r="AU250" s="264" t="s">
        <v>86</v>
      </c>
      <c r="AV250" s="14" t="s">
        <v>82</v>
      </c>
      <c r="AW250" s="14" t="s">
        <v>34</v>
      </c>
      <c r="AX250" s="14" t="s">
        <v>78</v>
      </c>
      <c r="AY250" s="264" t="s">
        <v>196</v>
      </c>
    </row>
    <row r="251" s="13" customFormat="1">
      <c r="A251" s="13"/>
      <c r="B251" s="243"/>
      <c r="C251" s="244"/>
      <c r="D251" s="245" t="s">
        <v>210</v>
      </c>
      <c r="E251" s="246" t="s">
        <v>1</v>
      </c>
      <c r="F251" s="247" t="s">
        <v>1599</v>
      </c>
      <c r="G251" s="244"/>
      <c r="H251" s="248">
        <v>1</v>
      </c>
      <c r="I251" s="249"/>
      <c r="J251" s="244"/>
      <c r="K251" s="244"/>
      <c r="L251" s="250"/>
      <c r="M251" s="251"/>
      <c r="N251" s="252"/>
      <c r="O251" s="252"/>
      <c r="P251" s="252"/>
      <c r="Q251" s="252"/>
      <c r="R251" s="252"/>
      <c r="S251" s="252"/>
      <c r="T251" s="25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4" t="s">
        <v>210</v>
      </c>
      <c r="AU251" s="254" t="s">
        <v>86</v>
      </c>
      <c r="AV251" s="13" t="s">
        <v>86</v>
      </c>
      <c r="AW251" s="13" t="s">
        <v>34</v>
      </c>
      <c r="AX251" s="13" t="s">
        <v>82</v>
      </c>
      <c r="AY251" s="254" t="s">
        <v>196</v>
      </c>
    </row>
    <row r="252" s="12" customFormat="1" ht="22.8" customHeight="1">
      <c r="A252" s="12"/>
      <c r="B252" s="214"/>
      <c r="C252" s="215"/>
      <c r="D252" s="216" t="s">
        <v>77</v>
      </c>
      <c r="E252" s="228" t="s">
        <v>215</v>
      </c>
      <c r="F252" s="228" t="s">
        <v>432</v>
      </c>
      <c r="G252" s="215"/>
      <c r="H252" s="215"/>
      <c r="I252" s="218"/>
      <c r="J252" s="229">
        <f>BK252</f>
        <v>0</v>
      </c>
      <c r="K252" s="215"/>
      <c r="L252" s="220"/>
      <c r="M252" s="221"/>
      <c r="N252" s="222"/>
      <c r="O252" s="222"/>
      <c r="P252" s="223">
        <f>SUM(P253:P259)</f>
        <v>0</v>
      </c>
      <c r="Q252" s="222"/>
      <c r="R252" s="223">
        <f>SUM(R253:R259)</f>
        <v>1.1566079999999999</v>
      </c>
      <c r="S252" s="222"/>
      <c r="T252" s="224">
        <f>SUM(T253:T259)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25" t="s">
        <v>82</v>
      </c>
      <c r="AT252" s="226" t="s">
        <v>77</v>
      </c>
      <c r="AU252" s="226" t="s">
        <v>82</v>
      </c>
      <c r="AY252" s="225" t="s">
        <v>196</v>
      </c>
      <c r="BK252" s="227">
        <f>SUM(BK253:BK259)</f>
        <v>0</v>
      </c>
    </row>
    <row r="253" s="2" customFormat="1" ht="24.15" customHeight="1">
      <c r="A253" s="39"/>
      <c r="B253" s="40"/>
      <c r="C253" s="230" t="s">
        <v>415</v>
      </c>
      <c r="D253" s="230" t="s">
        <v>198</v>
      </c>
      <c r="E253" s="231" t="s">
        <v>455</v>
      </c>
      <c r="F253" s="232" t="s">
        <v>456</v>
      </c>
      <c r="G253" s="233" t="s">
        <v>201</v>
      </c>
      <c r="H253" s="234">
        <v>5.7599999999999998</v>
      </c>
      <c r="I253" s="235"/>
      <c r="J253" s="236">
        <f>ROUND(I253*H253,2)</f>
        <v>0</v>
      </c>
      <c r="K253" s="232" t="s">
        <v>202</v>
      </c>
      <c r="L253" s="45"/>
      <c r="M253" s="237" t="s">
        <v>1</v>
      </c>
      <c r="N253" s="238" t="s">
        <v>43</v>
      </c>
      <c r="O253" s="92"/>
      <c r="P253" s="239">
        <f>O253*H253</f>
        <v>0</v>
      </c>
      <c r="Q253" s="239">
        <v>0.00031</v>
      </c>
      <c r="R253" s="239">
        <f>Q253*H253</f>
        <v>0.0017856</v>
      </c>
      <c r="S253" s="239">
        <v>0</v>
      </c>
      <c r="T253" s="240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1" t="s">
        <v>101</v>
      </c>
      <c r="AT253" s="241" t="s">
        <v>198</v>
      </c>
      <c r="AU253" s="241" t="s">
        <v>86</v>
      </c>
      <c r="AY253" s="18" t="s">
        <v>196</v>
      </c>
      <c r="BE253" s="242">
        <f>IF(N253="základní",J253,0)</f>
        <v>0</v>
      </c>
      <c r="BF253" s="242">
        <f>IF(N253="snížená",J253,0)</f>
        <v>0</v>
      </c>
      <c r="BG253" s="242">
        <f>IF(N253="zákl. přenesená",J253,0)</f>
        <v>0</v>
      </c>
      <c r="BH253" s="242">
        <f>IF(N253="sníž. přenesená",J253,0)</f>
        <v>0</v>
      </c>
      <c r="BI253" s="242">
        <f>IF(N253="nulová",J253,0)</f>
        <v>0</v>
      </c>
      <c r="BJ253" s="18" t="s">
        <v>82</v>
      </c>
      <c r="BK253" s="242">
        <f>ROUND(I253*H253,2)</f>
        <v>0</v>
      </c>
      <c r="BL253" s="18" t="s">
        <v>101</v>
      </c>
      <c r="BM253" s="241" t="s">
        <v>1736</v>
      </c>
    </row>
    <row r="254" s="13" customFormat="1">
      <c r="A254" s="13"/>
      <c r="B254" s="243"/>
      <c r="C254" s="244"/>
      <c r="D254" s="245" t="s">
        <v>210</v>
      </c>
      <c r="E254" s="246" t="s">
        <v>1</v>
      </c>
      <c r="F254" s="247" t="s">
        <v>1327</v>
      </c>
      <c r="G254" s="244"/>
      <c r="H254" s="248">
        <v>5.7599999999999998</v>
      </c>
      <c r="I254" s="249"/>
      <c r="J254" s="244"/>
      <c r="K254" s="244"/>
      <c r="L254" s="250"/>
      <c r="M254" s="251"/>
      <c r="N254" s="252"/>
      <c r="O254" s="252"/>
      <c r="P254" s="252"/>
      <c r="Q254" s="252"/>
      <c r="R254" s="252"/>
      <c r="S254" s="252"/>
      <c r="T254" s="25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4" t="s">
        <v>210</v>
      </c>
      <c r="AU254" s="254" t="s">
        <v>86</v>
      </c>
      <c r="AV254" s="13" t="s">
        <v>86</v>
      </c>
      <c r="AW254" s="13" t="s">
        <v>34</v>
      </c>
      <c r="AX254" s="13" t="s">
        <v>82</v>
      </c>
      <c r="AY254" s="254" t="s">
        <v>196</v>
      </c>
    </row>
    <row r="255" s="2" customFormat="1" ht="33" customHeight="1">
      <c r="A255" s="39"/>
      <c r="B255" s="40"/>
      <c r="C255" s="230" t="s">
        <v>422</v>
      </c>
      <c r="D255" s="230" t="s">
        <v>198</v>
      </c>
      <c r="E255" s="231" t="s">
        <v>463</v>
      </c>
      <c r="F255" s="232" t="s">
        <v>464</v>
      </c>
      <c r="G255" s="233" t="s">
        <v>201</v>
      </c>
      <c r="H255" s="234">
        <v>2.8799999999999999</v>
      </c>
      <c r="I255" s="235"/>
      <c r="J255" s="236">
        <f>ROUND(I255*H255,2)</f>
        <v>0</v>
      </c>
      <c r="K255" s="232" t="s">
        <v>202</v>
      </c>
      <c r="L255" s="45"/>
      <c r="M255" s="237" t="s">
        <v>1</v>
      </c>
      <c r="N255" s="238" t="s">
        <v>43</v>
      </c>
      <c r="O255" s="92"/>
      <c r="P255" s="239">
        <f>O255*H255</f>
        <v>0</v>
      </c>
      <c r="Q255" s="239">
        <v>0.12966</v>
      </c>
      <c r="R255" s="239">
        <f>Q255*H255</f>
        <v>0.3734208</v>
      </c>
      <c r="S255" s="239">
        <v>0</v>
      </c>
      <c r="T255" s="240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1" t="s">
        <v>101</v>
      </c>
      <c r="AT255" s="241" t="s">
        <v>198</v>
      </c>
      <c r="AU255" s="241" t="s">
        <v>86</v>
      </c>
      <c r="AY255" s="18" t="s">
        <v>196</v>
      </c>
      <c r="BE255" s="242">
        <f>IF(N255="základní",J255,0)</f>
        <v>0</v>
      </c>
      <c r="BF255" s="242">
        <f>IF(N255="snížená",J255,0)</f>
        <v>0</v>
      </c>
      <c r="BG255" s="242">
        <f>IF(N255="zákl. přenesená",J255,0)</f>
        <v>0</v>
      </c>
      <c r="BH255" s="242">
        <f>IF(N255="sníž. přenesená",J255,0)</f>
        <v>0</v>
      </c>
      <c r="BI255" s="242">
        <f>IF(N255="nulová",J255,0)</f>
        <v>0</v>
      </c>
      <c r="BJ255" s="18" t="s">
        <v>82</v>
      </c>
      <c r="BK255" s="242">
        <f>ROUND(I255*H255,2)</f>
        <v>0</v>
      </c>
      <c r="BL255" s="18" t="s">
        <v>101</v>
      </c>
      <c r="BM255" s="241" t="s">
        <v>1737</v>
      </c>
    </row>
    <row r="256" s="13" customFormat="1">
      <c r="A256" s="13"/>
      <c r="B256" s="243"/>
      <c r="C256" s="244"/>
      <c r="D256" s="245" t="s">
        <v>210</v>
      </c>
      <c r="E256" s="246" t="s">
        <v>1</v>
      </c>
      <c r="F256" s="247" t="s">
        <v>137</v>
      </c>
      <c r="G256" s="244"/>
      <c r="H256" s="248">
        <v>2.8799999999999999</v>
      </c>
      <c r="I256" s="249"/>
      <c r="J256" s="244"/>
      <c r="K256" s="244"/>
      <c r="L256" s="250"/>
      <c r="M256" s="251"/>
      <c r="N256" s="252"/>
      <c r="O256" s="252"/>
      <c r="P256" s="252"/>
      <c r="Q256" s="252"/>
      <c r="R256" s="252"/>
      <c r="S256" s="252"/>
      <c r="T256" s="25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4" t="s">
        <v>210</v>
      </c>
      <c r="AU256" s="254" t="s">
        <v>86</v>
      </c>
      <c r="AV256" s="13" t="s">
        <v>86</v>
      </c>
      <c r="AW256" s="13" t="s">
        <v>34</v>
      </c>
      <c r="AX256" s="13" t="s">
        <v>82</v>
      </c>
      <c r="AY256" s="254" t="s">
        <v>196</v>
      </c>
    </row>
    <row r="257" s="2" customFormat="1" ht="24.15" customHeight="1">
      <c r="A257" s="39"/>
      <c r="B257" s="40"/>
      <c r="C257" s="230" t="s">
        <v>427</v>
      </c>
      <c r="D257" s="230" t="s">
        <v>198</v>
      </c>
      <c r="E257" s="231" t="s">
        <v>475</v>
      </c>
      <c r="F257" s="232" t="s">
        <v>476</v>
      </c>
      <c r="G257" s="233" t="s">
        <v>201</v>
      </c>
      <c r="H257" s="234">
        <v>5.7599999999999998</v>
      </c>
      <c r="I257" s="235"/>
      <c r="J257" s="236">
        <f>ROUND(I257*H257,2)</f>
        <v>0</v>
      </c>
      <c r="K257" s="232" t="s">
        <v>202</v>
      </c>
      <c r="L257" s="45"/>
      <c r="M257" s="237" t="s">
        <v>1</v>
      </c>
      <c r="N257" s="238" t="s">
        <v>43</v>
      </c>
      <c r="O257" s="92"/>
      <c r="P257" s="239">
        <f>O257*H257</f>
        <v>0</v>
      </c>
      <c r="Q257" s="239">
        <v>0.12966</v>
      </c>
      <c r="R257" s="239">
        <f>Q257*H257</f>
        <v>0.74684159999999999</v>
      </c>
      <c r="S257" s="239">
        <v>0</v>
      </c>
      <c r="T257" s="240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1" t="s">
        <v>101</v>
      </c>
      <c r="AT257" s="241" t="s">
        <v>198</v>
      </c>
      <c r="AU257" s="241" t="s">
        <v>86</v>
      </c>
      <c r="AY257" s="18" t="s">
        <v>196</v>
      </c>
      <c r="BE257" s="242">
        <f>IF(N257="základní",J257,0)</f>
        <v>0</v>
      </c>
      <c r="BF257" s="242">
        <f>IF(N257="snížená",J257,0)</f>
        <v>0</v>
      </c>
      <c r="BG257" s="242">
        <f>IF(N257="zákl. přenesená",J257,0)</f>
        <v>0</v>
      </c>
      <c r="BH257" s="242">
        <f>IF(N257="sníž. přenesená",J257,0)</f>
        <v>0</v>
      </c>
      <c r="BI257" s="242">
        <f>IF(N257="nulová",J257,0)</f>
        <v>0</v>
      </c>
      <c r="BJ257" s="18" t="s">
        <v>82</v>
      </c>
      <c r="BK257" s="242">
        <f>ROUND(I257*H257,2)</f>
        <v>0</v>
      </c>
      <c r="BL257" s="18" t="s">
        <v>101</v>
      </c>
      <c r="BM257" s="241" t="s">
        <v>1738</v>
      </c>
    </row>
    <row r="258" s="13" customFormat="1">
      <c r="A258" s="13"/>
      <c r="B258" s="243"/>
      <c r="C258" s="244"/>
      <c r="D258" s="245" t="s">
        <v>210</v>
      </c>
      <c r="E258" s="246" t="s">
        <v>1</v>
      </c>
      <c r="F258" s="247" t="s">
        <v>1327</v>
      </c>
      <c r="G258" s="244"/>
      <c r="H258" s="248">
        <v>5.7599999999999998</v>
      </c>
      <c r="I258" s="249"/>
      <c r="J258" s="244"/>
      <c r="K258" s="244"/>
      <c r="L258" s="250"/>
      <c r="M258" s="251"/>
      <c r="N258" s="252"/>
      <c r="O258" s="252"/>
      <c r="P258" s="252"/>
      <c r="Q258" s="252"/>
      <c r="R258" s="252"/>
      <c r="S258" s="252"/>
      <c r="T258" s="25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4" t="s">
        <v>210</v>
      </c>
      <c r="AU258" s="254" t="s">
        <v>86</v>
      </c>
      <c r="AV258" s="13" t="s">
        <v>86</v>
      </c>
      <c r="AW258" s="13" t="s">
        <v>34</v>
      </c>
      <c r="AX258" s="13" t="s">
        <v>82</v>
      </c>
      <c r="AY258" s="254" t="s">
        <v>196</v>
      </c>
    </row>
    <row r="259" s="2" customFormat="1" ht="21.75" customHeight="1">
      <c r="A259" s="39"/>
      <c r="B259" s="40"/>
      <c r="C259" s="230" t="s">
        <v>433</v>
      </c>
      <c r="D259" s="230" t="s">
        <v>198</v>
      </c>
      <c r="E259" s="231" t="s">
        <v>548</v>
      </c>
      <c r="F259" s="232" t="s">
        <v>549</v>
      </c>
      <c r="G259" s="233" t="s">
        <v>247</v>
      </c>
      <c r="H259" s="234">
        <v>9.5999999999999996</v>
      </c>
      <c r="I259" s="235"/>
      <c r="J259" s="236">
        <f>ROUND(I259*H259,2)</f>
        <v>0</v>
      </c>
      <c r="K259" s="232" t="s">
        <v>202</v>
      </c>
      <c r="L259" s="45"/>
      <c r="M259" s="237" t="s">
        <v>1</v>
      </c>
      <c r="N259" s="238" t="s">
        <v>43</v>
      </c>
      <c r="O259" s="92"/>
      <c r="P259" s="239">
        <f>O259*H259</f>
        <v>0</v>
      </c>
      <c r="Q259" s="239">
        <v>0.0035999999999999999</v>
      </c>
      <c r="R259" s="239">
        <f>Q259*H259</f>
        <v>0.03456</v>
      </c>
      <c r="S259" s="239">
        <v>0</v>
      </c>
      <c r="T259" s="240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1" t="s">
        <v>101</v>
      </c>
      <c r="AT259" s="241" t="s">
        <v>198</v>
      </c>
      <c r="AU259" s="241" t="s">
        <v>86</v>
      </c>
      <c r="AY259" s="18" t="s">
        <v>196</v>
      </c>
      <c r="BE259" s="242">
        <f>IF(N259="základní",J259,0)</f>
        <v>0</v>
      </c>
      <c r="BF259" s="242">
        <f>IF(N259="snížená",J259,0)</f>
        <v>0</v>
      </c>
      <c r="BG259" s="242">
        <f>IF(N259="zákl. přenesená",J259,0)</f>
        <v>0</v>
      </c>
      <c r="BH259" s="242">
        <f>IF(N259="sníž. přenesená",J259,0)</f>
        <v>0</v>
      </c>
      <c r="BI259" s="242">
        <f>IF(N259="nulová",J259,0)</f>
        <v>0</v>
      </c>
      <c r="BJ259" s="18" t="s">
        <v>82</v>
      </c>
      <c r="BK259" s="242">
        <f>ROUND(I259*H259,2)</f>
        <v>0</v>
      </c>
      <c r="BL259" s="18" t="s">
        <v>101</v>
      </c>
      <c r="BM259" s="241" t="s">
        <v>1739</v>
      </c>
    </row>
    <row r="260" s="12" customFormat="1" ht="22.8" customHeight="1">
      <c r="A260" s="12"/>
      <c r="B260" s="214"/>
      <c r="C260" s="215"/>
      <c r="D260" s="216" t="s">
        <v>77</v>
      </c>
      <c r="E260" s="228" t="s">
        <v>232</v>
      </c>
      <c r="F260" s="228" t="s">
        <v>1331</v>
      </c>
      <c r="G260" s="215"/>
      <c r="H260" s="215"/>
      <c r="I260" s="218"/>
      <c r="J260" s="229">
        <f>BK260</f>
        <v>0</v>
      </c>
      <c r="K260" s="215"/>
      <c r="L260" s="220"/>
      <c r="M260" s="221"/>
      <c r="N260" s="222"/>
      <c r="O260" s="222"/>
      <c r="P260" s="223">
        <f>SUM(P261:P290)</f>
        <v>0</v>
      </c>
      <c r="Q260" s="222"/>
      <c r="R260" s="223">
        <f>SUM(R261:R290)</f>
        <v>4.7426820999999997</v>
      </c>
      <c r="S260" s="222"/>
      <c r="T260" s="224">
        <f>SUM(T261:T290)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25" t="s">
        <v>82</v>
      </c>
      <c r="AT260" s="226" t="s">
        <v>77</v>
      </c>
      <c r="AU260" s="226" t="s">
        <v>82</v>
      </c>
      <c r="AY260" s="225" t="s">
        <v>196</v>
      </c>
      <c r="BK260" s="227">
        <f>SUM(BK261:BK290)</f>
        <v>0</v>
      </c>
    </row>
    <row r="261" s="2" customFormat="1" ht="21.75" customHeight="1">
      <c r="A261" s="39"/>
      <c r="B261" s="40"/>
      <c r="C261" s="230" t="s">
        <v>437</v>
      </c>
      <c r="D261" s="230" t="s">
        <v>198</v>
      </c>
      <c r="E261" s="231" t="s">
        <v>1332</v>
      </c>
      <c r="F261" s="232" t="s">
        <v>1333</v>
      </c>
      <c r="G261" s="233" t="s">
        <v>418</v>
      </c>
      <c r="H261" s="234">
        <v>1</v>
      </c>
      <c r="I261" s="235"/>
      <c r="J261" s="236">
        <f>ROUND(I261*H261,2)</f>
        <v>0</v>
      </c>
      <c r="K261" s="232" t="s">
        <v>202</v>
      </c>
      <c r="L261" s="45"/>
      <c r="M261" s="237" t="s">
        <v>1</v>
      </c>
      <c r="N261" s="238" t="s">
        <v>43</v>
      </c>
      <c r="O261" s="92"/>
      <c r="P261" s="239">
        <f>O261*H261</f>
        <v>0</v>
      </c>
      <c r="Q261" s="239">
        <v>1.7919799999999999</v>
      </c>
      <c r="R261" s="239">
        <f>Q261*H261</f>
        <v>1.7919799999999999</v>
      </c>
      <c r="S261" s="239">
        <v>0</v>
      </c>
      <c r="T261" s="240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1" t="s">
        <v>101</v>
      </c>
      <c r="AT261" s="241" t="s">
        <v>198</v>
      </c>
      <c r="AU261" s="241" t="s">
        <v>86</v>
      </c>
      <c r="AY261" s="18" t="s">
        <v>196</v>
      </c>
      <c r="BE261" s="242">
        <f>IF(N261="základní",J261,0)</f>
        <v>0</v>
      </c>
      <c r="BF261" s="242">
        <f>IF(N261="snížená",J261,0)</f>
        <v>0</v>
      </c>
      <c r="BG261" s="242">
        <f>IF(N261="zákl. přenesená",J261,0)</f>
        <v>0</v>
      </c>
      <c r="BH261" s="242">
        <f>IF(N261="sníž. přenesená",J261,0)</f>
        <v>0</v>
      </c>
      <c r="BI261" s="242">
        <f>IF(N261="nulová",J261,0)</f>
        <v>0</v>
      </c>
      <c r="BJ261" s="18" t="s">
        <v>82</v>
      </c>
      <c r="BK261" s="242">
        <f>ROUND(I261*H261,2)</f>
        <v>0</v>
      </c>
      <c r="BL261" s="18" t="s">
        <v>101</v>
      </c>
      <c r="BM261" s="241" t="s">
        <v>1740</v>
      </c>
    </row>
    <row r="262" s="2" customFormat="1" ht="24.15" customHeight="1">
      <c r="A262" s="39"/>
      <c r="B262" s="40"/>
      <c r="C262" s="230" t="s">
        <v>439</v>
      </c>
      <c r="D262" s="230" t="s">
        <v>198</v>
      </c>
      <c r="E262" s="231" t="s">
        <v>1335</v>
      </c>
      <c r="F262" s="232" t="s">
        <v>1336</v>
      </c>
      <c r="G262" s="233" t="s">
        <v>247</v>
      </c>
      <c r="H262" s="234">
        <v>5</v>
      </c>
      <c r="I262" s="235"/>
      <c r="J262" s="236">
        <f>ROUND(I262*H262,2)</f>
        <v>0</v>
      </c>
      <c r="K262" s="232" t="s">
        <v>202</v>
      </c>
      <c r="L262" s="45"/>
      <c r="M262" s="237" t="s">
        <v>1</v>
      </c>
      <c r="N262" s="238" t="s">
        <v>43</v>
      </c>
      <c r="O262" s="92"/>
      <c r="P262" s="239">
        <f>O262*H262</f>
        <v>0</v>
      </c>
      <c r="Q262" s="239">
        <v>1.0000000000000001E-05</v>
      </c>
      <c r="R262" s="239">
        <f>Q262*H262</f>
        <v>5.0000000000000002E-05</v>
      </c>
      <c r="S262" s="239">
        <v>0</v>
      </c>
      <c r="T262" s="240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1" t="s">
        <v>101</v>
      </c>
      <c r="AT262" s="241" t="s">
        <v>198</v>
      </c>
      <c r="AU262" s="241" t="s">
        <v>86</v>
      </c>
      <c r="AY262" s="18" t="s">
        <v>196</v>
      </c>
      <c r="BE262" s="242">
        <f>IF(N262="základní",J262,0)</f>
        <v>0</v>
      </c>
      <c r="BF262" s="242">
        <f>IF(N262="snížená",J262,0)</f>
        <v>0</v>
      </c>
      <c r="BG262" s="242">
        <f>IF(N262="zákl. přenesená",J262,0)</f>
        <v>0</v>
      </c>
      <c r="BH262" s="242">
        <f>IF(N262="sníž. přenesená",J262,0)</f>
        <v>0</v>
      </c>
      <c r="BI262" s="242">
        <f>IF(N262="nulová",J262,0)</f>
        <v>0</v>
      </c>
      <c r="BJ262" s="18" t="s">
        <v>82</v>
      </c>
      <c r="BK262" s="242">
        <f>ROUND(I262*H262,2)</f>
        <v>0</v>
      </c>
      <c r="BL262" s="18" t="s">
        <v>101</v>
      </c>
      <c r="BM262" s="241" t="s">
        <v>1741</v>
      </c>
    </row>
    <row r="263" s="2" customFormat="1" ht="24.15" customHeight="1">
      <c r="A263" s="39"/>
      <c r="B263" s="40"/>
      <c r="C263" s="287" t="s">
        <v>446</v>
      </c>
      <c r="D263" s="287" t="s">
        <v>366</v>
      </c>
      <c r="E263" s="288" t="s">
        <v>1340</v>
      </c>
      <c r="F263" s="289" t="s">
        <v>1341</v>
      </c>
      <c r="G263" s="290" t="s">
        <v>247</v>
      </c>
      <c r="H263" s="291">
        <v>5.1500000000000004</v>
      </c>
      <c r="I263" s="292"/>
      <c r="J263" s="293">
        <f>ROUND(I263*H263,2)</f>
        <v>0</v>
      </c>
      <c r="K263" s="289" t="s">
        <v>202</v>
      </c>
      <c r="L263" s="294"/>
      <c r="M263" s="295" t="s">
        <v>1</v>
      </c>
      <c r="N263" s="296" t="s">
        <v>43</v>
      </c>
      <c r="O263" s="92"/>
      <c r="P263" s="239">
        <f>O263*H263</f>
        <v>0</v>
      </c>
      <c r="Q263" s="239">
        <v>0.0024099999999999998</v>
      </c>
      <c r="R263" s="239">
        <f>Q263*H263</f>
        <v>0.012411500000000001</v>
      </c>
      <c r="S263" s="239">
        <v>0</v>
      </c>
      <c r="T263" s="240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1" t="s">
        <v>232</v>
      </c>
      <c r="AT263" s="241" t="s">
        <v>366</v>
      </c>
      <c r="AU263" s="241" t="s">
        <v>86</v>
      </c>
      <c r="AY263" s="18" t="s">
        <v>196</v>
      </c>
      <c r="BE263" s="242">
        <f>IF(N263="základní",J263,0)</f>
        <v>0</v>
      </c>
      <c r="BF263" s="242">
        <f>IF(N263="snížená",J263,0)</f>
        <v>0</v>
      </c>
      <c r="BG263" s="242">
        <f>IF(N263="zákl. přenesená",J263,0)</f>
        <v>0</v>
      </c>
      <c r="BH263" s="242">
        <f>IF(N263="sníž. přenesená",J263,0)</f>
        <v>0</v>
      </c>
      <c r="BI263" s="242">
        <f>IF(N263="nulová",J263,0)</f>
        <v>0</v>
      </c>
      <c r="BJ263" s="18" t="s">
        <v>82</v>
      </c>
      <c r="BK263" s="242">
        <f>ROUND(I263*H263,2)</f>
        <v>0</v>
      </c>
      <c r="BL263" s="18" t="s">
        <v>101</v>
      </c>
      <c r="BM263" s="241" t="s">
        <v>1742</v>
      </c>
    </row>
    <row r="264" s="13" customFormat="1">
      <c r="A264" s="13"/>
      <c r="B264" s="243"/>
      <c r="C264" s="244"/>
      <c r="D264" s="245" t="s">
        <v>210</v>
      </c>
      <c r="E264" s="244"/>
      <c r="F264" s="247" t="s">
        <v>1743</v>
      </c>
      <c r="G264" s="244"/>
      <c r="H264" s="248">
        <v>5.1500000000000004</v>
      </c>
      <c r="I264" s="249"/>
      <c r="J264" s="244"/>
      <c r="K264" s="244"/>
      <c r="L264" s="250"/>
      <c r="M264" s="251"/>
      <c r="N264" s="252"/>
      <c r="O264" s="252"/>
      <c r="P264" s="252"/>
      <c r="Q264" s="252"/>
      <c r="R264" s="252"/>
      <c r="S264" s="252"/>
      <c r="T264" s="25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4" t="s">
        <v>210</v>
      </c>
      <c r="AU264" s="254" t="s">
        <v>86</v>
      </c>
      <c r="AV264" s="13" t="s">
        <v>86</v>
      </c>
      <c r="AW264" s="13" t="s">
        <v>4</v>
      </c>
      <c r="AX264" s="13" t="s">
        <v>82</v>
      </c>
      <c r="AY264" s="254" t="s">
        <v>196</v>
      </c>
    </row>
    <row r="265" s="2" customFormat="1" ht="24.15" customHeight="1">
      <c r="A265" s="39"/>
      <c r="B265" s="40"/>
      <c r="C265" s="230" t="s">
        <v>450</v>
      </c>
      <c r="D265" s="230" t="s">
        <v>198</v>
      </c>
      <c r="E265" s="231" t="s">
        <v>1744</v>
      </c>
      <c r="F265" s="232" t="s">
        <v>1745</v>
      </c>
      <c r="G265" s="233" t="s">
        <v>247</v>
      </c>
      <c r="H265" s="234">
        <v>5</v>
      </c>
      <c r="I265" s="235"/>
      <c r="J265" s="236">
        <f>ROUND(I265*H265,2)</f>
        <v>0</v>
      </c>
      <c r="K265" s="232" t="s">
        <v>202</v>
      </c>
      <c r="L265" s="45"/>
      <c r="M265" s="237" t="s">
        <v>1</v>
      </c>
      <c r="N265" s="238" t="s">
        <v>43</v>
      </c>
      <c r="O265" s="92"/>
      <c r="P265" s="239">
        <f>O265*H265</f>
        <v>0</v>
      </c>
      <c r="Q265" s="239">
        <v>0.0027599999999999999</v>
      </c>
      <c r="R265" s="239">
        <f>Q265*H265</f>
        <v>0.0138</v>
      </c>
      <c r="S265" s="239">
        <v>0</v>
      </c>
      <c r="T265" s="240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1" t="s">
        <v>101</v>
      </c>
      <c r="AT265" s="241" t="s">
        <v>198</v>
      </c>
      <c r="AU265" s="241" t="s">
        <v>86</v>
      </c>
      <c r="AY265" s="18" t="s">
        <v>196</v>
      </c>
      <c r="BE265" s="242">
        <f>IF(N265="základní",J265,0)</f>
        <v>0</v>
      </c>
      <c r="BF265" s="242">
        <f>IF(N265="snížená",J265,0)</f>
        <v>0</v>
      </c>
      <c r="BG265" s="242">
        <f>IF(N265="zákl. přenesená",J265,0)</f>
        <v>0</v>
      </c>
      <c r="BH265" s="242">
        <f>IF(N265="sníž. přenesená",J265,0)</f>
        <v>0</v>
      </c>
      <c r="BI265" s="242">
        <f>IF(N265="nulová",J265,0)</f>
        <v>0</v>
      </c>
      <c r="BJ265" s="18" t="s">
        <v>82</v>
      </c>
      <c r="BK265" s="242">
        <f>ROUND(I265*H265,2)</f>
        <v>0</v>
      </c>
      <c r="BL265" s="18" t="s">
        <v>101</v>
      </c>
      <c r="BM265" s="241" t="s">
        <v>1746</v>
      </c>
    </row>
    <row r="266" s="2" customFormat="1" ht="24.15" customHeight="1">
      <c r="A266" s="39"/>
      <c r="B266" s="40"/>
      <c r="C266" s="230" t="s">
        <v>454</v>
      </c>
      <c r="D266" s="230" t="s">
        <v>198</v>
      </c>
      <c r="E266" s="231" t="s">
        <v>1609</v>
      </c>
      <c r="F266" s="232" t="s">
        <v>1610</v>
      </c>
      <c r="G266" s="233" t="s">
        <v>247</v>
      </c>
      <c r="H266" s="234">
        <v>1.5</v>
      </c>
      <c r="I266" s="235"/>
      <c r="J266" s="236">
        <f>ROUND(I266*H266,2)</f>
        <v>0</v>
      </c>
      <c r="K266" s="232" t="s">
        <v>202</v>
      </c>
      <c r="L266" s="45"/>
      <c r="M266" s="237" t="s">
        <v>1</v>
      </c>
      <c r="N266" s="238" t="s">
        <v>43</v>
      </c>
      <c r="O266" s="92"/>
      <c r="P266" s="239">
        <f>O266*H266</f>
        <v>0</v>
      </c>
      <c r="Q266" s="239">
        <v>2.0000000000000002E-05</v>
      </c>
      <c r="R266" s="239">
        <f>Q266*H266</f>
        <v>3.0000000000000004E-05</v>
      </c>
      <c r="S266" s="239">
        <v>0</v>
      </c>
      <c r="T266" s="24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1" t="s">
        <v>101</v>
      </c>
      <c r="AT266" s="241" t="s">
        <v>198</v>
      </c>
      <c r="AU266" s="241" t="s">
        <v>86</v>
      </c>
      <c r="AY266" s="18" t="s">
        <v>196</v>
      </c>
      <c r="BE266" s="242">
        <f>IF(N266="základní",J266,0)</f>
        <v>0</v>
      </c>
      <c r="BF266" s="242">
        <f>IF(N266="snížená",J266,0)</f>
        <v>0</v>
      </c>
      <c r="BG266" s="242">
        <f>IF(N266="zákl. přenesená",J266,0)</f>
        <v>0</v>
      </c>
      <c r="BH266" s="242">
        <f>IF(N266="sníž. přenesená",J266,0)</f>
        <v>0</v>
      </c>
      <c r="BI266" s="242">
        <f>IF(N266="nulová",J266,0)</f>
        <v>0</v>
      </c>
      <c r="BJ266" s="18" t="s">
        <v>82</v>
      </c>
      <c r="BK266" s="242">
        <f>ROUND(I266*H266,2)</f>
        <v>0</v>
      </c>
      <c r="BL266" s="18" t="s">
        <v>101</v>
      </c>
      <c r="BM266" s="241" t="s">
        <v>1747</v>
      </c>
    </row>
    <row r="267" s="2" customFormat="1" ht="24.15" customHeight="1">
      <c r="A267" s="39"/>
      <c r="B267" s="40"/>
      <c r="C267" s="287" t="s">
        <v>459</v>
      </c>
      <c r="D267" s="287" t="s">
        <v>366</v>
      </c>
      <c r="E267" s="288" t="s">
        <v>1612</v>
      </c>
      <c r="F267" s="289" t="s">
        <v>1613</v>
      </c>
      <c r="G267" s="290" t="s">
        <v>247</v>
      </c>
      <c r="H267" s="291">
        <v>1.5449999999999999</v>
      </c>
      <c r="I267" s="292"/>
      <c r="J267" s="293">
        <f>ROUND(I267*H267,2)</f>
        <v>0</v>
      </c>
      <c r="K267" s="289" t="s">
        <v>202</v>
      </c>
      <c r="L267" s="294"/>
      <c r="M267" s="295" t="s">
        <v>1</v>
      </c>
      <c r="N267" s="296" t="s">
        <v>43</v>
      </c>
      <c r="O267" s="92"/>
      <c r="P267" s="239">
        <f>O267*H267</f>
        <v>0</v>
      </c>
      <c r="Q267" s="239">
        <v>0.015959999999999998</v>
      </c>
      <c r="R267" s="239">
        <f>Q267*H267</f>
        <v>0.024658199999999998</v>
      </c>
      <c r="S267" s="239">
        <v>0</v>
      </c>
      <c r="T267" s="240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1" t="s">
        <v>232</v>
      </c>
      <c r="AT267" s="241" t="s">
        <v>366</v>
      </c>
      <c r="AU267" s="241" t="s">
        <v>86</v>
      </c>
      <c r="AY267" s="18" t="s">
        <v>196</v>
      </c>
      <c r="BE267" s="242">
        <f>IF(N267="základní",J267,0)</f>
        <v>0</v>
      </c>
      <c r="BF267" s="242">
        <f>IF(N267="snížená",J267,0)</f>
        <v>0</v>
      </c>
      <c r="BG267" s="242">
        <f>IF(N267="zákl. přenesená",J267,0)</f>
        <v>0</v>
      </c>
      <c r="BH267" s="242">
        <f>IF(N267="sníž. přenesená",J267,0)</f>
        <v>0</v>
      </c>
      <c r="BI267" s="242">
        <f>IF(N267="nulová",J267,0)</f>
        <v>0</v>
      </c>
      <c r="BJ267" s="18" t="s">
        <v>82</v>
      </c>
      <c r="BK267" s="242">
        <f>ROUND(I267*H267,2)</f>
        <v>0</v>
      </c>
      <c r="BL267" s="18" t="s">
        <v>101</v>
      </c>
      <c r="BM267" s="241" t="s">
        <v>1748</v>
      </c>
    </row>
    <row r="268" s="13" customFormat="1">
      <c r="A268" s="13"/>
      <c r="B268" s="243"/>
      <c r="C268" s="244"/>
      <c r="D268" s="245" t="s">
        <v>210</v>
      </c>
      <c r="E268" s="244"/>
      <c r="F268" s="247" t="s">
        <v>1615</v>
      </c>
      <c r="G268" s="244"/>
      <c r="H268" s="248">
        <v>1.5449999999999999</v>
      </c>
      <c r="I268" s="249"/>
      <c r="J268" s="244"/>
      <c r="K268" s="244"/>
      <c r="L268" s="250"/>
      <c r="M268" s="251"/>
      <c r="N268" s="252"/>
      <c r="O268" s="252"/>
      <c r="P268" s="252"/>
      <c r="Q268" s="252"/>
      <c r="R268" s="252"/>
      <c r="S268" s="252"/>
      <c r="T268" s="25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4" t="s">
        <v>210</v>
      </c>
      <c r="AU268" s="254" t="s">
        <v>86</v>
      </c>
      <c r="AV268" s="13" t="s">
        <v>86</v>
      </c>
      <c r="AW268" s="13" t="s">
        <v>4</v>
      </c>
      <c r="AX268" s="13" t="s">
        <v>82</v>
      </c>
      <c r="AY268" s="254" t="s">
        <v>196</v>
      </c>
    </row>
    <row r="269" s="2" customFormat="1" ht="24.15" customHeight="1">
      <c r="A269" s="39"/>
      <c r="B269" s="40"/>
      <c r="C269" s="230" t="s">
        <v>462</v>
      </c>
      <c r="D269" s="230" t="s">
        <v>198</v>
      </c>
      <c r="E269" s="231" t="s">
        <v>1344</v>
      </c>
      <c r="F269" s="232" t="s">
        <v>1345</v>
      </c>
      <c r="G269" s="233" t="s">
        <v>247</v>
      </c>
      <c r="H269" s="234">
        <v>38.5</v>
      </c>
      <c r="I269" s="235"/>
      <c r="J269" s="236">
        <f>ROUND(I269*H269,2)</f>
        <v>0</v>
      </c>
      <c r="K269" s="232" t="s">
        <v>202</v>
      </c>
      <c r="L269" s="45"/>
      <c r="M269" s="237" t="s">
        <v>1</v>
      </c>
      <c r="N269" s="238" t="s">
        <v>43</v>
      </c>
      <c r="O269" s="92"/>
      <c r="P269" s="239">
        <f>O269*H269</f>
        <v>0</v>
      </c>
      <c r="Q269" s="239">
        <v>3.0000000000000001E-05</v>
      </c>
      <c r="R269" s="239">
        <f>Q269*H269</f>
        <v>0.001155</v>
      </c>
      <c r="S269" s="239">
        <v>0</v>
      </c>
      <c r="T269" s="240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1" t="s">
        <v>101</v>
      </c>
      <c r="AT269" s="241" t="s">
        <v>198</v>
      </c>
      <c r="AU269" s="241" t="s">
        <v>86</v>
      </c>
      <c r="AY269" s="18" t="s">
        <v>196</v>
      </c>
      <c r="BE269" s="242">
        <f>IF(N269="základní",J269,0)</f>
        <v>0</v>
      </c>
      <c r="BF269" s="242">
        <f>IF(N269="snížená",J269,0)</f>
        <v>0</v>
      </c>
      <c r="BG269" s="242">
        <f>IF(N269="zákl. přenesená",J269,0)</f>
        <v>0</v>
      </c>
      <c r="BH269" s="242">
        <f>IF(N269="sníž. přenesená",J269,0)</f>
        <v>0</v>
      </c>
      <c r="BI269" s="242">
        <f>IF(N269="nulová",J269,0)</f>
        <v>0</v>
      </c>
      <c r="BJ269" s="18" t="s">
        <v>82</v>
      </c>
      <c r="BK269" s="242">
        <f>ROUND(I269*H269,2)</f>
        <v>0</v>
      </c>
      <c r="BL269" s="18" t="s">
        <v>101</v>
      </c>
      <c r="BM269" s="241" t="s">
        <v>1749</v>
      </c>
    </row>
    <row r="270" s="2" customFormat="1" ht="24.15" customHeight="1">
      <c r="A270" s="39"/>
      <c r="B270" s="40"/>
      <c r="C270" s="287" t="s">
        <v>466</v>
      </c>
      <c r="D270" s="287" t="s">
        <v>366</v>
      </c>
      <c r="E270" s="288" t="s">
        <v>1347</v>
      </c>
      <c r="F270" s="289" t="s">
        <v>1348</v>
      </c>
      <c r="G270" s="290" t="s">
        <v>247</v>
      </c>
      <c r="H270" s="291">
        <v>39.078000000000003</v>
      </c>
      <c r="I270" s="292"/>
      <c r="J270" s="293">
        <f>ROUND(I270*H270,2)</f>
        <v>0</v>
      </c>
      <c r="K270" s="289" t="s">
        <v>202</v>
      </c>
      <c r="L270" s="294"/>
      <c r="M270" s="295" t="s">
        <v>1</v>
      </c>
      <c r="N270" s="296" t="s">
        <v>43</v>
      </c>
      <c r="O270" s="92"/>
      <c r="P270" s="239">
        <f>O270*H270</f>
        <v>0</v>
      </c>
      <c r="Q270" s="239">
        <v>0.0183</v>
      </c>
      <c r="R270" s="239">
        <f>Q270*H270</f>
        <v>0.71512740000000008</v>
      </c>
      <c r="S270" s="239">
        <v>0</v>
      </c>
      <c r="T270" s="240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1" t="s">
        <v>232</v>
      </c>
      <c r="AT270" s="241" t="s">
        <v>366</v>
      </c>
      <c r="AU270" s="241" t="s">
        <v>86</v>
      </c>
      <c r="AY270" s="18" t="s">
        <v>196</v>
      </c>
      <c r="BE270" s="242">
        <f>IF(N270="základní",J270,0)</f>
        <v>0</v>
      </c>
      <c r="BF270" s="242">
        <f>IF(N270="snížená",J270,0)</f>
        <v>0</v>
      </c>
      <c r="BG270" s="242">
        <f>IF(N270="zákl. přenesená",J270,0)</f>
        <v>0</v>
      </c>
      <c r="BH270" s="242">
        <f>IF(N270="sníž. přenesená",J270,0)</f>
        <v>0</v>
      </c>
      <c r="BI270" s="242">
        <f>IF(N270="nulová",J270,0)</f>
        <v>0</v>
      </c>
      <c r="BJ270" s="18" t="s">
        <v>82</v>
      </c>
      <c r="BK270" s="242">
        <f>ROUND(I270*H270,2)</f>
        <v>0</v>
      </c>
      <c r="BL270" s="18" t="s">
        <v>101</v>
      </c>
      <c r="BM270" s="241" t="s">
        <v>1750</v>
      </c>
    </row>
    <row r="271" s="13" customFormat="1">
      <c r="A271" s="13"/>
      <c r="B271" s="243"/>
      <c r="C271" s="244"/>
      <c r="D271" s="245" t="s">
        <v>210</v>
      </c>
      <c r="E271" s="244"/>
      <c r="F271" s="247" t="s">
        <v>1751</v>
      </c>
      <c r="G271" s="244"/>
      <c r="H271" s="248">
        <v>39.078000000000003</v>
      </c>
      <c r="I271" s="249"/>
      <c r="J271" s="244"/>
      <c r="K271" s="244"/>
      <c r="L271" s="250"/>
      <c r="M271" s="251"/>
      <c r="N271" s="252"/>
      <c r="O271" s="252"/>
      <c r="P271" s="252"/>
      <c r="Q271" s="252"/>
      <c r="R271" s="252"/>
      <c r="S271" s="252"/>
      <c r="T271" s="25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4" t="s">
        <v>210</v>
      </c>
      <c r="AU271" s="254" t="s">
        <v>86</v>
      </c>
      <c r="AV271" s="13" t="s">
        <v>86</v>
      </c>
      <c r="AW271" s="13" t="s">
        <v>4</v>
      </c>
      <c r="AX271" s="13" t="s">
        <v>82</v>
      </c>
      <c r="AY271" s="254" t="s">
        <v>196</v>
      </c>
    </row>
    <row r="272" s="2" customFormat="1" ht="33" customHeight="1">
      <c r="A272" s="39"/>
      <c r="B272" s="40"/>
      <c r="C272" s="230" t="s">
        <v>474</v>
      </c>
      <c r="D272" s="230" t="s">
        <v>198</v>
      </c>
      <c r="E272" s="231" t="s">
        <v>1351</v>
      </c>
      <c r="F272" s="232" t="s">
        <v>1352</v>
      </c>
      <c r="G272" s="233" t="s">
        <v>418</v>
      </c>
      <c r="H272" s="234">
        <v>1</v>
      </c>
      <c r="I272" s="235"/>
      <c r="J272" s="236">
        <f>ROUND(I272*H272,2)</f>
        <v>0</v>
      </c>
      <c r="K272" s="232" t="s">
        <v>202</v>
      </c>
      <c r="L272" s="45"/>
      <c r="M272" s="237" t="s">
        <v>1</v>
      </c>
      <c r="N272" s="238" t="s">
        <v>43</v>
      </c>
      <c r="O272" s="92"/>
      <c r="P272" s="239">
        <f>O272*H272</f>
        <v>0</v>
      </c>
      <c r="Q272" s="239">
        <v>0</v>
      </c>
      <c r="R272" s="239">
        <f>Q272*H272</f>
        <v>0</v>
      </c>
      <c r="S272" s="239">
        <v>0</v>
      </c>
      <c r="T272" s="24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41" t="s">
        <v>101</v>
      </c>
      <c r="AT272" s="241" t="s">
        <v>198</v>
      </c>
      <c r="AU272" s="241" t="s">
        <v>86</v>
      </c>
      <c r="AY272" s="18" t="s">
        <v>196</v>
      </c>
      <c r="BE272" s="242">
        <f>IF(N272="základní",J272,0)</f>
        <v>0</v>
      </c>
      <c r="BF272" s="242">
        <f>IF(N272="snížená",J272,0)</f>
        <v>0</v>
      </c>
      <c r="BG272" s="242">
        <f>IF(N272="zákl. přenesená",J272,0)</f>
        <v>0</v>
      </c>
      <c r="BH272" s="242">
        <f>IF(N272="sníž. přenesená",J272,0)</f>
        <v>0</v>
      </c>
      <c r="BI272" s="242">
        <f>IF(N272="nulová",J272,0)</f>
        <v>0</v>
      </c>
      <c r="BJ272" s="18" t="s">
        <v>82</v>
      </c>
      <c r="BK272" s="242">
        <f>ROUND(I272*H272,2)</f>
        <v>0</v>
      </c>
      <c r="BL272" s="18" t="s">
        <v>101</v>
      </c>
      <c r="BM272" s="241" t="s">
        <v>1752</v>
      </c>
    </row>
    <row r="273" s="2" customFormat="1" ht="16.5" customHeight="1">
      <c r="A273" s="39"/>
      <c r="B273" s="40"/>
      <c r="C273" s="287" t="s">
        <v>480</v>
      </c>
      <c r="D273" s="287" t="s">
        <v>366</v>
      </c>
      <c r="E273" s="288" t="s">
        <v>1354</v>
      </c>
      <c r="F273" s="289" t="s">
        <v>1355</v>
      </c>
      <c r="G273" s="290" t="s">
        <v>418</v>
      </c>
      <c r="H273" s="291">
        <v>1</v>
      </c>
      <c r="I273" s="292"/>
      <c r="J273" s="293">
        <f>ROUND(I273*H273,2)</f>
        <v>0</v>
      </c>
      <c r="K273" s="289" t="s">
        <v>202</v>
      </c>
      <c r="L273" s="294"/>
      <c r="M273" s="295" t="s">
        <v>1</v>
      </c>
      <c r="N273" s="296" t="s">
        <v>43</v>
      </c>
      <c r="O273" s="92"/>
      <c r="P273" s="239">
        <f>O273*H273</f>
        <v>0</v>
      </c>
      <c r="Q273" s="239">
        <v>0.00365</v>
      </c>
      <c r="R273" s="239">
        <f>Q273*H273</f>
        <v>0.00365</v>
      </c>
      <c r="S273" s="239">
        <v>0</v>
      </c>
      <c r="T273" s="24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41" t="s">
        <v>232</v>
      </c>
      <c r="AT273" s="241" t="s">
        <v>366</v>
      </c>
      <c r="AU273" s="241" t="s">
        <v>86</v>
      </c>
      <c r="AY273" s="18" t="s">
        <v>196</v>
      </c>
      <c r="BE273" s="242">
        <f>IF(N273="základní",J273,0)</f>
        <v>0</v>
      </c>
      <c r="BF273" s="242">
        <f>IF(N273="snížená",J273,0)</f>
        <v>0</v>
      </c>
      <c r="BG273" s="242">
        <f>IF(N273="zákl. přenesená",J273,0)</f>
        <v>0</v>
      </c>
      <c r="BH273" s="242">
        <f>IF(N273="sníž. přenesená",J273,0)</f>
        <v>0</v>
      </c>
      <c r="BI273" s="242">
        <f>IF(N273="nulová",J273,0)</f>
        <v>0</v>
      </c>
      <c r="BJ273" s="18" t="s">
        <v>82</v>
      </c>
      <c r="BK273" s="242">
        <f>ROUND(I273*H273,2)</f>
        <v>0</v>
      </c>
      <c r="BL273" s="18" t="s">
        <v>101</v>
      </c>
      <c r="BM273" s="241" t="s">
        <v>1753</v>
      </c>
    </row>
    <row r="274" s="2" customFormat="1" ht="21.75" customHeight="1">
      <c r="A274" s="39"/>
      <c r="B274" s="40"/>
      <c r="C274" s="230" t="s">
        <v>485</v>
      </c>
      <c r="D274" s="230" t="s">
        <v>198</v>
      </c>
      <c r="E274" s="231" t="s">
        <v>1357</v>
      </c>
      <c r="F274" s="232" t="s">
        <v>1358</v>
      </c>
      <c r="G274" s="233" t="s">
        <v>247</v>
      </c>
      <c r="H274" s="234">
        <v>5</v>
      </c>
      <c r="I274" s="235"/>
      <c r="J274" s="236">
        <f>ROUND(I274*H274,2)</f>
        <v>0</v>
      </c>
      <c r="K274" s="232" t="s">
        <v>202</v>
      </c>
      <c r="L274" s="45"/>
      <c r="M274" s="237" t="s">
        <v>1</v>
      </c>
      <c r="N274" s="238" t="s">
        <v>43</v>
      </c>
      <c r="O274" s="92"/>
      <c r="P274" s="239">
        <f>O274*H274</f>
        <v>0</v>
      </c>
      <c r="Q274" s="239">
        <v>0</v>
      </c>
      <c r="R274" s="239">
        <f>Q274*H274</f>
        <v>0</v>
      </c>
      <c r="S274" s="239">
        <v>0</v>
      </c>
      <c r="T274" s="240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1" t="s">
        <v>101</v>
      </c>
      <c r="AT274" s="241" t="s">
        <v>198</v>
      </c>
      <c r="AU274" s="241" t="s">
        <v>86</v>
      </c>
      <c r="AY274" s="18" t="s">
        <v>196</v>
      </c>
      <c r="BE274" s="242">
        <f>IF(N274="základní",J274,0)</f>
        <v>0</v>
      </c>
      <c r="BF274" s="242">
        <f>IF(N274="snížená",J274,0)</f>
        <v>0</v>
      </c>
      <c r="BG274" s="242">
        <f>IF(N274="zákl. přenesená",J274,0)</f>
        <v>0</v>
      </c>
      <c r="BH274" s="242">
        <f>IF(N274="sníž. přenesená",J274,0)</f>
        <v>0</v>
      </c>
      <c r="BI274" s="242">
        <f>IF(N274="nulová",J274,0)</f>
        <v>0</v>
      </c>
      <c r="BJ274" s="18" t="s">
        <v>82</v>
      </c>
      <c r="BK274" s="242">
        <f>ROUND(I274*H274,2)</f>
        <v>0</v>
      </c>
      <c r="BL274" s="18" t="s">
        <v>101</v>
      </c>
      <c r="BM274" s="241" t="s">
        <v>1754</v>
      </c>
    </row>
    <row r="275" s="2" customFormat="1" ht="21.75" customHeight="1">
      <c r="A275" s="39"/>
      <c r="B275" s="40"/>
      <c r="C275" s="230" t="s">
        <v>495</v>
      </c>
      <c r="D275" s="230" t="s">
        <v>198</v>
      </c>
      <c r="E275" s="231" t="s">
        <v>1360</v>
      </c>
      <c r="F275" s="232" t="s">
        <v>1361</v>
      </c>
      <c r="G275" s="233" t="s">
        <v>247</v>
      </c>
      <c r="H275" s="234">
        <v>38.5</v>
      </c>
      <c r="I275" s="235"/>
      <c r="J275" s="236">
        <f>ROUND(I275*H275,2)</f>
        <v>0</v>
      </c>
      <c r="K275" s="232" t="s">
        <v>202</v>
      </c>
      <c r="L275" s="45"/>
      <c r="M275" s="237" t="s">
        <v>1</v>
      </c>
      <c r="N275" s="238" t="s">
        <v>43</v>
      </c>
      <c r="O275" s="92"/>
      <c r="P275" s="239">
        <f>O275*H275</f>
        <v>0</v>
      </c>
      <c r="Q275" s="239">
        <v>0</v>
      </c>
      <c r="R275" s="239">
        <f>Q275*H275</f>
        <v>0</v>
      </c>
      <c r="S275" s="239">
        <v>0</v>
      </c>
      <c r="T275" s="240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1" t="s">
        <v>101</v>
      </c>
      <c r="AT275" s="241" t="s">
        <v>198</v>
      </c>
      <c r="AU275" s="241" t="s">
        <v>86</v>
      </c>
      <c r="AY275" s="18" t="s">
        <v>196</v>
      </c>
      <c r="BE275" s="242">
        <f>IF(N275="základní",J275,0)</f>
        <v>0</v>
      </c>
      <c r="BF275" s="242">
        <f>IF(N275="snížená",J275,0)</f>
        <v>0</v>
      </c>
      <c r="BG275" s="242">
        <f>IF(N275="zákl. přenesená",J275,0)</f>
        <v>0</v>
      </c>
      <c r="BH275" s="242">
        <f>IF(N275="sníž. přenesená",J275,0)</f>
        <v>0</v>
      </c>
      <c r="BI275" s="242">
        <f>IF(N275="nulová",J275,0)</f>
        <v>0</v>
      </c>
      <c r="BJ275" s="18" t="s">
        <v>82</v>
      </c>
      <c r="BK275" s="242">
        <f>ROUND(I275*H275,2)</f>
        <v>0</v>
      </c>
      <c r="BL275" s="18" t="s">
        <v>101</v>
      </c>
      <c r="BM275" s="241" t="s">
        <v>1362</v>
      </c>
    </row>
    <row r="276" s="2" customFormat="1" ht="24.15" customHeight="1">
      <c r="A276" s="39"/>
      <c r="B276" s="40"/>
      <c r="C276" s="230" t="s">
        <v>501</v>
      </c>
      <c r="D276" s="230" t="s">
        <v>198</v>
      </c>
      <c r="E276" s="231" t="s">
        <v>1384</v>
      </c>
      <c r="F276" s="232" t="s">
        <v>1385</v>
      </c>
      <c r="G276" s="233" t="s">
        <v>418</v>
      </c>
      <c r="H276" s="234">
        <v>2</v>
      </c>
      <c r="I276" s="235"/>
      <c r="J276" s="236">
        <f>ROUND(I276*H276,2)</f>
        <v>0</v>
      </c>
      <c r="K276" s="232" t="s">
        <v>202</v>
      </c>
      <c r="L276" s="45"/>
      <c r="M276" s="237" t="s">
        <v>1</v>
      </c>
      <c r="N276" s="238" t="s">
        <v>43</v>
      </c>
      <c r="O276" s="92"/>
      <c r="P276" s="239">
        <f>O276*H276</f>
        <v>0</v>
      </c>
      <c r="Q276" s="239">
        <v>0.11207</v>
      </c>
      <c r="R276" s="239">
        <f>Q276*H276</f>
        <v>0.22414000000000001</v>
      </c>
      <c r="S276" s="239">
        <v>0</v>
      </c>
      <c r="T276" s="240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1" t="s">
        <v>101</v>
      </c>
      <c r="AT276" s="241" t="s">
        <v>198</v>
      </c>
      <c r="AU276" s="241" t="s">
        <v>86</v>
      </c>
      <c r="AY276" s="18" t="s">
        <v>196</v>
      </c>
      <c r="BE276" s="242">
        <f>IF(N276="základní",J276,0)</f>
        <v>0</v>
      </c>
      <c r="BF276" s="242">
        <f>IF(N276="snížená",J276,0)</f>
        <v>0</v>
      </c>
      <c r="BG276" s="242">
        <f>IF(N276="zákl. přenesená",J276,0)</f>
        <v>0</v>
      </c>
      <c r="BH276" s="242">
        <f>IF(N276="sníž. přenesená",J276,0)</f>
        <v>0</v>
      </c>
      <c r="BI276" s="242">
        <f>IF(N276="nulová",J276,0)</f>
        <v>0</v>
      </c>
      <c r="BJ276" s="18" t="s">
        <v>82</v>
      </c>
      <c r="BK276" s="242">
        <f>ROUND(I276*H276,2)</f>
        <v>0</v>
      </c>
      <c r="BL276" s="18" t="s">
        <v>101</v>
      </c>
      <c r="BM276" s="241" t="s">
        <v>1386</v>
      </c>
    </row>
    <row r="277" s="13" customFormat="1">
      <c r="A277" s="13"/>
      <c r="B277" s="243"/>
      <c r="C277" s="244"/>
      <c r="D277" s="245" t="s">
        <v>210</v>
      </c>
      <c r="E277" s="246" t="s">
        <v>1</v>
      </c>
      <c r="F277" s="247" t="s">
        <v>86</v>
      </c>
      <c r="G277" s="244"/>
      <c r="H277" s="248">
        <v>2</v>
      </c>
      <c r="I277" s="249"/>
      <c r="J277" s="244"/>
      <c r="K277" s="244"/>
      <c r="L277" s="250"/>
      <c r="M277" s="251"/>
      <c r="N277" s="252"/>
      <c r="O277" s="252"/>
      <c r="P277" s="252"/>
      <c r="Q277" s="252"/>
      <c r="R277" s="252"/>
      <c r="S277" s="252"/>
      <c r="T277" s="25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4" t="s">
        <v>210</v>
      </c>
      <c r="AU277" s="254" t="s">
        <v>86</v>
      </c>
      <c r="AV277" s="13" t="s">
        <v>86</v>
      </c>
      <c r="AW277" s="13" t="s">
        <v>34</v>
      </c>
      <c r="AX277" s="13" t="s">
        <v>82</v>
      </c>
      <c r="AY277" s="254" t="s">
        <v>196</v>
      </c>
    </row>
    <row r="278" s="2" customFormat="1" ht="24.15" customHeight="1">
      <c r="A278" s="39"/>
      <c r="B278" s="40"/>
      <c r="C278" s="230" t="s">
        <v>507</v>
      </c>
      <c r="D278" s="230" t="s">
        <v>198</v>
      </c>
      <c r="E278" s="231" t="s">
        <v>1634</v>
      </c>
      <c r="F278" s="232" t="s">
        <v>1635</v>
      </c>
      <c r="G278" s="233" t="s">
        <v>418</v>
      </c>
      <c r="H278" s="234">
        <v>2</v>
      </c>
      <c r="I278" s="235"/>
      <c r="J278" s="236">
        <f>ROUND(I278*H278,2)</f>
        <v>0</v>
      </c>
      <c r="K278" s="232" t="s">
        <v>202</v>
      </c>
      <c r="L278" s="45"/>
      <c r="M278" s="237" t="s">
        <v>1</v>
      </c>
      <c r="N278" s="238" t="s">
        <v>43</v>
      </c>
      <c r="O278" s="92"/>
      <c r="P278" s="239">
        <f>O278*H278</f>
        <v>0</v>
      </c>
      <c r="Q278" s="239">
        <v>0.024240000000000001</v>
      </c>
      <c r="R278" s="239">
        <f>Q278*H278</f>
        <v>0.048480000000000002</v>
      </c>
      <c r="S278" s="239">
        <v>0</v>
      </c>
      <c r="T278" s="240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41" t="s">
        <v>101</v>
      </c>
      <c r="AT278" s="241" t="s">
        <v>198</v>
      </c>
      <c r="AU278" s="241" t="s">
        <v>86</v>
      </c>
      <c r="AY278" s="18" t="s">
        <v>196</v>
      </c>
      <c r="BE278" s="242">
        <f>IF(N278="základní",J278,0)</f>
        <v>0</v>
      </c>
      <c r="BF278" s="242">
        <f>IF(N278="snížená",J278,0)</f>
        <v>0</v>
      </c>
      <c r="BG278" s="242">
        <f>IF(N278="zákl. přenesená",J278,0)</f>
        <v>0</v>
      </c>
      <c r="BH278" s="242">
        <f>IF(N278="sníž. přenesená",J278,0)</f>
        <v>0</v>
      </c>
      <c r="BI278" s="242">
        <f>IF(N278="nulová",J278,0)</f>
        <v>0</v>
      </c>
      <c r="BJ278" s="18" t="s">
        <v>82</v>
      </c>
      <c r="BK278" s="242">
        <f>ROUND(I278*H278,2)</f>
        <v>0</v>
      </c>
      <c r="BL278" s="18" t="s">
        <v>101</v>
      </c>
      <c r="BM278" s="241" t="s">
        <v>1636</v>
      </c>
    </row>
    <row r="279" s="2" customFormat="1" ht="24.15" customHeight="1">
      <c r="A279" s="39"/>
      <c r="B279" s="40"/>
      <c r="C279" s="230" t="s">
        <v>513</v>
      </c>
      <c r="D279" s="230" t="s">
        <v>198</v>
      </c>
      <c r="E279" s="231" t="s">
        <v>1390</v>
      </c>
      <c r="F279" s="232" t="s">
        <v>1391</v>
      </c>
      <c r="G279" s="233" t="s">
        <v>418</v>
      </c>
      <c r="H279" s="234">
        <v>2</v>
      </c>
      <c r="I279" s="235"/>
      <c r="J279" s="236">
        <f>ROUND(I279*H279,2)</f>
        <v>0</v>
      </c>
      <c r="K279" s="232" t="s">
        <v>202</v>
      </c>
      <c r="L279" s="45"/>
      <c r="M279" s="237" t="s">
        <v>1</v>
      </c>
      <c r="N279" s="238" t="s">
        <v>43</v>
      </c>
      <c r="O279" s="92"/>
      <c r="P279" s="239">
        <f>O279*H279</f>
        <v>0</v>
      </c>
      <c r="Q279" s="239">
        <v>0</v>
      </c>
      <c r="R279" s="239">
        <f>Q279*H279</f>
        <v>0</v>
      </c>
      <c r="S279" s="239">
        <v>0</v>
      </c>
      <c r="T279" s="240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1" t="s">
        <v>101</v>
      </c>
      <c r="AT279" s="241" t="s">
        <v>198</v>
      </c>
      <c r="AU279" s="241" t="s">
        <v>86</v>
      </c>
      <c r="AY279" s="18" t="s">
        <v>196</v>
      </c>
      <c r="BE279" s="242">
        <f>IF(N279="základní",J279,0)</f>
        <v>0</v>
      </c>
      <c r="BF279" s="242">
        <f>IF(N279="snížená",J279,0)</f>
        <v>0</v>
      </c>
      <c r="BG279" s="242">
        <f>IF(N279="zákl. přenesená",J279,0)</f>
        <v>0</v>
      </c>
      <c r="BH279" s="242">
        <f>IF(N279="sníž. přenesená",J279,0)</f>
        <v>0</v>
      </c>
      <c r="BI279" s="242">
        <f>IF(N279="nulová",J279,0)</f>
        <v>0</v>
      </c>
      <c r="BJ279" s="18" t="s">
        <v>82</v>
      </c>
      <c r="BK279" s="242">
        <f>ROUND(I279*H279,2)</f>
        <v>0</v>
      </c>
      <c r="BL279" s="18" t="s">
        <v>101</v>
      </c>
      <c r="BM279" s="241" t="s">
        <v>1392</v>
      </c>
    </row>
    <row r="280" s="2" customFormat="1" ht="33" customHeight="1">
      <c r="A280" s="39"/>
      <c r="B280" s="40"/>
      <c r="C280" s="230" t="s">
        <v>518</v>
      </c>
      <c r="D280" s="230" t="s">
        <v>198</v>
      </c>
      <c r="E280" s="231" t="s">
        <v>1393</v>
      </c>
      <c r="F280" s="232" t="s">
        <v>1394</v>
      </c>
      <c r="G280" s="233" t="s">
        <v>418</v>
      </c>
      <c r="H280" s="234">
        <v>2</v>
      </c>
      <c r="I280" s="235"/>
      <c r="J280" s="236">
        <f>ROUND(I280*H280,2)</f>
        <v>0</v>
      </c>
      <c r="K280" s="232" t="s">
        <v>202</v>
      </c>
      <c r="L280" s="45"/>
      <c r="M280" s="237" t="s">
        <v>1</v>
      </c>
      <c r="N280" s="238" t="s">
        <v>43</v>
      </c>
      <c r="O280" s="92"/>
      <c r="P280" s="239">
        <f>O280*H280</f>
        <v>0</v>
      </c>
      <c r="Q280" s="239">
        <v>0.30399999999999999</v>
      </c>
      <c r="R280" s="239">
        <f>Q280*H280</f>
        <v>0.60799999999999998</v>
      </c>
      <c r="S280" s="239">
        <v>0</v>
      </c>
      <c r="T280" s="24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1" t="s">
        <v>101</v>
      </c>
      <c r="AT280" s="241" t="s">
        <v>198</v>
      </c>
      <c r="AU280" s="241" t="s">
        <v>86</v>
      </c>
      <c r="AY280" s="18" t="s">
        <v>196</v>
      </c>
      <c r="BE280" s="242">
        <f>IF(N280="základní",J280,0)</f>
        <v>0</v>
      </c>
      <c r="BF280" s="242">
        <f>IF(N280="snížená",J280,0)</f>
        <v>0</v>
      </c>
      <c r="BG280" s="242">
        <f>IF(N280="zákl. přenesená",J280,0)</f>
        <v>0</v>
      </c>
      <c r="BH280" s="242">
        <f>IF(N280="sníž. přenesená",J280,0)</f>
        <v>0</v>
      </c>
      <c r="BI280" s="242">
        <f>IF(N280="nulová",J280,0)</f>
        <v>0</v>
      </c>
      <c r="BJ280" s="18" t="s">
        <v>82</v>
      </c>
      <c r="BK280" s="242">
        <f>ROUND(I280*H280,2)</f>
        <v>0</v>
      </c>
      <c r="BL280" s="18" t="s">
        <v>101</v>
      </c>
      <c r="BM280" s="241" t="s">
        <v>1395</v>
      </c>
    </row>
    <row r="281" s="2" customFormat="1" ht="24.15" customHeight="1">
      <c r="A281" s="39"/>
      <c r="B281" s="40"/>
      <c r="C281" s="230" t="s">
        <v>526</v>
      </c>
      <c r="D281" s="230" t="s">
        <v>198</v>
      </c>
      <c r="E281" s="231" t="s">
        <v>1399</v>
      </c>
      <c r="F281" s="232" t="s">
        <v>1400</v>
      </c>
      <c r="G281" s="233" t="s">
        <v>418</v>
      </c>
      <c r="H281" s="234">
        <v>2</v>
      </c>
      <c r="I281" s="235"/>
      <c r="J281" s="236">
        <f>ROUND(I281*H281,2)</f>
        <v>0</v>
      </c>
      <c r="K281" s="232" t="s">
        <v>202</v>
      </c>
      <c r="L281" s="45"/>
      <c r="M281" s="237" t="s">
        <v>1</v>
      </c>
      <c r="N281" s="238" t="s">
        <v>43</v>
      </c>
      <c r="O281" s="92"/>
      <c r="P281" s="239">
        <f>O281*H281</f>
        <v>0</v>
      </c>
      <c r="Q281" s="239">
        <v>0.12422</v>
      </c>
      <c r="R281" s="239">
        <f>Q281*H281</f>
        <v>0.24843999999999999</v>
      </c>
      <c r="S281" s="239">
        <v>0</v>
      </c>
      <c r="T281" s="240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41" t="s">
        <v>101</v>
      </c>
      <c r="AT281" s="241" t="s">
        <v>198</v>
      </c>
      <c r="AU281" s="241" t="s">
        <v>86</v>
      </c>
      <c r="AY281" s="18" t="s">
        <v>196</v>
      </c>
      <c r="BE281" s="242">
        <f>IF(N281="základní",J281,0)</f>
        <v>0</v>
      </c>
      <c r="BF281" s="242">
        <f>IF(N281="snížená",J281,0)</f>
        <v>0</v>
      </c>
      <c r="BG281" s="242">
        <f>IF(N281="zákl. přenesená",J281,0)</f>
        <v>0</v>
      </c>
      <c r="BH281" s="242">
        <f>IF(N281="sníž. přenesená",J281,0)</f>
        <v>0</v>
      </c>
      <c r="BI281" s="242">
        <f>IF(N281="nulová",J281,0)</f>
        <v>0</v>
      </c>
      <c r="BJ281" s="18" t="s">
        <v>82</v>
      </c>
      <c r="BK281" s="242">
        <f>ROUND(I281*H281,2)</f>
        <v>0</v>
      </c>
      <c r="BL281" s="18" t="s">
        <v>101</v>
      </c>
      <c r="BM281" s="241" t="s">
        <v>1755</v>
      </c>
    </row>
    <row r="282" s="13" customFormat="1">
      <c r="A282" s="13"/>
      <c r="B282" s="243"/>
      <c r="C282" s="244"/>
      <c r="D282" s="245" t="s">
        <v>210</v>
      </c>
      <c r="E282" s="246" t="s">
        <v>1</v>
      </c>
      <c r="F282" s="247" t="s">
        <v>1756</v>
      </c>
      <c r="G282" s="244"/>
      <c r="H282" s="248">
        <v>2</v>
      </c>
      <c r="I282" s="249"/>
      <c r="J282" s="244"/>
      <c r="K282" s="244"/>
      <c r="L282" s="250"/>
      <c r="M282" s="251"/>
      <c r="N282" s="252"/>
      <c r="O282" s="252"/>
      <c r="P282" s="252"/>
      <c r="Q282" s="252"/>
      <c r="R282" s="252"/>
      <c r="S282" s="252"/>
      <c r="T282" s="25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4" t="s">
        <v>210</v>
      </c>
      <c r="AU282" s="254" t="s">
        <v>86</v>
      </c>
      <c r="AV282" s="13" t="s">
        <v>86</v>
      </c>
      <c r="AW282" s="13" t="s">
        <v>34</v>
      </c>
      <c r="AX282" s="13" t="s">
        <v>82</v>
      </c>
      <c r="AY282" s="254" t="s">
        <v>196</v>
      </c>
    </row>
    <row r="283" s="2" customFormat="1" ht="24.15" customHeight="1">
      <c r="A283" s="39"/>
      <c r="B283" s="40"/>
      <c r="C283" s="287" t="s">
        <v>530</v>
      </c>
      <c r="D283" s="287" t="s">
        <v>366</v>
      </c>
      <c r="E283" s="288" t="s">
        <v>1403</v>
      </c>
      <c r="F283" s="289" t="s">
        <v>1404</v>
      </c>
      <c r="G283" s="290" t="s">
        <v>418</v>
      </c>
      <c r="H283" s="291">
        <v>2</v>
      </c>
      <c r="I283" s="292"/>
      <c r="J283" s="293">
        <f>ROUND(I283*H283,2)</f>
        <v>0</v>
      </c>
      <c r="K283" s="289" t="s">
        <v>202</v>
      </c>
      <c r="L283" s="294"/>
      <c r="M283" s="295" t="s">
        <v>1</v>
      </c>
      <c r="N283" s="296" t="s">
        <v>43</v>
      </c>
      <c r="O283" s="92"/>
      <c r="P283" s="239">
        <f>O283*H283</f>
        <v>0</v>
      </c>
      <c r="Q283" s="239">
        <v>0.080000000000000002</v>
      </c>
      <c r="R283" s="239">
        <f>Q283*H283</f>
        <v>0.16</v>
      </c>
      <c r="S283" s="239">
        <v>0</v>
      </c>
      <c r="T283" s="240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41" t="s">
        <v>232</v>
      </c>
      <c r="AT283" s="241" t="s">
        <v>366</v>
      </c>
      <c r="AU283" s="241" t="s">
        <v>86</v>
      </c>
      <c r="AY283" s="18" t="s">
        <v>196</v>
      </c>
      <c r="BE283" s="242">
        <f>IF(N283="základní",J283,0)</f>
        <v>0</v>
      </c>
      <c r="BF283" s="242">
        <f>IF(N283="snížená",J283,0)</f>
        <v>0</v>
      </c>
      <c r="BG283" s="242">
        <f>IF(N283="zákl. přenesená",J283,0)</f>
        <v>0</v>
      </c>
      <c r="BH283" s="242">
        <f>IF(N283="sníž. přenesená",J283,0)</f>
        <v>0</v>
      </c>
      <c r="BI283" s="242">
        <f>IF(N283="nulová",J283,0)</f>
        <v>0</v>
      </c>
      <c r="BJ283" s="18" t="s">
        <v>82</v>
      </c>
      <c r="BK283" s="242">
        <f>ROUND(I283*H283,2)</f>
        <v>0</v>
      </c>
      <c r="BL283" s="18" t="s">
        <v>101</v>
      </c>
      <c r="BM283" s="241" t="s">
        <v>1757</v>
      </c>
    </row>
    <row r="284" s="2" customFormat="1" ht="21.75" customHeight="1">
      <c r="A284" s="39"/>
      <c r="B284" s="40"/>
      <c r="C284" s="287" t="s">
        <v>536</v>
      </c>
      <c r="D284" s="287" t="s">
        <v>366</v>
      </c>
      <c r="E284" s="288" t="s">
        <v>1406</v>
      </c>
      <c r="F284" s="289" t="s">
        <v>1407</v>
      </c>
      <c r="G284" s="290" t="s">
        <v>418</v>
      </c>
      <c r="H284" s="291">
        <v>2</v>
      </c>
      <c r="I284" s="292"/>
      <c r="J284" s="293">
        <f>ROUND(I284*H284,2)</f>
        <v>0</v>
      </c>
      <c r="K284" s="289" t="s">
        <v>202</v>
      </c>
      <c r="L284" s="294"/>
      <c r="M284" s="295" t="s">
        <v>1</v>
      </c>
      <c r="N284" s="296" t="s">
        <v>43</v>
      </c>
      <c r="O284" s="92"/>
      <c r="P284" s="239">
        <f>O284*H284</f>
        <v>0</v>
      </c>
      <c r="Q284" s="239">
        <v>0.040000000000000001</v>
      </c>
      <c r="R284" s="239">
        <f>Q284*H284</f>
        <v>0.080000000000000002</v>
      </c>
      <c r="S284" s="239">
        <v>0</v>
      </c>
      <c r="T284" s="240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41" t="s">
        <v>232</v>
      </c>
      <c r="AT284" s="241" t="s">
        <v>366</v>
      </c>
      <c r="AU284" s="241" t="s">
        <v>86</v>
      </c>
      <c r="AY284" s="18" t="s">
        <v>196</v>
      </c>
      <c r="BE284" s="242">
        <f>IF(N284="základní",J284,0)</f>
        <v>0</v>
      </c>
      <c r="BF284" s="242">
        <f>IF(N284="snížená",J284,0)</f>
        <v>0</v>
      </c>
      <c r="BG284" s="242">
        <f>IF(N284="zákl. přenesená",J284,0)</f>
        <v>0</v>
      </c>
      <c r="BH284" s="242">
        <f>IF(N284="sníž. přenesená",J284,0)</f>
        <v>0</v>
      </c>
      <c r="BI284" s="242">
        <f>IF(N284="nulová",J284,0)</f>
        <v>0</v>
      </c>
      <c r="BJ284" s="18" t="s">
        <v>82</v>
      </c>
      <c r="BK284" s="242">
        <f>ROUND(I284*H284,2)</f>
        <v>0</v>
      </c>
      <c r="BL284" s="18" t="s">
        <v>101</v>
      </c>
      <c r="BM284" s="241" t="s">
        <v>1758</v>
      </c>
    </row>
    <row r="285" s="2" customFormat="1" ht="24.15" customHeight="1">
      <c r="A285" s="39"/>
      <c r="B285" s="40"/>
      <c r="C285" s="287" t="s">
        <v>542</v>
      </c>
      <c r="D285" s="287" t="s">
        <v>366</v>
      </c>
      <c r="E285" s="288" t="s">
        <v>1409</v>
      </c>
      <c r="F285" s="289" t="s">
        <v>1410</v>
      </c>
      <c r="G285" s="290" t="s">
        <v>418</v>
      </c>
      <c r="H285" s="291">
        <v>2</v>
      </c>
      <c r="I285" s="292"/>
      <c r="J285" s="293">
        <f>ROUND(I285*H285,2)</f>
        <v>0</v>
      </c>
      <c r="K285" s="289" t="s">
        <v>202</v>
      </c>
      <c r="L285" s="294"/>
      <c r="M285" s="295" t="s">
        <v>1</v>
      </c>
      <c r="N285" s="296" t="s">
        <v>43</v>
      </c>
      <c r="O285" s="92"/>
      <c r="P285" s="239">
        <f>O285*H285</f>
        <v>0</v>
      </c>
      <c r="Q285" s="239">
        <v>0.071999999999999995</v>
      </c>
      <c r="R285" s="239">
        <f>Q285*H285</f>
        <v>0.14399999999999999</v>
      </c>
      <c r="S285" s="239">
        <v>0</v>
      </c>
      <c r="T285" s="240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41" t="s">
        <v>232</v>
      </c>
      <c r="AT285" s="241" t="s">
        <v>366</v>
      </c>
      <c r="AU285" s="241" t="s">
        <v>86</v>
      </c>
      <c r="AY285" s="18" t="s">
        <v>196</v>
      </c>
      <c r="BE285" s="242">
        <f>IF(N285="základní",J285,0)</f>
        <v>0</v>
      </c>
      <c r="BF285" s="242">
        <f>IF(N285="snížená",J285,0)</f>
        <v>0</v>
      </c>
      <c r="BG285" s="242">
        <f>IF(N285="zákl. přenesená",J285,0)</f>
        <v>0</v>
      </c>
      <c r="BH285" s="242">
        <f>IF(N285="sníž. přenesená",J285,0)</f>
        <v>0</v>
      </c>
      <c r="BI285" s="242">
        <f>IF(N285="nulová",J285,0)</f>
        <v>0</v>
      </c>
      <c r="BJ285" s="18" t="s">
        <v>82</v>
      </c>
      <c r="BK285" s="242">
        <f>ROUND(I285*H285,2)</f>
        <v>0</v>
      </c>
      <c r="BL285" s="18" t="s">
        <v>101</v>
      </c>
      <c r="BM285" s="241" t="s">
        <v>1759</v>
      </c>
    </row>
    <row r="286" s="2" customFormat="1" ht="24.15" customHeight="1">
      <c r="A286" s="39"/>
      <c r="B286" s="40"/>
      <c r="C286" s="230" t="s">
        <v>547</v>
      </c>
      <c r="D286" s="230" t="s">
        <v>198</v>
      </c>
      <c r="E286" s="231" t="s">
        <v>1412</v>
      </c>
      <c r="F286" s="232" t="s">
        <v>1413</v>
      </c>
      <c r="G286" s="233" t="s">
        <v>418</v>
      </c>
      <c r="H286" s="234">
        <v>2</v>
      </c>
      <c r="I286" s="235"/>
      <c r="J286" s="236">
        <f>ROUND(I286*H286,2)</f>
        <v>0</v>
      </c>
      <c r="K286" s="232" t="s">
        <v>202</v>
      </c>
      <c r="L286" s="45"/>
      <c r="M286" s="237" t="s">
        <v>1</v>
      </c>
      <c r="N286" s="238" t="s">
        <v>43</v>
      </c>
      <c r="O286" s="92"/>
      <c r="P286" s="239">
        <f>O286*H286</f>
        <v>0</v>
      </c>
      <c r="Q286" s="239">
        <v>0.02972</v>
      </c>
      <c r="R286" s="239">
        <f>Q286*H286</f>
        <v>0.05944</v>
      </c>
      <c r="S286" s="239">
        <v>0</v>
      </c>
      <c r="T286" s="240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1" t="s">
        <v>101</v>
      </c>
      <c r="AT286" s="241" t="s">
        <v>198</v>
      </c>
      <c r="AU286" s="241" t="s">
        <v>86</v>
      </c>
      <c r="AY286" s="18" t="s">
        <v>196</v>
      </c>
      <c r="BE286" s="242">
        <f>IF(N286="základní",J286,0)</f>
        <v>0</v>
      </c>
      <c r="BF286" s="242">
        <f>IF(N286="snížená",J286,0)</f>
        <v>0</v>
      </c>
      <c r="BG286" s="242">
        <f>IF(N286="zákl. přenesená",J286,0)</f>
        <v>0</v>
      </c>
      <c r="BH286" s="242">
        <f>IF(N286="sníž. přenesená",J286,0)</f>
        <v>0</v>
      </c>
      <c r="BI286" s="242">
        <f>IF(N286="nulová",J286,0)</f>
        <v>0</v>
      </c>
      <c r="BJ286" s="18" t="s">
        <v>82</v>
      </c>
      <c r="BK286" s="242">
        <f>ROUND(I286*H286,2)</f>
        <v>0</v>
      </c>
      <c r="BL286" s="18" t="s">
        <v>101</v>
      </c>
      <c r="BM286" s="241" t="s">
        <v>1760</v>
      </c>
    </row>
    <row r="287" s="2" customFormat="1" ht="24.15" customHeight="1">
      <c r="A287" s="39"/>
      <c r="B287" s="40"/>
      <c r="C287" s="230" t="s">
        <v>552</v>
      </c>
      <c r="D287" s="230" t="s">
        <v>198</v>
      </c>
      <c r="E287" s="231" t="s">
        <v>1415</v>
      </c>
      <c r="F287" s="232" t="s">
        <v>1416</v>
      </c>
      <c r="G287" s="233" t="s">
        <v>418</v>
      </c>
      <c r="H287" s="234">
        <v>2</v>
      </c>
      <c r="I287" s="235"/>
      <c r="J287" s="236">
        <f>ROUND(I287*H287,2)</f>
        <v>0</v>
      </c>
      <c r="K287" s="232" t="s">
        <v>202</v>
      </c>
      <c r="L287" s="45"/>
      <c r="M287" s="237" t="s">
        <v>1</v>
      </c>
      <c r="N287" s="238" t="s">
        <v>43</v>
      </c>
      <c r="O287" s="92"/>
      <c r="P287" s="239">
        <f>O287*H287</f>
        <v>0</v>
      </c>
      <c r="Q287" s="239">
        <v>0.02972</v>
      </c>
      <c r="R287" s="239">
        <f>Q287*H287</f>
        <v>0.05944</v>
      </c>
      <c r="S287" s="239">
        <v>0</v>
      </c>
      <c r="T287" s="240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41" t="s">
        <v>101</v>
      </c>
      <c r="AT287" s="241" t="s">
        <v>198</v>
      </c>
      <c r="AU287" s="241" t="s">
        <v>86</v>
      </c>
      <c r="AY287" s="18" t="s">
        <v>196</v>
      </c>
      <c r="BE287" s="242">
        <f>IF(N287="základní",J287,0)</f>
        <v>0</v>
      </c>
      <c r="BF287" s="242">
        <f>IF(N287="snížená",J287,0)</f>
        <v>0</v>
      </c>
      <c r="BG287" s="242">
        <f>IF(N287="zákl. přenesená",J287,0)</f>
        <v>0</v>
      </c>
      <c r="BH287" s="242">
        <f>IF(N287="sníž. přenesená",J287,0)</f>
        <v>0</v>
      </c>
      <c r="BI287" s="242">
        <f>IF(N287="nulová",J287,0)</f>
        <v>0</v>
      </c>
      <c r="BJ287" s="18" t="s">
        <v>82</v>
      </c>
      <c r="BK287" s="242">
        <f>ROUND(I287*H287,2)</f>
        <v>0</v>
      </c>
      <c r="BL287" s="18" t="s">
        <v>101</v>
      </c>
      <c r="BM287" s="241" t="s">
        <v>1761</v>
      </c>
    </row>
    <row r="288" s="2" customFormat="1" ht="24.15" customHeight="1">
      <c r="A288" s="39"/>
      <c r="B288" s="40"/>
      <c r="C288" s="230" t="s">
        <v>556</v>
      </c>
      <c r="D288" s="230" t="s">
        <v>198</v>
      </c>
      <c r="E288" s="231" t="s">
        <v>1430</v>
      </c>
      <c r="F288" s="232" t="s">
        <v>1431</v>
      </c>
      <c r="G288" s="233" t="s">
        <v>418</v>
      </c>
      <c r="H288" s="234">
        <v>2</v>
      </c>
      <c r="I288" s="235"/>
      <c r="J288" s="236">
        <f>ROUND(I288*H288,2)</f>
        <v>0</v>
      </c>
      <c r="K288" s="232" t="s">
        <v>202</v>
      </c>
      <c r="L288" s="45"/>
      <c r="M288" s="237" t="s">
        <v>1</v>
      </c>
      <c r="N288" s="238" t="s">
        <v>43</v>
      </c>
      <c r="O288" s="92"/>
      <c r="P288" s="239">
        <f>O288*H288</f>
        <v>0</v>
      </c>
      <c r="Q288" s="239">
        <v>0.21734000000000001</v>
      </c>
      <c r="R288" s="239">
        <f>Q288*H288</f>
        <v>0.43468000000000001</v>
      </c>
      <c r="S288" s="239">
        <v>0</v>
      </c>
      <c r="T288" s="240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41" t="s">
        <v>101</v>
      </c>
      <c r="AT288" s="241" t="s">
        <v>198</v>
      </c>
      <c r="AU288" s="241" t="s">
        <v>86</v>
      </c>
      <c r="AY288" s="18" t="s">
        <v>196</v>
      </c>
      <c r="BE288" s="242">
        <f>IF(N288="základní",J288,0)</f>
        <v>0</v>
      </c>
      <c r="BF288" s="242">
        <f>IF(N288="snížená",J288,0)</f>
        <v>0</v>
      </c>
      <c r="BG288" s="242">
        <f>IF(N288="zákl. přenesená",J288,0)</f>
        <v>0</v>
      </c>
      <c r="BH288" s="242">
        <f>IF(N288="sníž. přenesená",J288,0)</f>
        <v>0</v>
      </c>
      <c r="BI288" s="242">
        <f>IF(N288="nulová",J288,0)</f>
        <v>0</v>
      </c>
      <c r="BJ288" s="18" t="s">
        <v>82</v>
      </c>
      <c r="BK288" s="242">
        <f>ROUND(I288*H288,2)</f>
        <v>0</v>
      </c>
      <c r="BL288" s="18" t="s">
        <v>101</v>
      </c>
      <c r="BM288" s="241" t="s">
        <v>1762</v>
      </c>
    </row>
    <row r="289" s="2" customFormat="1" ht="16.5" customHeight="1">
      <c r="A289" s="39"/>
      <c r="B289" s="40"/>
      <c r="C289" s="287" t="s">
        <v>560</v>
      </c>
      <c r="D289" s="287" t="s">
        <v>366</v>
      </c>
      <c r="E289" s="288" t="s">
        <v>1433</v>
      </c>
      <c r="F289" s="289" t="s">
        <v>1434</v>
      </c>
      <c r="G289" s="290" t="s">
        <v>418</v>
      </c>
      <c r="H289" s="291">
        <v>2</v>
      </c>
      <c r="I289" s="292"/>
      <c r="J289" s="293">
        <f>ROUND(I289*H289,2)</f>
        <v>0</v>
      </c>
      <c r="K289" s="289" t="s">
        <v>202</v>
      </c>
      <c r="L289" s="294"/>
      <c r="M289" s="295" t="s">
        <v>1</v>
      </c>
      <c r="N289" s="296" t="s">
        <v>43</v>
      </c>
      <c r="O289" s="92"/>
      <c r="P289" s="239">
        <f>O289*H289</f>
        <v>0</v>
      </c>
      <c r="Q289" s="239">
        <v>0.050599999999999999</v>
      </c>
      <c r="R289" s="239">
        <f>Q289*H289</f>
        <v>0.1012</v>
      </c>
      <c r="S289" s="239">
        <v>0</v>
      </c>
      <c r="T289" s="240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41" t="s">
        <v>232</v>
      </c>
      <c r="AT289" s="241" t="s">
        <v>366</v>
      </c>
      <c r="AU289" s="241" t="s">
        <v>86</v>
      </c>
      <c r="AY289" s="18" t="s">
        <v>196</v>
      </c>
      <c r="BE289" s="242">
        <f>IF(N289="základní",J289,0)</f>
        <v>0</v>
      </c>
      <c r="BF289" s="242">
        <f>IF(N289="snížená",J289,0)</f>
        <v>0</v>
      </c>
      <c r="BG289" s="242">
        <f>IF(N289="zákl. přenesená",J289,0)</f>
        <v>0</v>
      </c>
      <c r="BH289" s="242">
        <f>IF(N289="sníž. přenesená",J289,0)</f>
        <v>0</v>
      </c>
      <c r="BI289" s="242">
        <f>IF(N289="nulová",J289,0)</f>
        <v>0</v>
      </c>
      <c r="BJ289" s="18" t="s">
        <v>82</v>
      </c>
      <c r="BK289" s="242">
        <f>ROUND(I289*H289,2)</f>
        <v>0</v>
      </c>
      <c r="BL289" s="18" t="s">
        <v>101</v>
      </c>
      <c r="BM289" s="241" t="s">
        <v>1763</v>
      </c>
    </row>
    <row r="290" s="2" customFormat="1" ht="24.15" customHeight="1">
      <c r="A290" s="39"/>
      <c r="B290" s="40"/>
      <c r="C290" s="287" t="s">
        <v>565</v>
      </c>
      <c r="D290" s="287" t="s">
        <v>366</v>
      </c>
      <c r="E290" s="288" t="s">
        <v>1436</v>
      </c>
      <c r="F290" s="289" t="s">
        <v>1437</v>
      </c>
      <c r="G290" s="290" t="s">
        <v>418</v>
      </c>
      <c r="H290" s="291">
        <v>2</v>
      </c>
      <c r="I290" s="292"/>
      <c r="J290" s="293">
        <f>ROUND(I290*H290,2)</f>
        <v>0</v>
      </c>
      <c r="K290" s="289" t="s">
        <v>202</v>
      </c>
      <c r="L290" s="294"/>
      <c r="M290" s="295" t="s">
        <v>1</v>
      </c>
      <c r="N290" s="296" t="s">
        <v>43</v>
      </c>
      <c r="O290" s="92"/>
      <c r="P290" s="239">
        <f>O290*H290</f>
        <v>0</v>
      </c>
      <c r="Q290" s="239">
        <v>0.0060000000000000001</v>
      </c>
      <c r="R290" s="239">
        <f>Q290*H290</f>
        <v>0.012</v>
      </c>
      <c r="S290" s="239">
        <v>0</v>
      </c>
      <c r="T290" s="240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1" t="s">
        <v>232</v>
      </c>
      <c r="AT290" s="241" t="s">
        <v>366</v>
      </c>
      <c r="AU290" s="241" t="s">
        <v>86</v>
      </c>
      <c r="AY290" s="18" t="s">
        <v>196</v>
      </c>
      <c r="BE290" s="242">
        <f>IF(N290="základní",J290,0)</f>
        <v>0</v>
      </c>
      <c r="BF290" s="242">
        <f>IF(N290="snížená",J290,0)</f>
        <v>0</v>
      </c>
      <c r="BG290" s="242">
        <f>IF(N290="zákl. přenesená",J290,0)</f>
        <v>0</v>
      </c>
      <c r="BH290" s="242">
        <f>IF(N290="sníž. přenesená",J290,0)</f>
        <v>0</v>
      </c>
      <c r="BI290" s="242">
        <f>IF(N290="nulová",J290,0)</f>
        <v>0</v>
      </c>
      <c r="BJ290" s="18" t="s">
        <v>82</v>
      </c>
      <c r="BK290" s="242">
        <f>ROUND(I290*H290,2)</f>
        <v>0</v>
      </c>
      <c r="BL290" s="18" t="s">
        <v>101</v>
      </c>
      <c r="BM290" s="241" t="s">
        <v>1764</v>
      </c>
    </row>
    <row r="291" s="12" customFormat="1" ht="22.8" customHeight="1">
      <c r="A291" s="12"/>
      <c r="B291" s="214"/>
      <c r="C291" s="215"/>
      <c r="D291" s="216" t="s">
        <v>77</v>
      </c>
      <c r="E291" s="228" t="s">
        <v>237</v>
      </c>
      <c r="F291" s="228" t="s">
        <v>551</v>
      </c>
      <c r="G291" s="215"/>
      <c r="H291" s="215"/>
      <c r="I291" s="218"/>
      <c r="J291" s="229">
        <f>BK291</f>
        <v>0</v>
      </c>
      <c r="K291" s="215"/>
      <c r="L291" s="220"/>
      <c r="M291" s="221"/>
      <c r="N291" s="222"/>
      <c r="O291" s="222"/>
      <c r="P291" s="223">
        <f>SUM(P292:P306)</f>
        <v>0</v>
      </c>
      <c r="Q291" s="222"/>
      <c r="R291" s="223">
        <f>SUM(R292:R306)</f>
        <v>4.6395569999999999</v>
      </c>
      <c r="S291" s="222"/>
      <c r="T291" s="224">
        <f>SUM(T292:T306)</f>
        <v>3.8700000000000001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25" t="s">
        <v>82</v>
      </c>
      <c r="AT291" s="226" t="s">
        <v>77</v>
      </c>
      <c r="AU291" s="226" t="s">
        <v>82</v>
      </c>
      <c r="AY291" s="225" t="s">
        <v>196</v>
      </c>
      <c r="BK291" s="227">
        <f>SUM(BK292:BK306)</f>
        <v>0</v>
      </c>
    </row>
    <row r="292" s="2" customFormat="1" ht="24.15" customHeight="1">
      <c r="A292" s="39"/>
      <c r="B292" s="40"/>
      <c r="C292" s="230" t="s">
        <v>569</v>
      </c>
      <c r="D292" s="230" t="s">
        <v>198</v>
      </c>
      <c r="E292" s="231" t="s">
        <v>1439</v>
      </c>
      <c r="F292" s="232" t="s">
        <v>1440</v>
      </c>
      <c r="G292" s="233" t="s">
        <v>247</v>
      </c>
      <c r="H292" s="234">
        <v>18</v>
      </c>
      <c r="I292" s="235"/>
      <c r="J292" s="236">
        <f>ROUND(I292*H292,2)</f>
        <v>0</v>
      </c>
      <c r="K292" s="232" t="s">
        <v>202</v>
      </c>
      <c r="L292" s="45"/>
      <c r="M292" s="237" t="s">
        <v>1</v>
      </c>
      <c r="N292" s="238" t="s">
        <v>43</v>
      </c>
      <c r="O292" s="92"/>
      <c r="P292" s="239">
        <f>O292*H292</f>
        <v>0</v>
      </c>
      <c r="Q292" s="239">
        <v>0.089779999999999999</v>
      </c>
      <c r="R292" s="239">
        <f>Q292*H292</f>
        <v>1.6160399999999999</v>
      </c>
      <c r="S292" s="239">
        <v>0</v>
      </c>
      <c r="T292" s="240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41" t="s">
        <v>101</v>
      </c>
      <c r="AT292" s="241" t="s">
        <v>198</v>
      </c>
      <c r="AU292" s="241" t="s">
        <v>86</v>
      </c>
      <c r="AY292" s="18" t="s">
        <v>196</v>
      </c>
      <c r="BE292" s="242">
        <f>IF(N292="základní",J292,0)</f>
        <v>0</v>
      </c>
      <c r="BF292" s="242">
        <f>IF(N292="snížená",J292,0)</f>
        <v>0</v>
      </c>
      <c r="BG292" s="242">
        <f>IF(N292="zákl. přenesená",J292,0)</f>
        <v>0</v>
      </c>
      <c r="BH292" s="242">
        <f>IF(N292="sníž. přenesená",J292,0)</f>
        <v>0</v>
      </c>
      <c r="BI292" s="242">
        <f>IF(N292="nulová",J292,0)</f>
        <v>0</v>
      </c>
      <c r="BJ292" s="18" t="s">
        <v>82</v>
      </c>
      <c r="BK292" s="242">
        <f>ROUND(I292*H292,2)</f>
        <v>0</v>
      </c>
      <c r="BL292" s="18" t="s">
        <v>101</v>
      </c>
      <c r="BM292" s="241" t="s">
        <v>1765</v>
      </c>
    </row>
    <row r="293" s="14" customFormat="1">
      <c r="A293" s="14"/>
      <c r="B293" s="255"/>
      <c r="C293" s="256"/>
      <c r="D293" s="245" t="s">
        <v>210</v>
      </c>
      <c r="E293" s="257" t="s">
        <v>1</v>
      </c>
      <c r="F293" s="258" t="s">
        <v>1442</v>
      </c>
      <c r="G293" s="256"/>
      <c r="H293" s="257" t="s">
        <v>1</v>
      </c>
      <c r="I293" s="259"/>
      <c r="J293" s="256"/>
      <c r="K293" s="256"/>
      <c r="L293" s="260"/>
      <c r="M293" s="261"/>
      <c r="N293" s="262"/>
      <c r="O293" s="262"/>
      <c r="P293" s="262"/>
      <c r="Q293" s="262"/>
      <c r="R293" s="262"/>
      <c r="S293" s="262"/>
      <c r="T293" s="263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4" t="s">
        <v>210</v>
      </c>
      <c r="AU293" s="264" t="s">
        <v>86</v>
      </c>
      <c r="AV293" s="14" t="s">
        <v>82</v>
      </c>
      <c r="AW293" s="14" t="s">
        <v>34</v>
      </c>
      <c r="AX293" s="14" t="s">
        <v>78</v>
      </c>
      <c r="AY293" s="264" t="s">
        <v>196</v>
      </c>
    </row>
    <row r="294" s="14" customFormat="1">
      <c r="A294" s="14"/>
      <c r="B294" s="255"/>
      <c r="C294" s="256"/>
      <c r="D294" s="245" t="s">
        <v>210</v>
      </c>
      <c r="E294" s="257" t="s">
        <v>1</v>
      </c>
      <c r="F294" s="258" t="s">
        <v>1443</v>
      </c>
      <c r="G294" s="256"/>
      <c r="H294" s="257" t="s">
        <v>1</v>
      </c>
      <c r="I294" s="259"/>
      <c r="J294" s="256"/>
      <c r="K294" s="256"/>
      <c r="L294" s="260"/>
      <c r="M294" s="261"/>
      <c r="N294" s="262"/>
      <c r="O294" s="262"/>
      <c r="P294" s="262"/>
      <c r="Q294" s="262"/>
      <c r="R294" s="262"/>
      <c r="S294" s="262"/>
      <c r="T294" s="263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4" t="s">
        <v>210</v>
      </c>
      <c r="AU294" s="264" t="s">
        <v>86</v>
      </c>
      <c r="AV294" s="14" t="s">
        <v>82</v>
      </c>
      <c r="AW294" s="14" t="s">
        <v>34</v>
      </c>
      <c r="AX294" s="14" t="s">
        <v>78</v>
      </c>
      <c r="AY294" s="264" t="s">
        <v>196</v>
      </c>
    </row>
    <row r="295" s="13" customFormat="1">
      <c r="A295" s="13"/>
      <c r="B295" s="243"/>
      <c r="C295" s="244"/>
      <c r="D295" s="245" t="s">
        <v>210</v>
      </c>
      <c r="E295" s="246" t="s">
        <v>1</v>
      </c>
      <c r="F295" s="247" t="s">
        <v>1766</v>
      </c>
      <c r="G295" s="244"/>
      <c r="H295" s="248">
        <v>18</v>
      </c>
      <c r="I295" s="249"/>
      <c r="J295" s="244"/>
      <c r="K295" s="244"/>
      <c r="L295" s="250"/>
      <c r="M295" s="251"/>
      <c r="N295" s="252"/>
      <c r="O295" s="252"/>
      <c r="P295" s="252"/>
      <c r="Q295" s="252"/>
      <c r="R295" s="252"/>
      <c r="S295" s="252"/>
      <c r="T295" s="25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4" t="s">
        <v>210</v>
      </c>
      <c r="AU295" s="254" t="s">
        <v>86</v>
      </c>
      <c r="AV295" s="13" t="s">
        <v>86</v>
      </c>
      <c r="AW295" s="13" t="s">
        <v>34</v>
      </c>
      <c r="AX295" s="13" t="s">
        <v>82</v>
      </c>
      <c r="AY295" s="254" t="s">
        <v>196</v>
      </c>
    </row>
    <row r="296" s="2" customFormat="1" ht="16.5" customHeight="1">
      <c r="A296" s="39"/>
      <c r="B296" s="40"/>
      <c r="C296" s="287" t="s">
        <v>577</v>
      </c>
      <c r="D296" s="287" t="s">
        <v>366</v>
      </c>
      <c r="E296" s="288" t="s">
        <v>1445</v>
      </c>
      <c r="F296" s="289" t="s">
        <v>1446</v>
      </c>
      <c r="G296" s="290" t="s">
        <v>201</v>
      </c>
      <c r="H296" s="291">
        <v>1.8360000000000001</v>
      </c>
      <c r="I296" s="292"/>
      <c r="J296" s="293">
        <f>ROUND(I296*H296,2)</f>
        <v>0</v>
      </c>
      <c r="K296" s="289" t="s">
        <v>202</v>
      </c>
      <c r="L296" s="294"/>
      <c r="M296" s="295" t="s">
        <v>1</v>
      </c>
      <c r="N296" s="296" t="s">
        <v>43</v>
      </c>
      <c r="O296" s="92"/>
      <c r="P296" s="239">
        <f>O296*H296</f>
        <v>0</v>
      </c>
      <c r="Q296" s="239">
        <v>0.222</v>
      </c>
      <c r="R296" s="239">
        <f>Q296*H296</f>
        <v>0.40759200000000001</v>
      </c>
      <c r="S296" s="239">
        <v>0</v>
      </c>
      <c r="T296" s="240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41" t="s">
        <v>232</v>
      </c>
      <c r="AT296" s="241" t="s">
        <v>366</v>
      </c>
      <c r="AU296" s="241" t="s">
        <v>86</v>
      </c>
      <c r="AY296" s="18" t="s">
        <v>196</v>
      </c>
      <c r="BE296" s="242">
        <f>IF(N296="základní",J296,0)</f>
        <v>0</v>
      </c>
      <c r="BF296" s="242">
        <f>IF(N296="snížená",J296,0)</f>
        <v>0</v>
      </c>
      <c r="BG296" s="242">
        <f>IF(N296="zákl. přenesená",J296,0)</f>
        <v>0</v>
      </c>
      <c r="BH296" s="242">
        <f>IF(N296="sníž. přenesená",J296,0)</f>
        <v>0</v>
      </c>
      <c r="BI296" s="242">
        <f>IF(N296="nulová",J296,0)</f>
        <v>0</v>
      </c>
      <c r="BJ296" s="18" t="s">
        <v>82</v>
      </c>
      <c r="BK296" s="242">
        <f>ROUND(I296*H296,2)</f>
        <v>0</v>
      </c>
      <c r="BL296" s="18" t="s">
        <v>101</v>
      </c>
      <c r="BM296" s="241" t="s">
        <v>1767</v>
      </c>
    </row>
    <row r="297" s="13" customFormat="1">
      <c r="A297" s="13"/>
      <c r="B297" s="243"/>
      <c r="C297" s="244"/>
      <c r="D297" s="245" t="s">
        <v>210</v>
      </c>
      <c r="E297" s="246" t="s">
        <v>1</v>
      </c>
      <c r="F297" s="247" t="s">
        <v>1768</v>
      </c>
      <c r="G297" s="244"/>
      <c r="H297" s="248">
        <v>1.8360000000000001</v>
      </c>
      <c r="I297" s="249"/>
      <c r="J297" s="244"/>
      <c r="K297" s="244"/>
      <c r="L297" s="250"/>
      <c r="M297" s="251"/>
      <c r="N297" s="252"/>
      <c r="O297" s="252"/>
      <c r="P297" s="252"/>
      <c r="Q297" s="252"/>
      <c r="R297" s="252"/>
      <c r="S297" s="252"/>
      <c r="T297" s="25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4" t="s">
        <v>210</v>
      </c>
      <c r="AU297" s="254" t="s">
        <v>86</v>
      </c>
      <c r="AV297" s="13" t="s">
        <v>86</v>
      </c>
      <c r="AW297" s="13" t="s">
        <v>34</v>
      </c>
      <c r="AX297" s="13" t="s">
        <v>82</v>
      </c>
      <c r="AY297" s="254" t="s">
        <v>196</v>
      </c>
    </row>
    <row r="298" s="2" customFormat="1" ht="21.75" customHeight="1">
      <c r="A298" s="39"/>
      <c r="B298" s="40"/>
      <c r="C298" s="230" t="s">
        <v>583</v>
      </c>
      <c r="D298" s="230" t="s">
        <v>198</v>
      </c>
      <c r="E298" s="231" t="s">
        <v>1449</v>
      </c>
      <c r="F298" s="232" t="s">
        <v>1450</v>
      </c>
      <c r="G298" s="233" t="s">
        <v>247</v>
      </c>
      <c r="H298" s="234">
        <v>9.5999999999999996</v>
      </c>
      <c r="I298" s="235"/>
      <c r="J298" s="236">
        <f>ROUND(I298*H298,2)</f>
        <v>0</v>
      </c>
      <c r="K298" s="232" t="s">
        <v>202</v>
      </c>
      <c r="L298" s="45"/>
      <c r="M298" s="237" t="s">
        <v>1</v>
      </c>
      <c r="N298" s="238" t="s">
        <v>43</v>
      </c>
      <c r="O298" s="92"/>
      <c r="P298" s="239">
        <f>O298*H298</f>
        <v>0</v>
      </c>
      <c r="Q298" s="239">
        <v>0</v>
      </c>
      <c r="R298" s="239">
        <f>Q298*H298</f>
        <v>0</v>
      </c>
      <c r="S298" s="239">
        <v>0</v>
      </c>
      <c r="T298" s="240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41" t="s">
        <v>101</v>
      </c>
      <c r="AT298" s="241" t="s">
        <v>198</v>
      </c>
      <c r="AU298" s="241" t="s">
        <v>86</v>
      </c>
      <c r="AY298" s="18" t="s">
        <v>196</v>
      </c>
      <c r="BE298" s="242">
        <f>IF(N298="základní",J298,0)</f>
        <v>0</v>
      </c>
      <c r="BF298" s="242">
        <f>IF(N298="snížená",J298,0)</f>
        <v>0</v>
      </c>
      <c r="BG298" s="242">
        <f>IF(N298="zákl. přenesená",J298,0)</f>
        <v>0</v>
      </c>
      <c r="BH298" s="242">
        <f>IF(N298="sníž. přenesená",J298,0)</f>
        <v>0</v>
      </c>
      <c r="BI298" s="242">
        <f>IF(N298="nulová",J298,0)</f>
        <v>0</v>
      </c>
      <c r="BJ298" s="18" t="s">
        <v>82</v>
      </c>
      <c r="BK298" s="242">
        <f>ROUND(I298*H298,2)</f>
        <v>0</v>
      </c>
      <c r="BL298" s="18" t="s">
        <v>101</v>
      </c>
      <c r="BM298" s="241" t="s">
        <v>1769</v>
      </c>
    </row>
    <row r="299" s="14" customFormat="1">
      <c r="A299" s="14"/>
      <c r="B299" s="255"/>
      <c r="C299" s="256"/>
      <c r="D299" s="245" t="s">
        <v>210</v>
      </c>
      <c r="E299" s="257" t="s">
        <v>1</v>
      </c>
      <c r="F299" s="258" t="s">
        <v>1203</v>
      </c>
      <c r="G299" s="256"/>
      <c r="H299" s="257" t="s">
        <v>1</v>
      </c>
      <c r="I299" s="259"/>
      <c r="J299" s="256"/>
      <c r="K299" s="256"/>
      <c r="L299" s="260"/>
      <c r="M299" s="261"/>
      <c r="N299" s="262"/>
      <c r="O299" s="262"/>
      <c r="P299" s="262"/>
      <c r="Q299" s="262"/>
      <c r="R299" s="262"/>
      <c r="S299" s="262"/>
      <c r="T299" s="263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4" t="s">
        <v>210</v>
      </c>
      <c r="AU299" s="264" t="s">
        <v>86</v>
      </c>
      <c r="AV299" s="14" t="s">
        <v>82</v>
      </c>
      <c r="AW299" s="14" t="s">
        <v>34</v>
      </c>
      <c r="AX299" s="14" t="s">
        <v>78</v>
      </c>
      <c r="AY299" s="264" t="s">
        <v>196</v>
      </c>
    </row>
    <row r="300" s="13" customFormat="1">
      <c r="A300" s="13"/>
      <c r="B300" s="243"/>
      <c r="C300" s="244"/>
      <c r="D300" s="245" t="s">
        <v>210</v>
      </c>
      <c r="E300" s="246" t="s">
        <v>1</v>
      </c>
      <c r="F300" s="247" t="s">
        <v>1770</v>
      </c>
      <c r="G300" s="244"/>
      <c r="H300" s="248">
        <v>9.5999999999999996</v>
      </c>
      <c r="I300" s="249"/>
      <c r="J300" s="244"/>
      <c r="K300" s="244"/>
      <c r="L300" s="250"/>
      <c r="M300" s="251"/>
      <c r="N300" s="252"/>
      <c r="O300" s="252"/>
      <c r="P300" s="252"/>
      <c r="Q300" s="252"/>
      <c r="R300" s="252"/>
      <c r="S300" s="252"/>
      <c r="T300" s="25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4" t="s">
        <v>210</v>
      </c>
      <c r="AU300" s="254" t="s">
        <v>86</v>
      </c>
      <c r="AV300" s="13" t="s">
        <v>86</v>
      </c>
      <c r="AW300" s="13" t="s">
        <v>34</v>
      </c>
      <c r="AX300" s="13" t="s">
        <v>82</v>
      </c>
      <c r="AY300" s="254" t="s">
        <v>196</v>
      </c>
    </row>
    <row r="301" s="2" customFormat="1" ht="37.8" customHeight="1">
      <c r="A301" s="39"/>
      <c r="B301" s="40"/>
      <c r="C301" s="230" t="s">
        <v>588</v>
      </c>
      <c r="D301" s="230" t="s">
        <v>198</v>
      </c>
      <c r="E301" s="231" t="s">
        <v>1453</v>
      </c>
      <c r="F301" s="232" t="s">
        <v>1454</v>
      </c>
      <c r="G301" s="233" t="s">
        <v>247</v>
      </c>
      <c r="H301" s="234">
        <v>4.5</v>
      </c>
      <c r="I301" s="235"/>
      <c r="J301" s="236">
        <f>ROUND(I301*H301,2)</f>
        <v>0</v>
      </c>
      <c r="K301" s="232" t="s">
        <v>202</v>
      </c>
      <c r="L301" s="45"/>
      <c r="M301" s="237" t="s">
        <v>1</v>
      </c>
      <c r="N301" s="238" t="s">
        <v>43</v>
      </c>
      <c r="O301" s="92"/>
      <c r="P301" s="239">
        <f>O301*H301</f>
        <v>0</v>
      </c>
      <c r="Q301" s="239">
        <v>0.51915</v>
      </c>
      <c r="R301" s="239">
        <f>Q301*H301</f>
        <v>2.3361749999999999</v>
      </c>
      <c r="S301" s="239">
        <v>0</v>
      </c>
      <c r="T301" s="240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41" t="s">
        <v>101</v>
      </c>
      <c r="AT301" s="241" t="s">
        <v>198</v>
      </c>
      <c r="AU301" s="241" t="s">
        <v>86</v>
      </c>
      <c r="AY301" s="18" t="s">
        <v>196</v>
      </c>
      <c r="BE301" s="242">
        <f>IF(N301="základní",J301,0)</f>
        <v>0</v>
      </c>
      <c r="BF301" s="242">
        <f>IF(N301="snížená",J301,0)</f>
        <v>0</v>
      </c>
      <c r="BG301" s="242">
        <f>IF(N301="zákl. přenesená",J301,0)</f>
        <v>0</v>
      </c>
      <c r="BH301" s="242">
        <f>IF(N301="sníž. přenesená",J301,0)</f>
        <v>0</v>
      </c>
      <c r="BI301" s="242">
        <f>IF(N301="nulová",J301,0)</f>
        <v>0</v>
      </c>
      <c r="BJ301" s="18" t="s">
        <v>82</v>
      </c>
      <c r="BK301" s="242">
        <f>ROUND(I301*H301,2)</f>
        <v>0</v>
      </c>
      <c r="BL301" s="18" t="s">
        <v>101</v>
      </c>
      <c r="BM301" s="241" t="s">
        <v>1771</v>
      </c>
    </row>
    <row r="302" s="2" customFormat="1" ht="24.15" customHeight="1">
      <c r="A302" s="39"/>
      <c r="B302" s="40"/>
      <c r="C302" s="230" t="s">
        <v>593</v>
      </c>
      <c r="D302" s="230" t="s">
        <v>198</v>
      </c>
      <c r="E302" s="231" t="s">
        <v>1457</v>
      </c>
      <c r="F302" s="232" t="s">
        <v>1458</v>
      </c>
      <c r="G302" s="233" t="s">
        <v>418</v>
      </c>
      <c r="H302" s="234">
        <v>1</v>
      </c>
      <c r="I302" s="235"/>
      <c r="J302" s="236">
        <f>ROUND(I302*H302,2)</f>
        <v>0</v>
      </c>
      <c r="K302" s="232" t="s">
        <v>202</v>
      </c>
      <c r="L302" s="45"/>
      <c r="M302" s="237" t="s">
        <v>1</v>
      </c>
      <c r="N302" s="238" t="s">
        <v>43</v>
      </c>
      <c r="O302" s="92"/>
      <c r="P302" s="239">
        <f>O302*H302</f>
        <v>0</v>
      </c>
      <c r="Q302" s="239">
        <v>0.2767</v>
      </c>
      <c r="R302" s="239">
        <f>Q302*H302</f>
        <v>0.2767</v>
      </c>
      <c r="S302" s="239">
        <v>0</v>
      </c>
      <c r="T302" s="240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41" t="s">
        <v>101</v>
      </c>
      <c r="AT302" s="241" t="s">
        <v>198</v>
      </c>
      <c r="AU302" s="241" t="s">
        <v>86</v>
      </c>
      <c r="AY302" s="18" t="s">
        <v>196</v>
      </c>
      <c r="BE302" s="242">
        <f>IF(N302="základní",J302,0)</f>
        <v>0</v>
      </c>
      <c r="BF302" s="242">
        <f>IF(N302="snížená",J302,0)</f>
        <v>0</v>
      </c>
      <c r="BG302" s="242">
        <f>IF(N302="zákl. přenesená",J302,0)</f>
        <v>0</v>
      </c>
      <c r="BH302" s="242">
        <f>IF(N302="sníž. přenesená",J302,0)</f>
        <v>0</v>
      </c>
      <c r="BI302" s="242">
        <f>IF(N302="nulová",J302,0)</f>
        <v>0</v>
      </c>
      <c r="BJ302" s="18" t="s">
        <v>82</v>
      </c>
      <c r="BK302" s="242">
        <f>ROUND(I302*H302,2)</f>
        <v>0</v>
      </c>
      <c r="BL302" s="18" t="s">
        <v>101</v>
      </c>
      <c r="BM302" s="241" t="s">
        <v>1772</v>
      </c>
    </row>
    <row r="303" s="2" customFormat="1" ht="24.15" customHeight="1">
      <c r="A303" s="39"/>
      <c r="B303" s="40"/>
      <c r="C303" s="230" t="s">
        <v>598</v>
      </c>
      <c r="D303" s="230" t="s">
        <v>198</v>
      </c>
      <c r="E303" s="231" t="s">
        <v>1460</v>
      </c>
      <c r="F303" s="232" t="s">
        <v>1461</v>
      </c>
      <c r="G303" s="233" t="s">
        <v>418</v>
      </c>
      <c r="H303" s="234">
        <v>1</v>
      </c>
      <c r="I303" s="235"/>
      <c r="J303" s="236">
        <f>ROUND(I303*H303,2)</f>
        <v>0</v>
      </c>
      <c r="K303" s="232" t="s">
        <v>202</v>
      </c>
      <c r="L303" s="45"/>
      <c r="M303" s="237" t="s">
        <v>1</v>
      </c>
      <c r="N303" s="238" t="s">
        <v>43</v>
      </c>
      <c r="O303" s="92"/>
      <c r="P303" s="239">
        <f>O303*H303</f>
        <v>0</v>
      </c>
      <c r="Q303" s="239">
        <v>0.00013999999999999999</v>
      </c>
      <c r="R303" s="239">
        <f>Q303*H303</f>
        <v>0.00013999999999999999</v>
      </c>
      <c r="S303" s="239">
        <v>0</v>
      </c>
      <c r="T303" s="240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41" t="s">
        <v>101</v>
      </c>
      <c r="AT303" s="241" t="s">
        <v>198</v>
      </c>
      <c r="AU303" s="241" t="s">
        <v>86</v>
      </c>
      <c r="AY303" s="18" t="s">
        <v>196</v>
      </c>
      <c r="BE303" s="242">
        <f>IF(N303="základní",J303,0)</f>
        <v>0</v>
      </c>
      <c r="BF303" s="242">
        <f>IF(N303="snížená",J303,0)</f>
        <v>0</v>
      </c>
      <c r="BG303" s="242">
        <f>IF(N303="zákl. přenesená",J303,0)</f>
        <v>0</v>
      </c>
      <c r="BH303" s="242">
        <f>IF(N303="sníž. přenesená",J303,0)</f>
        <v>0</v>
      </c>
      <c r="BI303" s="242">
        <f>IF(N303="nulová",J303,0)</f>
        <v>0</v>
      </c>
      <c r="BJ303" s="18" t="s">
        <v>82</v>
      </c>
      <c r="BK303" s="242">
        <f>ROUND(I303*H303,2)</f>
        <v>0</v>
      </c>
      <c r="BL303" s="18" t="s">
        <v>101</v>
      </c>
      <c r="BM303" s="241" t="s">
        <v>1773</v>
      </c>
    </row>
    <row r="304" s="2" customFormat="1" ht="24.15" customHeight="1">
      <c r="A304" s="39"/>
      <c r="B304" s="40"/>
      <c r="C304" s="230" t="s">
        <v>603</v>
      </c>
      <c r="D304" s="230" t="s">
        <v>198</v>
      </c>
      <c r="E304" s="231" t="s">
        <v>1463</v>
      </c>
      <c r="F304" s="232" t="s">
        <v>1464</v>
      </c>
      <c r="G304" s="233" t="s">
        <v>418</v>
      </c>
      <c r="H304" s="234">
        <v>1</v>
      </c>
      <c r="I304" s="235"/>
      <c r="J304" s="236">
        <f>ROUND(I304*H304,2)</f>
        <v>0</v>
      </c>
      <c r="K304" s="232" t="s">
        <v>202</v>
      </c>
      <c r="L304" s="45"/>
      <c r="M304" s="237" t="s">
        <v>1</v>
      </c>
      <c r="N304" s="238" t="s">
        <v>43</v>
      </c>
      <c r="O304" s="92"/>
      <c r="P304" s="239">
        <f>O304*H304</f>
        <v>0</v>
      </c>
      <c r="Q304" s="239">
        <v>0.002</v>
      </c>
      <c r="R304" s="239">
        <f>Q304*H304</f>
        <v>0.002</v>
      </c>
      <c r="S304" s="239">
        <v>0</v>
      </c>
      <c r="T304" s="240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41" t="s">
        <v>101</v>
      </c>
      <c r="AT304" s="241" t="s">
        <v>198</v>
      </c>
      <c r="AU304" s="241" t="s">
        <v>86</v>
      </c>
      <c r="AY304" s="18" t="s">
        <v>196</v>
      </c>
      <c r="BE304" s="242">
        <f>IF(N304="základní",J304,0)</f>
        <v>0</v>
      </c>
      <c r="BF304" s="242">
        <f>IF(N304="snížená",J304,0)</f>
        <v>0</v>
      </c>
      <c r="BG304" s="242">
        <f>IF(N304="zákl. přenesená",J304,0)</f>
        <v>0</v>
      </c>
      <c r="BH304" s="242">
        <f>IF(N304="sníž. přenesená",J304,0)</f>
        <v>0</v>
      </c>
      <c r="BI304" s="242">
        <f>IF(N304="nulová",J304,0)</f>
        <v>0</v>
      </c>
      <c r="BJ304" s="18" t="s">
        <v>82</v>
      </c>
      <c r="BK304" s="242">
        <f>ROUND(I304*H304,2)</f>
        <v>0</v>
      </c>
      <c r="BL304" s="18" t="s">
        <v>101</v>
      </c>
      <c r="BM304" s="241" t="s">
        <v>1774</v>
      </c>
    </row>
    <row r="305" s="2" customFormat="1" ht="16.5" customHeight="1">
      <c r="A305" s="39"/>
      <c r="B305" s="40"/>
      <c r="C305" s="230" t="s">
        <v>610</v>
      </c>
      <c r="D305" s="230" t="s">
        <v>198</v>
      </c>
      <c r="E305" s="231" t="s">
        <v>1466</v>
      </c>
      <c r="F305" s="232" t="s">
        <v>1467</v>
      </c>
      <c r="G305" s="233" t="s">
        <v>418</v>
      </c>
      <c r="H305" s="234">
        <v>1</v>
      </c>
      <c r="I305" s="235"/>
      <c r="J305" s="236">
        <f>ROUND(I305*H305,2)</f>
        <v>0</v>
      </c>
      <c r="K305" s="232" t="s">
        <v>202</v>
      </c>
      <c r="L305" s="45"/>
      <c r="M305" s="237" t="s">
        <v>1</v>
      </c>
      <c r="N305" s="238" t="s">
        <v>43</v>
      </c>
      <c r="O305" s="92"/>
      <c r="P305" s="239">
        <f>O305*H305</f>
        <v>0</v>
      </c>
      <c r="Q305" s="239">
        <v>0.00091</v>
      </c>
      <c r="R305" s="239">
        <f>Q305*H305</f>
        <v>0.00091</v>
      </c>
      <c r="S305" s="239">
        <v>0</v>
      </c>
      <c r="T305" s="240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41" t="s">
        <v>101</v>
      </c>
      <c r="AT305" s="241" t="s">
        <v>198</v>
      </c>
      <c r="AU305" s="241" t="s">
        <v>86</v>
      </c>
      <c r="AY305" s="18" t="s">
        <v>196</v>
      </c>
      <c r="BE305" s="242">
        <f>IF(N305="základní",J305,0)</f>
        <v>0</v>
      </c>
      <c r="BF305" s="242">
        <f>IF(N305="snížená",J305,0)</f>
        <v>0</v>
      </c>
      <c r="BG305" s="242">
        <f>IF(N305="zákl. přenesená",J305,0)</f>
        <v>0</v>
      </c>
      <c r="BH305" s="242">
        <f>IF(N305="sníž. přenesená",J305,0)</f>
        <v>0</v>
      </c>
      <c r="BI305" s="242">
        <f>IF(N305="nulová",J305,0)</f>
        <v>0</v>
      </c>
      <c r="BJ305" s="18" t="s">
        <v>82</v>
      </c>
      <c r="BK305" s="242">
        <f>ROUND(I305*H305,2)</f>
        <v>0</v>
      </c>
      <c r="BL305" s="18" t="s">
        <v>101</v>
      </c>
      <c r="BM305" s="241" t="s">
        <v>1775</v>
      </c>
    </row>
    <row r="306" s="2" customFormat="1" ht="24.15" customHeight="1">
      <c r="A306" s="39"/>
      <c r="B306" s="40"/>
      <c r="C306" s="230" t="s">
        <v>615</v>
      </c>
      <c r="D306" s="230" t="s">
        <v>198</v>
      </c>
      <c r="E306" s="231" t="s">
        <v>1664</v>
      </c>
      <c r="F306" s="232" t="s">
        <v>1665</v>
      </c>
      <c r="G306" s="233" t="s">
        <v>247</v>
      </c>
      <c r="H306" s="234">
        <v>15</v>
      </c>
      <c r="I306" s="235"/>
      <c r="J306" s="236">
        <f>ROUND(I306*H306,2)</f>
        <v>0</v>
      </c>
      <c r="K306" s="232" t="s">
        <v>202</v>
      </c>
      <c r="L306" s="45"/>
      <c r="M306" s="237" t="s">
        <v>1</v>
      </c>
      <c r="N306" s="238" t="s">
        <v>43</v>
      </c>
      <c r="O306" s="92"/>
      <c r="P306" s="239">
        <f>O306*H306</f>
        <v>0</v>
      </c>
      <c r="Q306" s="239">
        <v>0</v>
      </c>
      <c r="R306" s="239">
        <f>Q306*H306</f>
        <v>0</v>
      </c>
      <c r="S306" s="239">
        <v>0.25800000000000001</v>
      </c>
      <c r="T306" s="240">
        <f>S306*H306</f>
        <v>3.8700000000000001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41" t="s">
        <v>101</v>
      </c>
      <c r="AT306" s="241" t="s">
        <v>198</v>
      </c>
      <c r="AU306" s="241" t="s">
        <v>86</v>
      </c>
      <c r="AY306" s="18" t="s">
        <v>196</v>
      </c>
      <c r="BE306" s="242">
        <f>IF(N306="základní",J306,0)</f>
        <v>0</v>
      </c>
      <c r="BF306" s="242">
        <f>IF(N306="snížená",J306,0)</f>
        <v>0</v>
      </c>
      <c r="BG306" s="242">
        <f>IF(N306="zákl. přenesená",J306,0)</f>
        <v>0</v>
      </c>
      <c r="BH306" s="242">
        <f>IF(N306="sníž. přenesená",J306,0)</f>
        <v>0</v>
      </c>
      <c r="BI306" s="242">
        <f>IF(N306="nulová",J306,0)</f>
        <v>0</v>
      </c>
      <c r="BJ306" s="18" t="s">
        <v>82</v>
      </c>
      <c r="BK306" s="242">
        <f>ROUND(I306*H306,2)</f>
        <v>0</v>
      </c>
      <c r="BL306" s="18" t="s">
        <v>101</v>
      </c>
      <c r="BM306" s="241" t="s">
        <v>1666</v>
      </c>
    </row>
    <row r="307" s="12" customFormat="1" ht="22.8" customHeight="1">
      <c r="A307" s="12"/>
      <c r="B307" s="214"/>
      <c r="C307" s="215"/>
      <c r="D307" s="216" t="s">
        <v>77</v>
      </c>
      <c r="E307" s="228" t="s">
        <v>673</v>
      </c>
      <c r="F307" s="228" t="s">
        <v>674</v>
      </c>
      <c r="G307" s="215"/>
      <c r="H307" s="215"/>
      <c r="I307" s="218"/>
      <c r="J307" s="229">
        <f>BK307</f>
        <v>0</v>
      </c>
      <c r="K307" s="215"/>
      <c r="L307" s="220"/>
      <c r="M307" s="221"/>
      <c r="N307" s="222"/>
      <c r="O307" s="222"/>
      <c r="P307" s="223">
        <f>SUM(P308:P315)</f>
        <v>0</v>
      </c>
      <c r="Q307" s="222"/>
      <c r="R307" s="223">
        <f>SUM(R308:R315)</f>
        <v>0</v>
      </c>
      <c r="S307" s="222"/>
      <c r="T307" s="224">
        <f>SUM(T308:T315)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25" t="s">
        <v>82</v>
      </c>
      <c r="AT307" s="226" t="s">
        <v>77</v>
      </c>
      <c r="AU307" s="226" t="s">
        <v>82</v>
      </c>
      <c r="AY307" s="225" t="s">
        <v>196</v>
      </c>
      <c r="BK307" s="227">
        <f>SUM(BK308:BK315)</f>
        <v>0</v>
      </c>
    </row>
    <row r="308" s="2" customFormat="1" ht="21.75" customHeight="1">
      <c r="A308" s="39"/>
      <c r="B308" s="40"/>
      <c r="C308" s="230" t="s">
        <v>620</v>
      </c>
      <c r="D308" s="230" t="s">
        <v>198</v>
      </c>
      <c r="E308" s="231" t="s">
        <v>676</v>
      </c>
      <c r="F308" s="232" t="s">
        <v>677</v>
      </c>
      <c r="G308" s="233" t="s">
        <v>341</v>
      </c>
      <c r="H308" s="234">
        <v>5.6150000000000002</v>
      </c>
      <c r="I308" s="235"/>
      <c r="J308" s="236">
        <f>ROUND(I308*H308,2)</f>
        <v>0</v>
      </c>
      <c r="K308" s="232" t="s">
        <v>202</v>
      </c>
      <c r="L308" s="45"/>
      <c r="M308" s="237" t="s">
        <v>1</v>
      </c>
      <c r="N308" s="238" t="s">
        <v>43</v>
      </c>
      <c r="O308" s="92"/>
      <c r="P308" s="239">
        <f>O308*H308</f>
        <v>0</v>
      </c>
      <c r="Q308" s="239">
        <v>0</v>
      </c>
      <c r="R308" s="239">
        <f>Q308*H308</f>
        <v>0</v>
      </c>
      <c r="S308" s="239">
        <v>0</v>
      </c>
      <c r="T308" s="240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41" t="s">
        <v>101</v>
      </c>
      <c r="AT308" s="241" t="s">
        <v>198</v>
      </c>
      <c r="AU308" s="241" t="s">
        <v>86</v>
      </c>
      <c r="AY308" s="18" t="s">
        <v>196</v>
      </c>
      <c r="BE308" s="242">
        <f>IF(N308="základní",J308,0)</f>
        <v>0</v>
      </c>
      <c r="BF308" s="242">
        <f>IF(N308="snížená",J308,0)</f>
        <v>0</v>
      </c>
      <c r="BG308" s="242">
        <f>IF(N308="zákl. přenesená",J308,0)</f>
        <v>0</v>
      </c>
      <c r="BH308" s="242">
        <f>IF(N308="sníž. přenesená",J308,0)</f>
        <v>0</v>
      </c>
      <c r="BI308" s="242">
        <f>IF(N308="nulová",J308,0)</f>
        <v>0</v>
      </c>
      <c r="BJ308" s="18" t="s">
        <v>82</v>
      </c>
      <c r="BK308" s="242">
        <f>ROUND(I308*H308,2)</f>
        <v>0</v>
      </c>
      <c r="BL308" s="18" t="s">
        <v>101</v>
      </c>
      <c r="BM308" s="241" t="s">
        <v>1776</v>
      </c>
    </row>
    <row r="309" s="2" customFormat="1" ht="24.15" customHeight="1">
      <c r="A309" s="39"/>
      <c r="B309" s="40"/>
      <c r="C309" s="230" t="s">
        <v>625</v>
      </c>
      <c r="D309" s="230" t="s">
        <v>198</v>
      </c>
      <c r="E309" s="231" t="s">
        <v>680</v>
      </c>
      <c r="F309" s="232" t="s">
        <v>681</v>
      </c>
      <c r="G309" s="233" t="s">
        <v>341</v>
      </c>
      <c r="H309" s="234">
        <v>106.685</v>
      </c>
      <c r="I309" s="235"/>
      <c r="J309" s="236">
        <f>ROUND(I309*H309,2)</f>
        <v>0</v>
      </c>
      <c r="K309" s="232" t="s">
        <v>202</v>
      </c>
      <c r="L309" s="45"/>
      <c r="M309" s="237" t="s">
        <v>1</v>
      </c>
      <c r="N309" s="238" t="s">
        <v>43</v>
      </c>
      <c r="O309" s="92"/>
      <c r="P309" s="239">
        <f>O309*H309</f>
        <v>0</v>
      </c>
      <c r="Q309" s="239">
        <v>0</v>
      </c>
      <c r="R309" s="239">
        <f>Q309*H309</f>
        <v>0</v>
      </c>
      <c r="S309" s="239">
        <v>0</v>
      </c>
      <c r="T309" s="240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41" t="s">
        <v>101</v>
      </c>
      <c r="AT309" s="241" t="s">
        <v>198</v>
      </c>
      <c r="AU309" s="241" t="s">
        <v>86</v>
      </c>
      <c r="AY309" s="18" t="s">
        <v>196</v>
      </c>
      <c r="BE309" s="242">
        <f>IF(N309="základní",J309,0)</f>
        <v>0</v>
      </c>
      <c r="BF309" s="242">
        <f>IF(N309="snížená",J309,0)</f>
        <v>0</v>
      </c>
      <c r="BG309" s="242">
        <f>IF(N309="zákl. přenesená",J309,0)</f>
        <v>0</v>
      </c>
      <c r="BH309" s="242">
        <f>IF(N309="sníž. přenesená",J309,0)</f>
        <v>0</v>
      </c>
      <c r="BI309" s="242">
        <f>IF(N309="nulová",J309,0)</f>
        <v>0</v>
      </c>
      <c r="BJ309" s="18" t="s">
        <v>82</v>
      </c>
      <c r="BK309" s="242">
        <f>ROUND(I309*H309,2)</f>
        <v>0</v>
      </c>
      <c r="BL309" s="18" t="s">
        <v>101</v>
      </c>
      <c r="BM309" s="241" t="s">
        <v>1777</v>
      </c>
    </row>
    <row r="310" s="13" customFormat="1">
      <c r="A310" s="13"/>
      <c r="B310" s="243"/>
      <c r="C310" s="244"/>
      <c r="D310" s="245" t="s">
        <v>210</v>
      </c>
      <c r="E310" s="244"/>
      <c r="F310" s="247" t="s">
        <v>1778</v>
      </c>
      <c r="G310" s="244"/>
      <c r="H310" s="248">
        <v>106.685</v>
      </c>
      <c r="I310" s="249"/>
      <c r="J310" s="244"/>
      <c r="K310" s="244"/>
      <c r="L310" s="250"/>
      <c r="M310" s="251"/>
      <c r="N310" s="252"/>
      <c r="O310" s="252"/>
      <c r="P310" s="252"/>
      <c r="Q310" s="252"/>
      <c r="R310" s="252"/>
      <c r="S310" s="252"/>
      <c r="T310" s="25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4" t="s">
        <v>210</v>
      </c>
      <c r="AU310" s="254" t="s">
        <v>86</v>
      </c>
      <c r="AV310" s="13" t="s">
        <v>86</v>
      </c>
      <c r="AW310" s="13" t="s">
        <v>4</v>
      </c>
      <c r="AX310" s="13" t="s">
        <v>82</v>
      </c>
      <c r="AY310" s="254" t="s">
        <v>196</v>
      </c>
    </row>
    <row r="311" s="2" customFormat="1" ht="24.15" customHeight="1">
      <c r="A311" s="39"/>
      <c r="B311" s="40"/>
      <c r="C311" s="230" t="s">
        <v>630</v>
      </c>
      <c r="D311" s="230" t="s">
        <v>198</v>
      </c>
      <c r="E311" s="231" t="s">
        <v>695</v>
      </c>
      <c r="F311" s="232" t="s">
        <v>696</v>
      </c>
      <c r="G311" s="233" t="s">
        <v>341</v>
      </c>
      <c r="H311" s="234">
        <v>5.6150000000000002</v>
      </c>
      <c r="I311" s="235"/>
      <c r="J311" s="236">
        <f>ROUND(I311*H311,2)</f>
        <v>0</v>
      </c>
      <c r="K311" s="232" t="s">
        <v>202</v>
      </c>
      <c r="L311" s="45"/>
      <c r="M311" s="237" t="s">
        <v>1</v>
      </c>
      <c r="N311" s="238" t="s">
        <v>43</v>
      </c>
      <c r="O311" s="92"/>
      <c r="P311" s="239">
        <f>O311*H311</f>
        <v>0</v>
      </c>
      <c r="Q311" s="239">
        <v>0</v>
      </c>
      <c r="R311" s="239">
        <f>Q311*H311</f>
        <v>0</v>
      </c>
      <c r="S311" s="239">
        <v>0</v>
      </c>
      <c r="T311" s="240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1" t="s">
        <v>101</v>
      </c>
      <c r="AT311" s="241" t="s">
        <v>198</v>
      </c>
      <c r="AU311" s="241" t="s">
        <v>86</v>
      </c>
      <c r="AY311" s="18" t="s">
        <v>196</v>
      </c>
      <c r="BE311" s="242">
        <f>IF(N311="základní",J311,0)</f>
        <v>0</v>
      </c>
      <c r="BF311" s="242">
        <f>IF(N311="snížená",J311,0)</f>
        <v>0</v>
      </c>
      <c r="BG311" s="242">
        <f>IF(N311="zákl. přenesená",J311,0)</f>
        <v>0</v>
      </c>
      <c r="BH311" s="242">
        <f>IF(N311="sníž. přenesená",J311,0)</f>
        <v>0</v>
      </c>
      <c r="BI311" s="242">
        <f>IF(N311="nulová",J311,0)</f>
        <v>0</v>
      </c>
      <c r="BJ311" s="18" t="s">
        <v>82</v>
      </c>
      <c r="BK311" s="242">
        <f>ROUND(I311*H311,2)</f>
        <v>0</v>
      </c>
      <c r="BL311" s="18" t="s">
        <v>101</v>
      </c>
      <c r="BM311" s="241" t="s">
        <v>1675</v>
      </c>
    </row>
    <row r="312" s="2" customFormat="1" ht="44.25" customHeight="1">
      <c r="A312" s="39"/>
      <c r="B312" s="40"/>
      <c r="C312" s="230" t="s">
        <v>634</v>
      </c>
      <c r="D312" s="230" t="s">
        <v>198</v>
      </c>
      <c r="E312" s="231" t="s">
        <v>703</v>
      </c>
      <c r="F312" s="232" t="s">
        <v>704</v>
      </c>
      <c r="G312" s="233" t="s">
        <v>341</v>
      </c>
      <c r="H312" s="234">
        <v>0.91000000000000003</v>
      </c>
      <c r="I312" s="235"/>
      <c r="J312" s="236">
        <f>ROUND(I312*H312,2)</f>
        <v>0</v>
      </c>
      <c r="K312" s="232" t="s">
        <v>202</v>
      </c>
      <c r="L312" s="45"/>
      <c r="M312" s="237" t="s">
        <v>1</v>
      </c>
      <c r="N312" s="238" t="s">
        <v>43</v>
      </c>
      <c r="O312" s="92"/>
      <c r="P312" s="239">
        <f>O312*H312</f>
        <v>0</v>
      </c>
      <c r="Q312" s="239">
        <v>0</v>
      </c>
      <c r="R312" s="239">
        <f>Q312*H312</f>
        <v>0</v>
      </c>
      <c r="S312" s="239">
        <v>0</v>
      </c>
      <c r="T312" s="240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41" t="s">
        <v>101</v>
      </c>
      <c r="AT312" s="241" t="s">
        <v>198</v>
      </c>
      <c r="AU312" s="241" t="s">
        <v>86</v>
      </c>
      <c r="AY312" s="18" t="s">
        <v>196</v>
      </c>
      <c r="BE312" s="242">
        <f>IF(N312="základní",J312,0)</f>
        <v>0</v>
      </c>
      <c r="BF312" s="242">
        <f>IF(N312="snížená",J312,0)</f>
        <v>0</v>
      </c>
      <c r="BG312" s="242">
        <f>IF(N312="zákl. přenesená",J312,0)</f>
        <v>0</v>
      </c>
      <c r="BH312" s="242">
        <f>IF(N312="sníž. přenesená",J312,0)</f>
        <v>0</v>
      </c>
      <c r="BI312" s="242">
        <f>IF(N312="nulová",J312,0)</f>
        <v>0</v>
      </c>
      <c r="BJ312" s="18" t="s">
        <v>82</v>
      </c>
      <c r="BK312" s="242">
        <f>ROUND(I312*H312,2)</f>
        <v>0</v>
      </c>
      <c r="BL312" s="18" t="s">
        <v>101</v>
      </c>
      <c r="BM312" s="241" t="s">
        <v>1779</v>
      </c>
    </row>
    <row r="313" s="2" customFormat="1" ht="24.15" customHeight="1">
      <c r="A313" s="39"/>
      <c r="B313" s="40"/>
      <c r="C313" s="230" t="s">
        <v>641</v>
      </c>
      <c r="D313" s="230" t="s">
        <v>198</v>
      </c>
      <c r="E313" s="231" t="s">
        <v>1480</v>
      </c>
      <c r="F313" s="232" t="s">
        <v>1481</v>
      </c>
      <c r="G313" s="233" t="s">
        <v>341</v>
      </c>
      <c r="H313" s="234">
        <v>3.8700000000000001</v>
      </c>
      <c r="I313" s="235"/>
      <c r="J313" s="236">
        <f>ROUND(I313*H313,2)</f>
        <v>0</v>
      </c>
      <c r="K313" s="232" t="s">
        <v>202</v>
      </c>
      <c r="L313" s="45"/>
      <c r="M313" s="237" t="s">
        <v>1</v>
      </c>
      <c r="N313" s="238" t="s">
        <v>43</v>
      </c>
      <c r="O313" s="92"/>
      <c r="P313" s="239">
        <f>O313*H313</f>
        <v>0</v>
      </c>
      <c r="Q313" s="239">
        <v>0</v>
      </c>
      <c r="R313" s="239">
        <f>Q313*H313</f>
        <v>0</v>
      </c>
      <c r="S313" s="239">
        <v>0</v>
      </c>
      <c r="T313" s="240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41" t="s">
        <v>101</v>
      </c>
      <c r="AT313" s="241" t="s">
        <v>198</v>
      </c>
      <c r="AU313" s="241" t="s">
        <v>86</v>
      </c>
      <c r="AY313" s="18" t="s">
        <v>196</v>
      </c>
      <c r="BE313" s="242">
        <f>IF(N313="základní",J313,0)</f>
        <v>0</v>
      </c>
      <c r="BF313" s="242">
        <f>IF(N313="snížená",J313,0)</f>
        <v>0</v>
      </c>
      <c r="BG313" s="242">
        <f>IF(N313="zákl. přenesená",J313,0)</f>
        <v>0</v>
      </c>
      <c r="BH313" s="242">
        <f>IF(N313="sníž. přenesená",J313,0)</f>
        <v>0</v>
      </c>
      <c r="BI313" s="242">
        <f>IF(N313="nulová",J313,0)</f>
        <v>0</v>
      </c>
      <c r="BJ313" s="18" t="s">
        <v>82</v>
      </c>
      <c r="BK313" s="242">
        <f>ROUND(I313*H313,2)</f>
        <v>0</v>
      </c>
      <c r="BL313" s="18" t="s">
        <v>101</v>
      </c>
      <c r="BM313" s="241" t="s">
        <v>1679</v>
      </c>
    </row>
    <row r="314" s="2" customFormat="1" ht="44.25" customHeight="1">
      <c r="A314" s="39"/>
      <c r="B314" s="40"/>
      <c r="C314" s="230" t="s">
        <v>648</v>
      </c>
      <c r="D314" s="230" t="s">
        <v>198</v>
      </c>
      <c r="E314" s="231" t="s">
        <v>707</v>
      </c>
      <c r="F314" s="232" t="s">
        <v>708</v>
      </c>
      <c r="G314" s="233" t="s">
        <v>341</v>
      </c>
      <c r="H314" s="234">
        <v>0.83499999999999996</v>
      </c>
      <c r="I314" s="235"/>
      <c r="J314" s="236">
        <f>ROUND(I314*H314,2)</f>
        <v>0</v>
      </c>
      <c r="K314" s="232" t="s">
        <v>202</v>
      </c>
      <c r="L314" s="45"/>
      <c r="M314" s="237" t="s">
        <v>1</v>
      </c>
      <c r="N314" s="238" t="s">
        <v>43</v>
      </c>
      <c r="O314" s="92"/>
      <c r="P314" s="239">
        <f>O314*H314</f>
        <v>0</v>
      </c>
      <c r="Q314" s="239">
        <v>0</v>
      </c>
      <c r="R314" s="239">
        <f>Q314*H314</f>
        <v>0</v>
      </c>
      <c r="S314" s="239">
        <v>0</v>
      </c>
      <c r="T314" s="240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41" t="s">
        <v>101</v>
      </c>
      <c r="AT314" s="241" t="s">
        <v>198</v>
      </c>
      <c r="AU314" s="241" t="s">
        <v>86</v>
      </c>
      <c r="AY314" s="18" t="s">
        <v>196</v>
      </c>
      <c r="BE314" s="242">
        <f>IF(N314="základní",J314,0)</f>
        <v>0</v>
      </c>
      <c r="BF314" s="242">
        <f>IF(N314="snížená",J314,0)</f>
        <v>0</v>
      </c>
      <c r="BG314" s="242">
        <f>IF(N314="zákl. přenesená",J314,0)</f>
        <v>0</v>
      </c>
      <c r="BH314" s="242">
        <f>IF(N314="sníž. přenesená",J314,0)</f>
        <v>0</v>
      </c>
      <c r="BI314" s="242">
        <f>IF(N314="nulová",J314,0)</f>
        <v>0</v>
      </c>
      <c r="BJ314" s="18" t="s">
        <v>82</v>
      </c>
      <c r="BK314" s="242">
        <f>ROUND(I314*H314,2)</f>
        <v>0</v>
      </c>
      <c r="BL314" s="18" t="s">
        <v>101</v>
      </c>
      <c r="BM314" s="241" t="s">
        <v>1780</v>
      </c>
    </row>
    <row r="315" s="13" customFormat="1">
      <c r="A315" s="13"/>
      <c r="B315" s="243"/>
      <c r="C315" s="244"/>
      <c r="D315" s="245" t="s">
        <v>210</v>
      </c>
      <c r="E315" s="246" t="s">
        <v>1</v>
      </c>
      <c r="F315" s="247" t="s">
        <v>1781</v>
      </c>
      <c r="G315" s="244"/>
      <c r="H315" s="248">
        <v>0.83499999999999996</v>
      </c>
      <c r="I315" s="249"/>
      <c r="J315" s="244"/>
      <c r="K315" s="244"/>
      <c r="L315" s="250"/>
      <c r="M315" s="251"/>
      <c r="N315" s="252"/>
      <c r="O315" s="252"/>
      <c r="P315" s="252"/>
      <c r="Q315" s="252"/>
      <c r="R315" s="252"/>
      <c r="S315" s="252"/>
      <c r="T315" s="25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4" t="s">
        <v>210</v>
      </c>
      <c r="AU315" s="254" t="s">
        <v>86</v>
      </c>
      <c r="AV315" s="13" t="s">
        <v>86</v>
      </c>
      <c r="AW315" s="13" t="s">
        <v>34</v>
      </c>
      <c r="AX315" s="13" t="s">
        <v>82</v>
      </c>
      <c r="AY315" s="254" t="s">
        <v>196</v>
      </c>
    </row>
    <row r="316" s="12" customFormat="1" ht="22.8" customHeight="1">
      <c r="A316" s="12"/>
      <c r="B316" s="214"/>
      <c r="C316" s="215"/>
      <c r="D316" s="216" t="s">
        <v>77</v>
      </c>
      <c r="E316" s="228" t="s">
        <v>711</v>
      </c>
      <c r="F316" s="228" t="s">
        <v>712</v>
      </c>
      <c r="G316" s="215"/>
      <c r="H316" s="215"/>
      <c r="I316" s="218"/>
      <c r="J316" s="229">
        <f>BK316</f>
        <v>0</v>
      </c>
      <c r="K316" s="215"/>
      <c r="L316" s="220"/>
      <c r="M316" s="221"/>
      <c r="N316" s="222"/>
      <c r="O316" s="222"/>
      <c r="P316" s="223">
        <f>P317</f>
        <v>0</v>
      </c>
      <c r="Q316" s="222"/>
      <c r="R316" s="223">
        <f>R317</f>
        <v>0</v>
      </c>
      <c r="S316" s="222"/>
      <c r="T316" s="224">
        <f>T317</f>
        <v>0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225" t="s">
        <v>82</v>
      </c>
      <c r="AT316" s="226" t="s">
        <v>77</v>
      </c>
      <c r="AU316" s="226" t="s">
        <v>82</v>
      </c>
      <c r="AY316" s="225" t="s">
        <v>196</v>
      </c>
      <c r="BK316" s="227">
        <f>BK317</f>
        <v>0</v>
      </c>
    </row>
    <row r="317" s="2" customFormat="1" ht="24.15" customHeight="1">
      <c r="A317" s="39"/>
      <c r="B317" s="40"/>
      <c r="C317" s="230" t="s">
        <v>654</v>
      </c>
      <c r="D317" s="230" t="s">
        <v>198</v>
      </c>
      <c r="E317" s="231" t="s">
        <v>1492</v>
      </c>
      <c r="F317" s="232" t="s">
        <v>1493</v>
      </c>
      <c r="G317" s="233" t="s">
        <v>341</v>
      </c>
      <c r="H317" s="234">
        <v>142.821</v>
      </c>
      <c r="I317" s="235"/>
      <c r="J317" s="236">
        <f>ROUND(I317*H317,2)</f>
        <v>0</v>
      </c>
      <c r="K317" s="232" t="s">
        <v>202</v>
      </c>
      <c r="L317" s="45"/>
      <c r="M317" s="237" t="s">
        <v>1</v>
      </c>
      <c r="N317" s="238" t="s">
        <v>43</v>
      </c>
      <c r="O317" s="92"/>
      <c r="P317" s="239">
        <f>O317*H317</f>
        <v>0</v>
      </c>
      <c r="Q317" s="239">
        <v>0</v>
      </c>
      <c r="R317" s="239">
        <f>Q317*H317</f>
        <v>0</v>
      </c>
      <c r="S317" s="239">
        <v>0</v>
      </c>
      <c r="T317" s="240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41" t="s">
        <v>101</v>
      </c>
      <c r="AT317" s="241" t="s">
        <v>198</v>
      </c>
      <c r="AU317" s="241" t="s">
        <v>86</v>
      </c>
      <c r="AY317" s="18" t="s">
        <v>196</v>
      </c>
      <c r="BE317" s="242">
        <f>IF(N317="základní",J317,0)</f>
        <v>0</v>
      </c>
      <c r="BF317" s="242">
        <f>IF(N317="snížená",J317,0)</f>
        <v>0</v>
      </c>
      <c r="BG317" s="242">
        <f>IF(N317="zákl. přenesená",J317,0)</f>
        <v>0</v>
      </c>
      <c r="BH317" s="242">
        <f>IF(N317="sníž. přenesená",J317,0)</f>
        <v>0</v>
      </c>
      <c r="BI317" s="242">
        <f>IF(N317="nulová",J317,0)</f>
        <v>0</v>
      </c>
      <c r="BJ317" s="18" t="s">
        <v>82</v>
      </c>
      <c r="BK317" s="242">
        <f>ROUND(I317*H317,2)</f>
        <v>0</v>
      </c>
      <c r="BL317" s="18" t="s">
        <v>101</v>
      </c>
      <c r="BM317" s="241" t="s">
        <v>1494</v>
      </c>
    </row>
    <row r="318" s="12" customFormat="1" ht="25.92" customHeight="1">
      <c r="A318" s="12"/>
      <c r="B318" s="214"/>
      <c r="C318" s="215"/>
      <c r="D318" s="216" t="s">
        <v>77</v>
      </c>
      <c r="E318" s="217" t="s">
        <v>717</v>
      </c>
      <c r="F318" s="217" t="s">
        <v>110</v>
      </c>
      <c r="G318" s="215"/>
      <c r="H318" s="215"/>
      <c r="I318" s="218"/>
      <c r="J318" s="219">
        <f>BK318</f>
        <v>0</v>
      </c>
      <c r="K318" s="215"/>
      <c r="L318" s="220"/>
      <c r="M318" s="221"/>
      <c r="N318" s="222"/>
      <c r="O318" s="222"/>
      <c r="P318" s="223">
        <f>P319+P321+P323</f>
        <v>0</v>
      </c>
      <c r="Q318" s="222"/>
      <c r="R318" s="223">
        <f>R319+R321+R323</f>
        <v>0</v>
      </c>
      <c r="S318" s="222"/>
      <c r="T318" s="224">
        <f>T319+T321+T323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25" t="s">
        <v>215</v>
      </c>
      <c r="AT318" s="226" t="s">
        <v>77</v>
      </c>
      <c r="AU318" s="226" t="s">
        <v>78</v>
      </c>
      <c r="AY318" s="225" t="s">
        <v>196</v>
      </c>
      <c r="BK318" s="227">
        <f>BK319+BK321+BK323</f>
        <v>0</v>
      </c>
    </row>
    <row r="319" s="12" customFormat="1" ht="22.8" customHeight="1">
      <c r="A319" s="12"/>
      <c r="B319" s="214"/>
      <c r="C319" s="215"/>
      <c r="D319" s="216" t="s">
        <v>77</v>
      </c>
      <c r="E319" s="228" t="s">
        <v>1495</v>
      </c>
      <c r="F319" s="228" t="s">
        <v>1496</v>
      </c>
      <c r="G319" s="215"/>
      <c r="H319" s="215"/>
      <c r="I319" s="218"/>
      <c r="J319" s="229">
        <f>BK319</f>
        <v>0</v>
      </c>
      <c r="K319" s="215"/>
      <c r="L319" s="220"/>
      <c r="M319" s="221"/>
      <c r="N319" s="222"/>
      <c r="O319" s="222"/>
      <c r="P319" s="223">
        <f>P320</f>
        <v>0</v>
      </c>
      <c r="Q319" s="222"/>
      <c r="R319" s="223">
        <f>R320</f>
        <v>0</v>
      </c>
      <c r="S319" s="222"/>
      <c r="T319" s="224">
        <f>T320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25" t="s">
        <v>215</v>
      </c>
      <c r="AT319" s="226" t="s">
        <v>77</v>
      </c>
      <c r="AU319" s="226" t="s">
        <v>82</v>
      </c>
      <c r="AY319" s="225" t="s">
        <v>196</v>
      </c>
      <c r="BK319" s="227">
        <f>BK320</f>
        <v>0</v>
      </c>
    </row>
    <row r="320" s="2" customFormat="1" ht="16.5" customHeight="1">
      <c r="A320" s="39"/>
      <c r="B320" s="40"/>
      <c r="C320" s="230" t="s">
        <v>665</v>
      </c>
      <c r="D320" s="230" t="s">
        <v>198</v>
      </c>
      <c r="E320" s="231" t="s">
        <v>1497</v>
      </c>
      <c r="F320" s="232" t="s">
        <v>1496</v>
      </c>
      <c r="G320" s="233" t="s">
        <v>723</v>
      </c>
      <c r="H320" s="234">
        <v>1</v>
      </c>
      <c r="I320" s="235"/>
      <c r="J320" s="236">
        <f>ROUND(I320*H320,2)</f>
        <v>0</v>
      </c>
      <c r="K320" s="232" t="s">
        <v>202</v>
      </c>
      <c r="L320" s="45"/>
      <c r="M320" s="237" t="s">
        <v>1</v>
      </c>
      <c r="N320" s="238" t="s">
        <v>43</v>
      </c>
      <c r="O320" s="92"/>
      <c r="P320" s="239">
        <f>O320*H320</f>
        <v>0</v>
      </c>
      <c r="Q320" s="239">
        <v>0</v>
      </c>
      <c r="R320" s="239">
        <f>Q320*H320</f>
        <v>0</v>
      </c>
      <c r="S320" s="239">
        <v>0</v>
      </c>
      <c r="T320" s="240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41" t="s">
        <v>724</v>
      </c>
      <c r="AT320" s="241" t="s">
        <v>198</v>
      </c>
      <c r="AU320" s="241" t="s">
        <v>86</v>
      </c>
      <c r="AY320" s="18" t="s">
        <v>196</v>
      </c>
      <c r="BE320" s="242">
        <f>IF(N320="základní",J320,0)</f>
        <v>0</v>
      </c>
      <c r="BF320" s="242">
        <f>IF(N320="snížená",J320,0)</f>
        <v>0</v>
      </c>
      <c r="BG320" s="242">
        <f>IF(N320="zákl. přenesená",J320,0)</f>
        <v>0</v>
      </c>
      <c r="BH320" s="242">
        <f>IF(N320="sníž. přenesená",J320,0)</f>
        <v>0</v>
      </c>
      <c r="BI320" s="242">
        <f>IF(N320="nulová",J320,0)</f>
        <v>0</v>
      </c>
      <c r="BJ320" s="18" t="s">
        <v>82</v>
      </c>
      <c r="BK320" s="242">
        <f>ROUND(I320*H320,2)</f>
        <v>0</v>
      </c>
      <c r="BL320" s="18" t="s">
        <v>724</v>
      </c>
      <c r="BM320" s="241" t="s">
        <v>1782</v>
      </c>
    </row>
    <row r="321" s="12" customFormat="1" ht="22.8" customHeight="1">
      <c r="A321" s="12"/>
      <c r="B321" s="214"/>
      <c r="C321" s="215"/>
      <c r="D321" s="216" t="s">
        <v>77</v>
      </c>
      <c r="E321" s="228" t="s">
        <v>1499</v>
      </c>
      <c r="F321" s="228" t="s">
        <v>1500</v>
      </c>
      <c r="G321" s="215"/>
      <c r="H321" s="215"/>
      <c r="I321" s="218"/>
      <c r="J321" s="229">
        <f>BK321</f>
        <v>0</v>
      </c>
      <c r="K321" s="215"/>
      <c r="L321" s="220"/>
      <c r="M321" s="221"/>
      <c r="N321" s="222"/>
      <c r="O321" s="222"/>
      <c r="P321" s="223">
        <f>P322</f>
        <v>0</v>
      </c>
      <c r="Q321" s="222"/>
      <c r="R321" s="223">
        <f>R322</f>
        <v>0</v>
      </c>
      <c r="S321" s="222"/>
      <c r="T321" s="224">
        <f>T322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225" t="s">
        <v>215</v>
      </c>
      <c r="AT321" s="226" t="s">
        <v>77</v>
      </c>
      <c r="AU321" s="226" t="s">
        <v>82</v>
      </c>
      <c r="AY321" s="225" t="s">
        <v>196</v>
      </c>
      <c r="BK321" s="227">
        <f>BK322</f>
        <v>0</v>
      </c>
    </row>
    <row r="322" s="2" customFormat="1" ht="16.5" customHeight="1">
      <c r="A322" s="39"/>
      <c r="B322" s="40"/>
      <c r="C322" s="230" t="s">
        <v>675</v>
      </c>
      <c r="D322" s="230" t="s">
        <v>198</v>
      </c>
      <c r="E322" s="231" t="s">
        <v>1501</v>
      </c>
      <c r="F322" s="232" t="s">
        <v>1502</v>
      </c>
      <c r="G322" s="233" t="s">
        <v>723</v>
      </c>
      <c r="H322" s="234">
        <v>1</v>
      </c>
      <c r="I322" s="235"/>
      <c r="J322" s="236">
        <f>ROUND(I322*H322,2)</f>
        <v>0</v>
      </c>
      <c r="K322" s="232" t="s">
        <v>202</v>
      </c>
      <c r="L322" s="45"/>
      <c r="M322" s="237" t="s">
        <v>1</v>
      </c>
      <c r="N322" s="238" t="s">
        <v>43</v>
      </c>
      <c r="O322" s="92"/>
      <c r="P322" s="239">
        <f>O322*H322</f>
        <v>0</v>
      </c>
      <c r="Q322" s="239">
        <v>0</v>
      </c>
      <c r="R322" s="239">
        <f>Q322*H322</f>
        <v>0</v>
      </c>
      <c r="S322" s="239">
        <v>0</v>
      </c>
      <c r="T322" s="240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41" t="s">
        <v>724</v>
      </c>
      <c r="AT322" s="241" t="s">
        <v>198</v>
      </c>
      <c r="AU322" s="241" t="s">
        <v>86</v>
      </c>
      <c r="AY322" s="18" t="s">
        <v>196</v>
      </c>
      <c r="BE322" s="242">
        <f>IF(N322="základní",J322,0)</f>
        <v>0</v>
      </c>
      <c r="BF322" s="242">
        <f>IF(N322="snížená",J322,0)</f>
        <v>0</v>
      </c>
      <c r="BG322" s="242">
        <f>IF(N322="zákl. přenesená",J322,0)</f>
        <v>0</v>
      </c>
      <c r="BH322" s="242">
        <f>IF(N322="sníž. přenesená",J322,0)</f>
        <v>0</v>
      </c>
      <c r="BI322" s="242">
        <f>IF(N322="nulová",J322,0)</f>
        <v>0</v>
      </c>
      <c r="BJ322" s="18" t="s">
        <v>82</v>
      </c>
      <c r="BK322" s="242">
        <f>ROUND(I322*H322,2)</f>
        <v>0</v>
      </c>
      <c r="BL322" s="18" t="s">
        <v>724</v>
      </c>
      <c r="BM322" s="241" t="s">
        <v>1783</v>
      </c>
    </row>
    <row r="323" s="12" customFormat="1" ht="22.8" customHeight="1">
      <c r="A323" s="12"/>
      <c r="B323" s="214"/>
      <c r="C323" s="215"/>
      <c r="D323" s="216" t="s">
        <v>77</v>
      </c>
      <c r="E323" s="228" t="s">
        <v>1504</v>
      </c>
      <c r="F323" s="228" t="s">
        <v>1505</v>
      </c>
      <c r="G323" s="215"/>
      <c r="H323" s="215"/>
      <c r="I323" s="218"/>
      <c r="J323" s="229">
        <f>BK323</f>
        <v>0</v>
      </c>
      <c r="K323" s="215"/>
      <c r="L323" s="220"/>
      <c r="M323" s="221"/>
      <c r="N323" s="222"/>
      <c r="O323" s="222"/>
      <c r="P323" s="223">
        <f>P324</f>
        <v>0</v>
      </c>
      <c r="Q323" s="222"/>
      <c r="R323" s="223">
        <f>R324</f>
        <v>0</v>
      </c>
      <c r="S323" s="222"/>
      <c r="T323" s="224">
        <f>T324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25" t="s">
        <v>215</v>
      </c>
      <c r="AT323" s="226" t="s">
        <v>77</v>
      </c>
      <c r="AU323" s="226" t="s">
        <v>82</v>
      </c>
      <c r="AY323" s="225" t="s">
        <v>196</v>
      </c>
      <c r="BK323" s="227">
        <f>BK324</f>
        <v>0</v>
      </c>
    </row>
    <row r="324" s="2" customFormat="1" ht="24.15" customHeight="1">
      <c r="A324" s="39"/>
      <c r="B324" s="40"/>
      <c r="C324" s="230" t="s">
        <v>679</v>
      </c>
      <c r="D324" s="230" t="s">
        <v>198</v>
      </c>
      <c r="E324" s="231" t="s">
        <v>1506</v>
      </c>
      <c r="F324" s="232" t="s">
        <v>1784</v>
      </c>
      <c r="G324" s="233" t="s">
        <v>723</v>
      </c>
      <c r="H324" s="234">
        <v>1</v>
      </c>
      <c r="I324" s="235"/>
      <c r="J324" s="236">
        <f>ROUND(I324*H324,2)</f>
        <v>0</v>
      </c>
      <c r="K324" s="232" t="s">
        <v>202</v>
      </c>
      <c r="L324" s="45"/>
      <c r="M324" s="297" t="s">
        <v>1</v>
      </c>
      <c r="N324" s="298" t="s">
        <v>43</v>
      </c>
      <c r="O324" s="299"/>
      <c r="P324" s="300">
        <f>O324*H324</f>
        <v>0</v>
      </c>
      <c r="Q324" s="300">
        <v>0</v>
      </c>
      <c r="R324" s="300">
        <f>Q324*H324</f>
        <v>0</v>
      </c>
      <c r="S324" s="300">
        <v>0</v>
      </c>
      <c r="T324" s="301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41" t="s">
        <v>724</v>
      </c>
      <c r="AT324" s="241" t="s">
        <v>198</v>
      </c>
      <c r="AU324" s="241" t="s">
        <v>86</v>
      </c>
      <c r="AY324" s="18" t="s">
        <v>196</v>
      </c>
      <c r="BE324" s="242">
        <f>IF(N324="základní",J324,0)</f>
        <v>0</v>
      </c>
      <c r="BF324" s="242">
        <f>IF(N324="snížená",J324,0)</f>
        <v>0</v>
      </c>
      <c r="BG324" s="242">
        <f>IF(N324="zákl. přenesená",J324,0)</f>
        <v>0</v>
      </c>
      <c r="BH324" s="242">
        <f>IF(N324="sníž. přenesená",J324,0)</f>
        <v>0</v>
      </c>
      <c r="BI324" s="242">
        <f>IF(N324="nulová",J324,0)</f>
        <v>0</v>
      </c>
      <c r="BJ324" s="18" t="s">
        <v>82</v>
      </c>
      <c r="BK324" s="242">
        <f>ROUND(I324*H324,2)</f>
        <v>0</v>
      </c>
      <c r="BL324" s="18" t="s">
        <v>724</v>
      </c>
      <c r="BM324" s="241" t="s">
        <v>1785</v>
      </c>
    </row>
    <row r="325" s="2" customFormat="1" ht="6.96" customHeight="1">
      <c r="A325" s="39"/>
      <c r="B325" s="67"/>
      <c r="C325" s="68"/>
      <c r="D325" s="68"/>
      <c r="E325" s="68"/>
      <c r="F325" s="68"/>
      <c r="G325" s="68"/>
      <c r="H325" s="68"/>
      <c r="I325" s="68"/>
      <c r="J325" s="68"/>
      <c r="K325" s="68"/>
      <c r="L325" s="45"/>
      <c r="M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</row>
  </sheetData>
  <sheetProtection sheet="1" autoFilter="0" formatColumns="0" formatRows="0" objects="1" scenarios="1" spinCount="100000" saltValue="tqCm6zX4Fv33Nq/ar8z+UIbX9hIhuAhrvuPcHzc5O/KcT6BbHIOnnU5bbkjlH7IuwLH2VMcRptXwiiyfPcDB8w==" hashValue="G8EVVNfxJSyvxG2KW4J/dj/fQOJNbDn+7cD/5StPUjIW9V0kJsgbEqBojXb6f/7LMmJzg0rpgP2ESYAtEex+ww==" algorithmName="SHA-512" password="CC35"/>
  <autoFilter ref="C137:K324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4:H124"/>
    <mergeCell ref="E128:H128"/>
    <mergeCell ref="E126:H126"/>
    <mergeCell ref="E130:H13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Irena Fajfrová</dc:creator>
  <cp:lastModifiedBy>Irena Fajfrová</cp:lastModifiedBy>
  <dcterms:created xsi:type="dcterms:W3CDTF">2025-11-20T09:51:59Z</dcterms:created>
  <dcterms:modified xsi:type="dcterms:W3CDTF">2025-11-20T09:52:21Z</dcterms:modified>
</cp:coreProperties>
</file>