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6\E-zak do 9. mil\24355_2025_Stavebni_upravy_verejnych_toalet_Skalky\e-zak_opakovaná výzva\"/>
    </mc:Choice>
  </mc:AlternateContent>
  <bookViews>
    <workbookView xWindow="0" yWindow="0" windowWidth="28800" windowHeight="11835" firstSheet="2" activeTab="6"/>
  </bookViews>
  <sheets>
    <sheet name="Rekapitulace stavby" sheetId="1" r:id="rId1"/>
    <sheet name="SO 01 1 - Stavební část" sheetId="2" r:id="rId2"/>
    <sheet name="SO 01 2 - Zdravotně techn..." sheetId="3" r:id="rId3"/>
    <sheet name="SO 01 3 - Vzduchotechnika" sheetId="4" r:id="rId4"/>
    <sheet name="SO 01 4 - Elektroinstalac..." sheetId="5" r:id="rId5"/>
    <sheet name="SO 02 1 - Nový domovní ro..." sheetId="6" r:id="rId6"/>
    <sheet name="VN - Vedlejší a ostatní n..." sheetId="7" r:id="rId7"/>
    <sheet name="Pokyny pro vyplnění" sheetId="8" r:id="rId8"/>
  </sheets>
  <definedNames>
    <definedName name="_xlnm._FilterDatabase" localSheetId="1" hidden="1">'SO 01 1 - Stavební část'!$C$100:$K$1155</definedName>
    <definedName name="_xlnm._FilterDatabase" localSheetId="2" hidden="1">'SO 01 2 - Zdravotně techn...'!$C$93:$K$591</definedName>
    <definedName name="_xlnm._FilterDatabase" localSheetId="3" hidden="1">'SO 01 3 - Vzduchotechnika'!$C$80:$K$127</definedName>
    <definedName name="_xlnm._FilterDatabase" localSheetId="4" hidden="1">'SO 01 4 - Elektroinstalac...'!$C$90:$K$268</definedName>
    <definedName name="_xlnm._FilterDatabase" localSheetId="5" hidden="1">'SO 02 1 - Nový domovní ro...'!$C$88:$K$202</definedName>
    <definedName name="_xlnm._FilterDatabase" localSheetId="6" hidden="1">'VN - Vedlejší a ostatní n...'!$C$80:$K$90</definedName>
    <definedName name="_xlnm.Print_Area" localSheetId="7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stavby'!$C$42:$AQ$61</definedName>
    <definedName name="_xlnm.Print_Area" localSheetId="1">'SO 01 1 - Stavební část'!$C$4:$J$39,'SO 01 1 - Stavební část'!$C$45:$J$82,'SO 01 1 - Stavební část'!$C$88:$K$1155</definedName>
    <definedName name="_xlnm.Print_Area" localSheetId="2">'SO 01 2 - Zdravotně techn...'!$C$4:$J$39,'SO 01 2 - Zdravotně techn...'!$C$45:$J$75,'SO 01 2 - Zdravotně techn...'!$C$81:$K$591</definedName>
    <definedName name="_xlnm.Print_Area" localSheetId="3">'SO 01 3 - Vzduchotechnika'!$C$4:$J$39,'SO 01 3 - Vzduchotechnika'!$C$45:$J$62,'SO 01 3 - Vzduchotechnika'!$C$68:$K$127</definedName>
    <definedName name="_xlnm.Print_Area" localSheetId="4">'SO 01 4 - Elektroinstalac...'!$C$4:$J$39,'SO 01 4 - Elektroinstalac...'!$C$45:$J$72,'SO 01 4 - Elektroinstalac...'!$C$78:$K$268</definedName>
    <definedName name="_xlnm.Print_Area" localSheetId="5">'SO 02 1 - Nový domovní ro...'!$C$4:$J$39,'SO 02 1 - Nový domovní ro...'!$C$45:$J$70,'SO 02 1 - Nový domovní ro...'!$C$76:$K$202</definedName>
    <definedName name="_xlnm.Print_Area" localSheetId="6">'VN - Vedlejší a ostatní n...'!$C$4:$J$39,'VN - Vedlejší a ostatní n...'!$C$45:$J$62,'VN - Vedlejší a ostatní n...'!$C$68:$K$90</definedName>
    <definedName name="Print_Titles" localSheetId="0">'Rekapitulace stavby'!$52:$52</definedName>
    <definedName name="Print_Titles" localSheetId="1">'SO 01 1 - Stavební část'!$100:$100</definedName>
    <definedName name="Print_Titles" localSheetId="2">'SO 01 2 - Zdravotně techn...'!$93:$93</definedName>
    <definedName name="Print_Titles" localSheetId="3">'SO 01 3 - Vzduchotechnika'!$80:$80</definedName>
    <definedName name="Print_Titles" localSheetId="4">'SO 01 4 - Elektroinstalac...'!$90:$90</definedName>
    <definedName name="Print_Titles" localSheetId="5">'SO 02 1 - Nový domovní ro...'!$88:$88</definedName>
    <definedName name="Print_Titles" localSheetId="6">'VN - Vedlejší a ostatní n...'!$80:$80</definedName>
  </definedNames>
  <calcPr calcId="152511"/>
</workbook>
</file>

<file path=xl/calcChain.xml><?xml version="1.0" encoding="utf-8"?>
<calcChain xmlns="http://schemas.openxmlformats.org/spreadsheetml/2006/main">
  <c r="BK90" i="7" l="1"/>
  <c r="BI90" i="7"/>
  <c r="BH90" i="7"/>
  <c r="BG90" i="7"/>
  <c r="BF90" i="7"/>
  <c r="T90" i="7"/>
  <c r="R90" i="7"/>
  <c r="P90" i="7"/>
  <c r="J90" i="7"/>
  <c r="BE90" i="7" s="1"/>
  <c r="BK89" i="7"/>
  <c r="BI89" i="7"/>
  <c r="BH89" i="7"/>
  <c r="BG89" i="7"/>
  <c r="BF89" i="7"/>
  <c r="T89" i="7"/>
  <c r="R89" i="7"/>
  <c r="P89" i="7"/>
  <c r="J89" i="7"/>
  <c r="BE89" i="7" s="1"/>
  <c r="BK88" i="7"/>
  <c r="BI88" i="7"/>
  <c r="BH88" i="7"/>
  <c r="BG88" i="7"/>
  <c r="BF88" i="7"/>
  <c r="T88" i="7"/>
  <c r="R88" i="7"/>
  <c r="P88" i="7"/>
  <c r="J88" i="7"/>
  <c r="BE88" i="7" s="1"/>
  <c r="BK87" i="7"/>
  <c r="BI87" i="7"/>
  <c r="BH87" i="7"/>
  <c r="BG87" i="7"/>
  <c r="BF87" i="7"/>
  <c r="T87" i="7"/>
  <c r="R87" i="7"/>
  <c r="P87" i="7"/>
  <c r="J87" i="7"/>
  <c r="BE87" i="7" s="1"/>
  <c r="BK85" i="7"/>
  <c r="BI85" i="7"/>
  <c r="BH85" i="7"/>
  <c r="BG85" i="7"/>
  <c r="BF85" i="7"/>
  <c r="T85" i="7"/>
  <c r="R85" i="7"/>
  <c r="P85" i="7"/>
  <c r="J85" i="7"/>
  <c r="BE85" i="7" s="1"/>
  <c r="BK84" i="7"/>
  <c r="BI84" i="7"/>
  <c r="BH84" i="7"/>
  <c r="BG84" i="7"/>
  <c r="BF84" i="7"/>
  <c r="T84" i="7"/>
  <c r="R84" i="7"/>
  <c r="P84" i="7"/>
  <c r="J84" i="7"/>
  <c r="BE84" i="7" s="1"/>
  <c r="BK83" i="7"/>
  <c r="BI83" i="7"/>
  <c r="BH83" i="7"/>
  <c r="BG83" i="7"/>
  <c r="BF83" i="7"/>
  <c r="T83" i="7"/>
  <c r="R83" i="7"/>
  <c r="P83" i="7"/>
  <c r="J83" i="7"/>
  <c r="BE83" i="7" s="1"/>
  <c r="J78" i="7"/>
  <c r="J77" i="7"/>
  <c r="F77" i="7"/>
  <c r="F75" i="7"/>
  <c r="E73" i="7"/>
  <c r="J55" i="7"/>
  <c r="J54" i="7"/>
  <c r="F54" i="7"/>
  <c r="F52" i="7"/>
  <c r="E50" i="7"/>
  <c r="J37" i="7"/>
  <c r="J36" i="7"/>
  <c r="AY60" i="1" s="1"/>
  <c r="J35" i="7"/>
  <c r="AX60" i="1" s="1"/>
  <c r="J18" i="7"/>
  <c r="E18" i="7"/>
  <c r="F78" i="7" s="1"/>
  <c r="J17" i="7"/>
  <c r="J12" i="7"/>
  <c r="J75" i="7" s="1"/>
  <c r="E7" i="7"/>
  <c r="BK202" i="6"/>
  <c r="BI202" i="6"/>
  <c r="BH202" i="6"/>
  <c r="BG202" i="6"/>
  <c r="BF202" i="6"/>
  <c r="T202" i="6"/>
  <c r="R202" i="6"/>
  <c r="P202" i="6"/>
  <c r="J202" i="6"/>
  <c r="BE202" i="6" s="1"/>
  <c r="BK201" i="6"/>
  <c r="BI201" i="6"/>
  <c r="BH201" i="6"/>
  <c r="BG201" i="6"/>
  <c r="BF201" i="6"/>
  <c r="T201" i="6"/>
  <c r="T200" i="6" s="1"/>
  <c r="R201" i="6"/>
  <c r="R200" i="6" s="1"/>
  <c r="P201" i="6"/>
  <c r="J201" i="6"/>
  <c r="BE201" i="6" s="1"/>
  <c r="BK200" i="6"/>
  <c r="P200" i="6"/>
  <c r="J200" i="6"/>
  <c r="BK198" i="6"/>
  <c r="BI198" i="6"/>
  <c r="BH198" i="6"/>
  <c r="BG198" i="6"/>
  <c r="BF198" i="6"/>
  <c r="T198" i="6"/>
  <c r="R198" i="6"/>
  <c r="P198" i="6"/>
  <c r="J198" i="6"/>
  <c r="BE198" i="6" s="1"/>
  <c r="BK196" i="6"/>
  <c r="BI196" i="6"/>
  <c r="BH196" i="6"/>
  <c r="BG196" i="6"/>
  <c r="BF196" i="6"/>
  <c r="T196" i="6"/>
  <c r="R196" i="6"/>
  <c r="P196" i="6"/>
  <c r="J196" i="6"/>
  <c r="BE196" i="6" s="1"/>
  <c r="BK194" i="6"/>
  <c r="BI194" i="6"/>
  <c r="BH194" i="6"/>
  <c r="BG194" i="6"/>
  <c r="BF194" i="6"/>
  <c r="T194" i="6"/>
  <c r="R194" i="6"/>
  <c r="P194" i="6"/>
  <c r="J194" i="6"/>
  <c r="BE194" i="6" s="1"/>
  <c r="BK192" i="6"/>
  <c r="BI192" i="6"/>
  <c r="BH192" i="6"/>
  <c r="BG192" i="6"/>
  <c r="BF192" i="6"/>
  <c r="T192" i="6"/>
  <c r="T191" i="6" s="1"/>
  <c r="T190" i="6" s="1"/>
  <c r="R192" i="6"/>
  <c r="P192" i="6"/>
  <c r="P191" i="6" s="1"/>
  <c r="P190" i="6" s="1"/>
  <c r="J192" i="6"/>
  <c r="BE192" i="6" s="1"/>
  <c r="R191" i="6"/>
  <c r="R190" i="6" s="1"/>
  <c r="BK188" i="6"/>
  <c r="BK187" i="6" s="1"/>
  <c r="J187" i="6" s="1"/>
  <c r="J66" i="6" s="1"/>
  <c r="BI188" i="6"/>
  <c r="BH188" i="6"/>
  <c r="BG188" i="6"/>
  <c r="BF188" i="6"/>
  <c r="T188" i="6"/>
  <c r="T187" i="6" s="1"/>
  <c r="R188" i="6"/>
  <c r="P188" i="6"/>
  <c r="P187" i="6" s="1"/>
  <c r="J188" i="6"/>
  <c r="BE188" i="6" s="1"/>
  <c r="R187" i="6"/>
  <c r="BK185" i="6"/>
  <c r="BI185" i="6"/>
  <c r="BH185" i="6"/>
  <c r="BG185" i="6"/>
  <c r="BF185" i="6"/>
  <c r="T185" i="6"/>
  <c r="R185" i="6"/>
  <c r="P185" i="6"/>
  <c r="J185" i="6"/>
  <c r="BE185" i="6" s="1"/>
  <c r="BK182" i="6"/>
  <c r="BI182" i="6"/>
  <c r="BH182" i="6"/>
  <c r="BG182" i="6"/>
  <c r="BF182" i="6"/>
  <c r="T182" i="6"/>
  <c r="R182" i="6"/>
  <c r="P182" i="6"/>
  <c r="J182" i="6"/>
  <c r="BE182" i="6" s="1"/>
  <c r="BK180" i="6"/>
  <c r="BI180" i="6"/>
  <c r="BH180" i="6"/>
  <c r="BG180" i="6"/>
  <c r="BF180" i="6"/>
  <c r="T180" i="6"/>
  <c r="R180" i="6"/>
  <c r="P180" i="6"/>
  <c r="J180" i="6"/>
  <c r="BE180" i="6" s="1"/>
  <c r="BK178" i="6"/>
  <c r="BK177" i="6" s="1"/>
  <c r="J177" i="6" s="1"/>
  <c r="BI178" i="6"/>
  <c r="BH178" i="6"/>
  <c r="BG178" i="6"/>
  <c r="BF178" i="6"/>
  <c r="T178" i="6"/>
  <c r="R178" i="6"/>
  <c r="P178" i="6"/>
  <c r="P177" i="6" s="1"/>
  <c r="J178" i="6"/>
  <c r="BE178" i="6" s="1"/>
  <c r="T177" i="6"/>
  <c r="BK175" i="6"/>
  <c r="BK174" i="6" s="1"/>
  <c r="J174" i="6" s="1"/>
  <c r="J64" i="6" s="1"/>
  <c r="BI175" i="6"/>
  <c r="BH175" i="6"/>
  <c r="BG175" i="6"/>
  <c r="BF175" i="6"/>
  <c r="T175" i="6"/>
  <c r="T174" i="6" s="1"/>
  <c r="R175" i="6"/>
  <c r="P175" i="6"/>
  <c r="P174" i="6" s="1"/>
  <c r="J175" i="6"/>
  <c r="BE175" i="6" s="1"/>
  <c r="R174" i="6"/>
  <c r="BK166" i="6"/>
  <c r="BI166" i="6"/>
  <c r="BH166" i="6"/>
  <c r="BG166" i="6"/>
  <c r="BF166" i="6"/>
  <c r="T166" i="6"/>
  <c r="R166" i="6"/>
  <c r="P166" i="6"/>
  <c r="J166" i="6"/>
  <c r="BE166" i="6" s="1"/>
  <c r="BK164" i="6"/>
  <c r="BI164" i="6"/>
  <c r="BH164" i="6"/>
  <c r="BG164" i="6"/>
  <c r="BF164" i="6"/>
  <c r="T164" i="6"/>
  <c r="R164" i="6"/>
  <c r="P164" i="6"/>
  <c r="J164" i="6"/>
  <c r="BE164" i="6" s="1"/>
  <c r="BK160" i="6"/>
  <c r="BI160" i="6"/>
  <c r="BH160" i="6"/>
  <c r="BG160" i="6"/>
  <c r="BF160" i="6"/>
  <c r="T160" i="6"/>
  <c r="R160" i="6"/>
  <c r="P160" i="6"/>
  <c r="J160" i="6"/>
  <c r="BE160" i="6" s="1"/>
  <c r="BK158" i="6"/>
  <c r="BI158" i="6"/>
  <c r="BH158" i="6"/>
  <c r="BG158" i="6"/>
  <c r="BF158" i="6"/>
  <c r="T158" i="6"/>
  <c r="R158" i="6"/>
  <c r="P158" i="6"/>
  <c r="J158" i="6"/>
  <c r="BE158" i="6" s="1"/>
  <c r="BK156" i="6"/>
  <c r="BI156" i="6"/>
  <c r="BH156" i="6"/>
  <c r="BG156" i="6"/>
  <c r="BF156" i="6"/>
  <c r="T156" i="6"/>
  <c r="R156" i="6"/>
  <c r="P156" i="6"/>
  <c r="J156" i="6"/>
  <c r="BE156" i="6" s="1"/>
  <c r="BK153" i="6"/>
  <c r="BK152" i="6" s="1"/>
  <c r="J152" i="6" s="1"/>
  <c r="J63" i="6" s="1"/>
  <c r="BI153" i="6"/>
  <c r="BH153" i="6"/>
  <c r="BG153" i="6"/>
  <c r="BF153" i="6"/>
  <c r="T153" i="6"/>
  <c r="R153" i="6"/>
  <c r="P153" i="6"/>
  <c r="P152" i="6" s="1"/>
  <c r="J153" i="6"/>
  <c r="BE153" i="6" s="1"/>
  <c r="T152" i="6"/>
  <c r="BK150" i="6"/>
  <c r="BK149" i="6" s="1"/>
  <c r="J149" i="6" s="1"/>
  <c r="J62" i="6" s="1"/>
  <c r="BI150" i="6"/>
  <c r="BH150" i="6"/>
  <c r="BG150" i="6"/>
  <c r="BF150" i="6"/>
  <c r="T150" i="6"/>
  <c r="T149" i="6" s="1"/>
  <c r="R150" i="6"/>
  <c r="P150" i="6"/>
  <c r="P149" i="6" s="1"/>
  <c r="J150" i="6"/>
  <c r="BE150" i="6" s="1"/>
  <c r="R149" i="6"/>
  <c r="BK146" i="6"/>
  <c r="BI146" i="6"/>
  <c r="BH146" i="6"/>
  <c r="BG146" i="6"/>
  <c r="BF146" i="6"/>
  <c r="T146" i="6"/>
  <c r="R146" i="6"/>
  <c r="P146" i="6"/>
  <c r="J146" i="6"/>
  <c r="BE146" i="6" s="1"/>
  <c r="BK144" i="6"/>
  <c r="BI144" i="6"/>
  <c r="BH144" i="6"/>
  <c r="BG144" i="6"/>
  <c r="BF144" i="6"/>
  <c r="T144" i="6"/>
  <c r="R144" i="6"/>
  <c r="P144" i="6"/>
  <c r="J144" i="6"/>
  <c r="BE144" i="6" s="1"/>
  <c r="BK141" i="6"/>
  <c r="BI141" i="6"/>
  <c r="BH141" i="6"/>
  <c r="BG141" i="6"/>
  <c r="BF141" i="6"/>
  <c r="T141" i="6"/>
  <c r="R141" i="6"/>
  <c r="P141" i="6"/>
  <c r="J141" i="6"/>
  <c r="BE141" i="6" s="1"/>
  <c r="BK137" i="6"/>
  <c r="BI137" i="6"/>
  <c r="BH137" i="6"/>
  <c r="BG137" i="6"/>
  <c r="BF137" i="6"/>
  <c r="T137" i="6"/>
  <c r="R137" i="6"/>
  <c r="P137" i="6"/>
  <c r="J137" i="6"/>
  <c r="BE137" i="6" s="1"/>
  <c r="BK134" i="6"/>
  <c r="BI134" i="6"/>
  <c r="BH134" i="6"/>
  <c r="BG134" i="6"/>
  <c r="BF134" i="6"/>
  <c r="T134" i="6"/>
  <c r="R134" i="6"/>
  <c r="P134" i="6"/>
  <c r="J134" i="6"/>
  <c r="BE134" i="6" s="1"/>
  <c r="BK131" i="6"/>
  <c r="BI131" i="6"/>
  <c r="BH131" i="6"/>
  <c r="BG131" i="6"/>
  <c r="BF131" i="6"/>
  <c r="T131" i="6"/>
  <c r="R131" i="6"/>
  <c r="P131" i="6"/>
  <c r="J131" i="6"/>
  <c r="BE131" i="6" s="1"/>
  <c r="BK127" i="6"/>
  <c r="BI127" i="6"/>
  <c r="BH127" i="6"/>
  <c r="BG127" i="6"/>
  <c r="BF127" i="6"/>
  <c r="T127" i="6"/>
  <c r="R127" i="6"/>
  <c r="P127" i="6"/>
  <c r="J127" i="6"/>
  <c r="BE127" i="6" s="1"/>
  <c r="BK123" i="6"/>
  <c r="BI123" i="6"/>
  <c r="BH123" i="6"/>
  <c r="BG123" i="6"/>
  <c r="BF123" i="6"/>
  <c r="T123" i="6"/>
  <c r="R123" i="6"/>
  <c r="P123" i="6"/>
  <c r="J123" i="6"/>
  <c r="BE123" i="6" s="1"/>
  <c r="BK121" i="6"/>
  <c r="BI121" i="6"/>
  <c r="BH121" i="6"/>
  <c r="BG121" i="6"/>
  <c r="BF121" i="6"/>
  <c r="T121" i="6"/>
  <c r="R121" i="6"/>
  <c r="P121" i="6"/>
  <c r="J121" i="6"/>
  <c r="BE121" i="6" s="1"/>
  <c r="BK119" i="6"/>
  <c r="BI119" i="6"/>
  <c r="BH119" i="6"/>
  <c r="BG119" i="6"/>
  <c r="BF119" i="6"/>
  <c r="T119" i="6"/>
  <c r="R119" i="6"/>
  <c r="P119" i="6"/>
  <c r="J119" i="6"/>
  <c r="BE119" i="6" s="1"/>
  <c r="BK115" i="6"/>
  <c r="BI115" i="6"/>
  <c r="BH115" i="6"/>
  <c r="BG115" i="6"/>
  <c r="BF115" i="6"/>
  <c r="T115" i="6"/>
  <c r="R115" i="6"/>
  <c r="P115" i="6"/>
  <c r="J115" i="6"/>
  <c r="BE115" i="6" s="1"/>
  <c r="BK110" i="6"/>
  <c r="BI110" i="6"/>
  <c r="BH110" i="6"/>
  <c r="BG110" i="6"/>
  <c r="BF110" i="6"/>
  <c r="T110" i="6"/>
  <c r="R110" i="6"/>
  <c r="P110" i="6"/>
  <c r="J110" i="6"/>
  <c r="BE110" i="6" s="1"/>
  <c r="BK108" i="6"/>
  <c r="BI108" i="6"/>
  <c r="BH108" i="6"/>
  <c r="BG108" i="6"/>
  <c r="BF108" i="6"/>
  <c r="T108" i="6"/>
  <c r="R108" i="6"/>
  <c r="P108" i="6"/>
  <c r="J108" i="6"/>
  <c r="BE108" i="6" s="1"/>
  <c r="BK104" i="6"/>
  <c r="BI104" i="6"/>
  <c r="BH104" i="6"/>
  <c r="BG104" i="6"/>
  <c r="BF104" i="6"/>
  <c r="T104" i="6"/>
  <c r="R104" i="6"/>
  <c r="P104" i="6"/>
  <c r="J104" i="6"/>
  <c r="BE104" i="6" s="1"/>
  <c r="BK100" i="6"/>
  <c r="BI100" i="6"/>
  <c r="BH100" i="6"/>
  <c r="BG100" i="6"/>
  <c r="BF100" i="6"/>
  <c r="T100" i="6"/>
  <c r="R100" i="6"/>
  <c r="P100" i="6"/>
  <c r="J100" i="6"/>
  <c r="BE100" i="6" s="1"/>
  <c r="BK96" i="6"/>
  <c r="BI96" i="6"/>
  <c r="BH96" i="6"/>
  <c r="BG96" i="6"/>
  <c r="BF96" i="6"/>
  <c r="J34" i="6" s="1"/>
  <c r="T96" i="6"/>
  <c r="R96" i="6"/>
  <c r="P96" i="6"/>
  <c r="J96" i="6"/>
  <c r="BE96" i="6" s="1"/>
  <c r="BK92" i="6"/>
  <c r="BI92" i="6"/>
  <c r="F37" i="6" s="1"/>
  <c r="BH92" i="6"/>
  <c r="BG92" i="6"/>
  <c r="BF92" i="6"/>
  <c r="T92" i="6"/>
  <c r="T91" i="6" s="1"/>
  <c r="R92" i="6"/>
  <c r="P92" i="6"/>
  <c r="J92" i="6"/>
  <c r="BE92" i="6" s="1"/>
  <c r="BK91" i="6"/>
  <c r="P91" i="6"/>
  <c r="P90" i="6" s="1"/>
  <c r="P89" i="6" s="1"/>
  <c r="J91" i="6"/>
  <c r="J86" i="6"/>
  <c r="J85" i="6"/>
  <c r="F85" i="6"/>
  <c r="J83" i="6"/>
  <c r="F83" i="6"/>
  <c r="E81" i="6"/>
  <c r="J69" i="6"/>
  <c r="J65" i="6"/>
  <c r="J61" i="6"/>
  <c r="J55" i="6"/>
  <c r="F55" i="6"/>
  <c r="J54" i="6"/>
  <c r="F54" i="6"/>
  <c r="F52" i="6"/>
  <c r="E50" i="6"/>
  <c r="E48" i="6"/>
  <c r="J37" i="6"/>
  <c r="J36" i="6"/>
  <c r="J35" i="6"/>
  <c r="J18" i="6"/>
  <c r="E18" i="6"/>
  <c r="F86" i="6" s="1"/>
  <c r="J17" i="6"/>
  <c r="J12" i="6"/>
  <c r="J52" i="6" s="1"/>
  <c r="E7" i="6"/>
  <c r="E79" i="6" s="1"/>
  <c r="BK268" i="5"/>
  <c r="BI268" i="5"/>
  <c r="BH268" i="5"/>
  <c r="BG268" i="5"/>
  <c r="BF268" i="5"/>
  <c r="T268" i="5"/>
  <c r="R268" i="5"/>
  <c r="P268" i="5"/>
  <c r="J268" i="5"/>
  <c r="BE268" i="5" s="1"/>
  <c r="BK267" i="5"/>
  <c r="BI267" i="5"/>
  <c r="BH267" i="5"/>
  <c r="BG267" i="5"/>
  <c r="BF267" i="5"/>
  <c r="T267" i="5"/>
  <c r="R267" i="5"/>
  <c r="P267" i="5"/>
  <c r="J267" i="5"/>
  <c r="BE267" i="5" s="1"/>
  <c r="BK266" i="5"/>
  <c r="BK264" i="5" s="1"/>
  <c r="BI266" i="5"/>
  <c r="BH266" i="5"/>
  <c r="BG266" i="5"/>
  <c r="BF266" i="5"/>
  <c r="T266" i="5"/>
  <c r="R266" i="5"/>
  <c r="P266" i="5"/>
  <c r="J266" i="5"/>
  <c r="BE266" i="5" s="1"/>
  <c r="BK265" i="5"/>
  <c r="BI265" i="5"/>
  <c r="BH265" i="5"/>
  <c r="BG265" i="5"/>
  <c r="BF265" i="5"/>
  <c r="T265" i="5"/>
  <c r="R265" i="5"/>
  <c r="R264" i="5" s="1"/>
  <c r="R263" i="5" s="1"/>
  <c r="P265" i="5"/>
  <c r="J265" i="5"/>
  <c r="BE265" i="5" s="1"/>
  <c r="BK258" i="5"/>
  <c r="BI258" i="5"/>
  <c r="BH258" i="5"/>
  <c r="BG258" i="5"/>
  <c r="BF258" i="5"/>
  <c r="T258" i="5"/>
  <c r="R258" i="5"/>
  <c r="P258" i="5"/>
  <c r="J258" i="5"/>
  <c r="BE258" i="5" s="1"/>
  <c r="BK253" i="5"/>
  <c r="BI253" i="5"/>
  <c r="BH253" i="5"/>
  <c r="BG253" i="5"/>
  <c r="BF253" i="5"/>
  <c r="T253" i="5"/>
  <c r="R253" i="5"/>
  <c r="P253" i="5"/>
  <c r="J253" i="5"/>
  <c r="BE253" i="5" s="1"/>
  <c r="BK251" i="5"/>
  <c r="BI251" i="5"/>
  <c r="BH251" i="5"/>
  <c r="BG251" i="5"/>
  <c r="BF251" i="5"/>
  <c r="T251" i="5"/>
  <c r="R251" i="5"/>
  <c r="P251" i="5"/>
  <c r="J251" i="5"/>
  <c r="BE251" i="5" s="1"/>
  <c r="BK249" i="5"/>
  <c r="BI249" i="5"/>
  <c r="BH249" i="5"/>
  <c r="BG249" i="5"/>
  <c r="BF249" i="5"/>
  <c r="T249" i="5"/>
  <c r="R249" i="5"/>
  <c r="P249" i="5"/>
  <c r="J249" i="5"/>
  <c r="BE249" i="5" s="1"/>
  <c r="BK235" i="5"/>
  <c r="BI235" i="5"/>
  <c r="BH235" i="5"/>
  <c r="BG235" i="5"/>
  <c r="BF235" i="5"/>
  <c r="T235" i="5"/>
  <c r="R235" i="5"/>
  <c r="P235" i="5"/>
  <c r="J235" i="5"/>
  <c r="BE235" i="5" s="1"/>
  <c r="BK225" i="5"/>
  <c r="BI225" i="5"/>
  <c r="BH225" i="5"/>
  <c r="BG225" i="5"/>
  <c r="BF225" i="5"/>
  <c r="T225" i="5"/>
  <c r="R225" i="5"/>
  <c r="P225" i="5"/>
  <c r="J225" i="5"/>
  <c r="BE225" i="5" s="1"/>
  <c r="BK223" i="5"/>
  <c r="BI223" i="5"/>
  <c r="BH223" i="5"/>
  <c r="BG223" i="5"/>
  <c r="BF223" i="5"/>
  <c r="T223" i="5"/>
  <c r="R223" i="5"/>
  <c r="P223" i="5"/>
  <c r="J223" i="5"/>
  <c r="BE223" i="5" s="1"/>
  <c r="BK219" i="5"/>
  <c r="BI219" i="5"/>
  <c r="BH219" i="5"/>
  <c r="BG219" i="5"/>
  <c r="BF219" i="5"/>
  <c r="T219" i="5"/>
  <c r="R219" i="5"/>
  <c r="P219" i="5"/>
  <c r="J219" i="5"/>
  <c r="BE219" i="5" s="1"/>
  <c r="BK217" i="5"/>
  <c r="BI217" i="5"/>
  <c r="BH217" i="5"/>
  <c r="BG217" i="5"/>
  <c r="BF217" i="5"/>
  <c r="T217" i="5"/>
  <c r="R217" i="5"/>
  <c r="P217" i="5"/>
  <c r="J217" i="5"/>
  <c r="BE217" i="5" s="1"/>
  <c r="BK215" i="5"/>
  <c r="BI215" i="5"/>
  <c r="BH215" i="5"/>
  <c r="BG215" i="5"/>
  <c r="BF215" i="5"/>
  <c r="T215" i="5"/>
  <c r="R215" i="5"/>
  <c r="P215" i="5"/>
  <c r="J215" i="5"/>
  <c r="BE215" i="5" s="1"/>
  <c r="BK213" i="5"/>
  <c r="BI213" i="5"/>
  <c r="BH213" i="5"/>
  <c r="BG213" i="5"/>
  <c r="BF213" i="5"/>
  <c r="T213" i="5"/>
  <c r="R213" i="5"/>
  <c r="P213" i="5"/>
  <c r="J213" i="5"/>
  <c r="BE213" i="5" s="1"/>
  <c r="BK211" i="5"/>
  <c r="BI211" i="5"/>
  <c r="BH211" i="5"/>
  <c r="BG211" i="5"/>
  <c r="BF211" i="5"/>
  <c r="T211" i="5"/>
  <c r="R211" i="5"/>
  <c r="P211" i="5"/>
  <c r="J211" i="5"/>
  <c r="BE211" i="5" s="1"/>
  <c r="BK209" i="5"/>
  <c r="BI209" i="5"/>
  <c r="BH209" i="5"/>
  <c r="BG209" i="5"/>
  <c r="BF209" i="5"/>
  <c r="T209" i="5"/>
  <c r="R209" i="5"/>
  <c r="P209" i="5"/>
  <c r="J209" i="5"/>
  <c r="BE209" i="5" s="1"/>
  <c r="BK207" i="5"/>
  <c r="BI207" i="5"/>
  <c r="BH207" i="5"/>
  <c r="BG207" i="5"/>
  <c r="BF207" i="5"/>
  <c r="T207" i="5"/>
  <c r="R207" i="5"/>
  <c r="P207" i="5"/>
  <c r="J207" i="5"/>
  <c r="BE207" i="5" s="1"/>
  <c r="BK206" i="5"/>
  <c r="BI206" i="5"/>
  <c r="BH206" i="5"/>
  <c r="BG206" i="5"/>
  <c r="BF206" i="5"/>
  <c r="T206" i="5"/>
  <c r="R206" i="5"/>
  <c r="P206" i="5"/>
  <c r="J206" i="5"/>
  <c r="BE206" i="5" s="1"/>
  <c r="BK204" i="5"/>
  <c r="BI204" i="5"/>
  <c r="BH204" i="5"/>
  <c r="BG204" i="5"/>
  <c r="BF204" i="5"/>
  <c r="T204" i="5"/>
  <c r="R204" i="5"/>
  <c r="P204" i="5"/>
  <c r="J204" i="5"/>
  <c r="BE204" i="5" s="1"/>
  <c r="BK200" i="5"/>
  <c r="BI200" i="5"/>
  <c r="BH200" i="5"/>
  <c r="BG200" i="5"/>
  <c r="BF200" i="5"/>
  <c r="T200" i="5"/>
  <c r="R200" i="5"/>
  <c r="P200" i="5"/>
  <c r="J200" i="5"/>
  <c r="BE200" i="5" s="1"/>
  <c r="BK189" i="5"/>
  <c r="BI189" i="5"/>
  <c r="BH189" i="5"/>
  <c r="BG189" i="5"/>
  <c r="BF189" i="5"/>
  <c r="T189" i="5"/>
  <c r="R189" i="5"/>
  <c r="P189" i="5"/>
  <c r="J189" i="5"/>
  <c r="BE189" i="5" s="1"/>
  <c r="BK172" i="5"/>
  <c r="BI172" i="5"/>
  <c r="BH172" i="5"/>
  <c r="BG172" i="5"/>
  <c r="BF172" i="5"/>
  <c r="T172" i="5"/>
  <c r="R172" i="5"/>
  <c r="P172" i="5"/>
  <c r="J172" i="5"/>
  <c r="BE172" i="5" s="1"/>
  <c r="BK168" i="5"/>
  <c r="BI168" i="5"/>
  <c r="BH168" i="5"/>
  <c r="BG168" i="5"/>
  <c r="BF168" i="5"/>
  <c r="T168" i="5"/>
  <c r="R168" i="5"/>
  <c r="P168" i="5"/>
  <c r="J168" i="5"/>
  <c r="BE168" i="5" s="1"/>
  <c r="BK167" i="5"/>
  <c r="BI167" i="5"/>
  <c r="BH167" i="5"/>
  <c r="BG167" i="5"/>
  <c r="BF167" i="5"/>
  <c r="T167" i="5"/>
  <c r="R167" i="5"/>
  <c r="P167" i="5"/>
  <c r="J167" i="5"/>
  <c r="BE167" i="5" s="1"/>
  <c r="BK165" i="5"/>
  <c r="BI165" i="5"/>
  <c r="BH165" i="5"/>
  <c r="BG165" i="5"/>
  <c r="BF165" i="5"/>
  <c r="T165" i="5"/>
  <c r="R165" i="5"/>
  <c r="P165" i="5"/>
  <c r="J165" i="5"/>
  <c r="BE165" i="5" s="1"/>
  <c r="BK164" i="5"/>
  <c r="BI164" i="5"/>
  <c r="BH164" i="5"/>
  <c r="BG164" i="5"/>
  <c r="BF164" i="5"/>
  <c r="T164" i="5"/>
  <c r="R164" i="5"/>
  <c r="P164" i="5"/>
  <c r="J164" i="5"/>
  <c r="BE164" i="5" s="1"/>
  <c r="BK162" i="5"/>
  <c r="BK159" i="5" s="1"/>
  <c r="BK158" i="5" s="1"/>
  <c r="J158" i="5" s="1"/>
  <c r="J68" i="5" s="1"/>
  <c r="BI162" i="5"/>
  <c r="BH162" i="5"/>
  <c r="BG162" i="5"/>
  <c r="BF162" i="5"/>
  <c r="T162" i="5"/>
  <c r="R162" i="5"/>
  <c r="P162" i="5"/>
  <c r="J162" i="5"/>
  <c r="BE162" i="5" s="1"/>
  <c r="BK160" i="5"/>
  <c r="BI160" i="5"/>
  <c r="BH160" i="5"/>
  <c r="BG160" i="5"/>
  <c r="BF160" i="5"/>
  <c r="T160" i="5"/>
  <c r="R160" i="5"/>
  <c r="R159" i="5" s="1"/>
  <c r="R158" i="5" s="1"/>
  <c r="P160" i="5"/>
  <c r="J160" i="5"/>
  <c r="BE160" i="5" s="1"/>
  <c r="BK157" i="5"/>
  <c r="BI157" i="5"/>
  <c r="BH157" i="5"/>
  <c r="BG157" i="5"/>
  <c r="BF157" i="5"/>
  <c r="T157" i="5"/>
  <c r="R157" i="5"/>
  <c r="P157" i="5"/>
  <c r="J157" i="5"/>
  <c r="BE157" i="5" s="1"/>
  <c r="BK155" i="5"/>
  <c r="BI155" i="5"/>
  <c r="BH155" i="5"/>
  <c r="BG155" i="5"/>
  <c r="BF155" i="5"/>
  <c r="T155" i="5"/>
  <c r="R155" i="5"/>
  <c r="P155" i="5"/>
  <c r="J155" i="5"/>
  <c r="BE155" i="5" s="1"/>
  <c r="BK152" i="5"/>
  <c r="BI152" i="5"/>
  <c r="BH152" i="5"/>
  <c r="BG152" i="5"/>
  <c r="BF152" i="5"/>
  <c r="T152" i="5"/>
  <c r="R152" i="5"/>
  <c r="P152" i="5"/>
  <c r="J152" i="5"/>
  <c r="BE152" i="5" s="1"/>
  <c r="BK148" i="5"/>
  <c r="BI148" i="5"/>
  <c r="BH148" i="5"/>
  <c r="BG148" i="5"/>
  <c r="BF148" i="5"/>
  <c r="T148" i="5"/>
  <c r="R148" i="5"/>
  <c r="P148" i="5"/>
  <c r="J148" i="5"/>
  <c r="BE148" i="5" s="1"/>
  <c r="BK147" i="5"/>
  <c r="BI147" i="5"/>
  <c r="BH147" i="5"/>
  <c r="BG147" i="5"/>
  <c r="BF147" i="5"/>
  <c r="T147" i="5"/>
  <c r="R147" i="5"/>
  <c r="P147" i="5"/>
  <c r="J147" i="5"/>
  <c r="BE147" i="5" s="1"/>
  <c r="BK145" i="5"/>
  <c r="BI145" i="5"/>
  <c r="BH145" i="5"/>
  <c r="BG145" i="5"/>
  <c r="BF145" i="5"/>
  <c r="T145" i="5"/>
  <c r="R145" i="5"/>
  <c r="P145" i="5"/>
  <c r="J145" i="5"/>
  <c r="BE145" i="5" s="1"/>
  <c r="BK143" i="5"/>
  <c r="BI143" i="5"/>
  <c r="BH143" i="5"/>
  <c r="BG143" i="5"/>
  <c r="BF143" i="5"/>
  <c r="T143" i="5"/>
  <c r="R143" i="5"/>
  <c r="P143" i="5"/>
  <c r="J143" i="5"/>
  <c r="BE143" i="5" s="1"/>
  <c r="BK139" i="5"/>
  <c r="BI139" i="5"/>
  <c r="BH139" i="5"/>
  <c r="BG139" i="5"/>
  <c r="BF139" i="5"/>
  <c r="T139" i="5"/>
  <c r="R139" i="5"/>
  <c r="P139" i="5"/>
  <c r="J139" i="5"/>
  <c r="BE139" i="5" s="1"/>
  <c r="BK137" i="5"/>
  <c r="BI137" i="5"/>
  <c r="BH137" i="5"/>
  <c r="BG137" i="5"/>
  <c r="BF137" i="5"/>
  <c r="T137" i="5"/>
  <c r="R137" i="5"/>
  <c r="P137" i="5"/>
  <c r="J137" i="5"/>
  <c r="BE137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T132" i="5"/>
  <c r="R132" i="5"/>
  <c r="P132" i="5"/>
  <c r="J132" i="5"/>
  <c r="BE132" i="5" s="1"/>
  <c r="BK131" i="5"/>
  <c r="BK126" i="5" s="1"/>
  <c r="J126" i="5" s="1"/>
  <c r="J67" i="5" s="1"/>
  <c r="BI131" i="5"/>
  <c r="BH131" i="5"/>
  <c r="BG131" i="5"/>
  <c r="BF131" i="5"/>
  <c r="T131" i="5"/>
  <c r="R131" i="5"/>
  <c r="P131" i="5"/>
  <c r="J131" i="5"/>
  <c r="BE131" i="5" s="1"/>
  <c r="BK127" i="5"/>
  <c r="BI127" i="5"/>
  <c r="BH127" i="5"/>
  <c r="BG127" i="5"/>
  <c r="BF127" i="5"/>
  <c r="T127" i="5"/>
  <c r="R127" i="5"/>
  <c r="R126" i="5" s="1"/>
  <c r="R125" i="5" s="1"/>
  <c r="P127" i="5"/>
  <c r="J127" i="5"/>
  <c r="BE127" i="5" s="1"/>
  <c r="T126" i="5"/>
  <c r="T125" i="5" s="1"/>
  <c r="BK123" i="5"/>
  <c r="BI123" i="5"/>
  <c r="BH123" i="5"/>
  <c r="BG123" i="5"/>
  <c r="BF123" i="5"/>
  <c r="T123" i="5"/>
  <c r="T122" i="5" s="1"/>
  <c r="R123" i="5"/>
  <c r="R122" i="5" s="1"/>
  <c r="P123" i="5"/>
  <c r="J123" i="5"/>
  <c r="BE123" i="5" s="1"/>
  <c r="BK122" i="5"/>
  <c r="J122" i="5" s="1"/>
  <c r="J65" i="5" s="1"/>
  <c r="P122" i="5"/>
  <c r="BK120" i="5"/>
  <c r="BK112" i="5" s="1"/>
  <c r="BI120" i="5"/>
  <c r="BH120" i="5"/>
  <c r="BG120" i="5"/>
  <c r="BF120" i="5"/>
  <c r="T120" i="5"/>
  <c r="R120" i="5"/>
  <c r="P120" i="5"/>
  <c r="J120" i="5"/>
  <c r="BE120" i="5" s="1"/>
  <c r="BK117" i="5"/>
  <c r="BI117" i="5"/>
  <c r="BH117" i="5"/>
  <c r="BG117" i="5"/>
  <c r="BF117" i="5"/>
  <c r="T117" i="5"/>
  <c r="R117" i="5"/>
  <c r="P117" i="5"/>
  <c r="J117" i="5"/>
  <c r="BE117" i="5" s="1"/>
  <c r="BK115" i="5"/>
  <c r="BI115" i="5"/>
  <c r="BH115" i="5"/>
  <c r="BG115" i="5"/>
  <c r="BF115" i="5"/>
  <c r="T115" i="5"/>
  <c r="R115" i="5"/>
  <c r="P115" i="5"/>
  <c r="P112" i="5" s="1"/>
  <c r="J115" i="5"/>
  <c r="BE115" i="5" s="1"/>
  <c r="BK113" i="5"/>
  <c r="BI113" i="5"/>
  <c r="BH113" i="5"/>
  <c r="BG113" i="5"/>
  <c r="BF113" i="5"/>
  <c r="T113" i="5"/>
  <c r="T112" i="5" s="1"/>
  <c r="R113" i="5"/>
  <c r="P113" i="5"/>
  <c r="J113" i="5"/>
  <c r="BE113" i="5" s="1"/>
  <c r="J112" i="5"/>
  <c r="J64" i="5" s="1"/>
  <c r="BK110" i="5"/>
  <c r="BI110" i="5"/>
  <c r="BH110" i="5"/>
  <c r="BG110" i="5"/>
  <c r="BF110" i="5"/>
  <c r="T110" i="5"/>
  <c r="R110" i="5"/>
  <c r="P110" i="5"/>
  <c r="J110" i="5"/>
  <c r="BE110" i="5" s="1"/>
  <c r="BK108" i="5"/>
  <c r="BI108" i="5"/>
  <c r="BH108" i="5"/>
  <c r="BG108" i="5"/>
  <c r="BF108" i="5"/>
  <c r="F34" i="5" s="1"/>
  <c r="T108" i="5"/>
  <c r="R108" i="5"/>
  <c r="P108" i="5"/>
  <c r="J108" i="5"/>
  <c r="BE108" i="5" s="1"/>
  <c r="BK106" i="5"/>
  <c r="BI106" i="5"/>
  <c r="BH106" i="5"/>
  <c r="BG106" i="5"/>
  <c r="BF106" i="5"/>
  <c r="T106" i="5"/>
  <c r="R106" i="5"/>
  <c r="R101" i="5" s="1"/>
  <c r="P106" i="5"/>
  <c r="J106" i="5"/>
  <c r="BE106" i="5" s="1"/>
  <c r="BK102" i="5"/>
  <c r="BI102" i="5"/>
  <c r="BH102" i="5"/>
  <c r="BG102" i="5"/>
  <c r="BF102" i="5"/>
  <c r="T102" i="5"/>
  <c r="R102" i="5"/>
  <c r="P102" i="5"/>
  <c r="J102" i="5"/>
  <c r="BE102" i="5" s="1"/>
  <c r="P101" i="5"/>
  <c r="P92" i="5" s="1"/>
  <c r="BK97" i="5"/>
  <c r="BI97" i="5"/>
  <c r="BH97" i="5"/>
  <c r="BG97" i="5"/>
  <c r="BF97" i="5"/>
  <c r="T97" i="5"/>
  <c r="T96" i="5" s="1"/>
  <c r="R97" i="5"/>
  <c r="P97" i="5"/>
  <c r="J97" i="5"/>
  <c r="BE97" i="5" s="1"/>
  <c r="BK96" i="5"/>
  <c r="R96" i="5"/>
  <c r="P96" i="5"/>
  <c r="J96" i="5"/>
  <c r="J62" i="5" s="1"/>
  <c r="BK94" i="5"/>
  <c r="BI94" i="5"/>
  <c r="BH94" i="5"/>
  <c r="BG94" i="5"/>
  <c r="BF94" i="5"/>
  <c r="T94" i="5"/>
  <c r="T93" i="5" s="1"/>
  <c r="R94" i="5"/>
  <c r="R93" i="5" s="1"/>
  <c r="P94" i="5"/>
  <c r="J94" i="5"/>
  <c r="BE94" i="5" s="1"/>
  <c r="BK93" i="5"/>
  <c r="J93" i="5" s="1"/>
  <c r="P93" i="5"/>
  <c r="J88" i="5"/>
  <c r="J87" i="5"/>
  <c r="F87" i="5"/>
  <c r="F85" i="5"/>
  <c r="E83" i="5"/>
  <c r="J61" i="5"/>
  <c r="J55" i="5"/>
  <c r="J54" i="5"/>
  <c r="F54" i="5"/>
  <c r="J52" i="5"/>
  <c r="F52" i="5"/>
  <c r="E50" i="5"/>
  <c r="J37" i="5"/>
  <c r="J36" i="5"/>
  <c r="J35" i="5"/>
  <c r="J18" i="5"/>
  <c r="E18" i="5"/>
  <c r="J17" i="5"/>
  <c r="J12" i="5"/>
  <c r="J85" i="5" s="1"/>
  <c r="E7" i="5"/>
  <c r="BK126" i="4"/>
  <c r="BI126" i="4"/>
  <c r="BH126" i="4"/>
  <c r="BG126" i="4"/>
  <c r="BF126" i="4"/>
  <c r="T126" i="4"/>
  <c r="R126" i="4"/>
  <c r="P126" i="4"/>
  <c r="J126" i="4"/>
  <c r="BE126" i="4" s="1"/>
  <c r="BK124" i="4"/>
  <c r="BI124" i="4"/>
  <c r="BH124" i="4"/>
  <c r="BG124" i="4"/>
  <c r="BF124" i="4"/>
  <c r="T124" i="4"/>
  <c r="R124" i="4"/>
  <c r="P124" i="4"/>
  <c r="J124" i="4"/>
  <c r="BE124" i="4" s="1"/>
  <c r="BK122" i="4"/>
  <c r="BI122" i="4"/>
  <c r="BH122" i="4"/>
  <c r="BG122" i="4"/>
  <c r="BF122" i="4"/>
  <c r="T122" i="4"/>
  <c r="R122" i="4"/>
  <c r="P122" i="4"/>
  <c r="J122" i="4"/>
  <c r="BE122" i="4" s="1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T119" i="4"/>
  <c r="R119" i="4"/>
  <c r="P119" i="4"/>
  <c r="J119" i="4"/>
  <c r="BE119" i="4" s="1"/>
  <c r="BK117" i="4"/>
  <c r="BI117" i="4"/>
  <c r="BH117" i="4"/>
  <c r="BG117" i="4"/>
  <c r="BF117" i="4"/>
  <c r="T117" i="4"/>
  <c r="R117" i="4"/>
  <c r="P117" i="4"/>
  <c r="J117" i="4"/>
  <c r="BE117" i="4" s="1"/>
  <c r="BK115" i="4"/>
  <c r="BI115" i="4"/>
  <c r="BH115" i="4"/>
  <c r="BG115" i="4"/>
  <c r="BF115" i="4"/>
  <c r="T115" i="4"/>
  <c r="R115" i="4"/>
  <c r="P115" i="4"/>
  <c r="J115" i="4"/>
  <c r="BE115" i="4" s="1"/>
  <c r="BK113" i="4"/>
  <c r="BI113" i="4"/>
  <c r="BH113" i="4"/>
  <c r="F36" i="4" s="1"/>
  <c r="BG113" i="4"/>
  <c r="BF113" i="4"/>
  <c r="T113" i="4"/>
  <c r="R113" i="4"/>
  <c r="P113" i="4"/>
  <c r="J113" i="4"/>
  <c r="BE113" i="4" s="1"/>
  <c r="BK111" i="4"/>
  <c r="BI111" i="4"/>
  <c r="BH111" i="4"/>
  <c r="BG111" i="4"/>
  <c r="BF111" i="4"/>
  <c r="T111" i="4"/>
  <c r="R111" i="4"/>
  <c r="P111" i="4"/>
  <c r="J111" i="4"/>
  <c r="BE111" i="4" s="1"/>
  <c r="BK110" i="4"/>
  <c r="BI110" i="4"/>
  <c r="BH110" i="4"/>
  <c r="BG110" i="4"/>
  <c r="BF110" i="4"/>
  <c r="T110" i="4"/>
  <c r="R110" i="4"/>
  <c r="P110" i="4"/>
  <c r="J110" i="4"/>
  <c r="BE110" i="4" s="1"/>
  <c r="BK108" i="4"/>
  <c r="BI108" i="4"/>
  <c r="BH108" i="4"/>
  <c r="BG108" i="4"/>
  <c r="BF108" i="4"/>
  <c r="T108" i="4"/>
  <c r="R108" i="4"/>
  <c r="P108" i="4"/>
  <c r="J108" i="4"/>
  <c r="BE108" i="4" s="1"/>
  <c r="BK106" i="4"/>
  <c r="BI106" i="4"/>
  <c r="BH106" i="4"/>
  <c r="BG106" i="4"/>
  <c r="BF106" i="4"/>
  <c r="T106" i="4"/>
  <c r="R106" i="4"/>
  <c r="P106" i="4"/>
  <c r="J106" i="4"/>
  <c r="BE106" i="4" s="1"/>
  <c r="BK105" i="4"/>
  <c r="BI105" i="4"/>
  <c r="BH105" i="4"/>
  <c r="BG105" i="4"/>
  <c r="BF105" i="4"/>
  <c r="T105" i="4"/>
  <c r="R105" i="4"/>
  <c r="P105" i="4"/>
  <c r="J105" i="4"/>
  <c r="BE105" i="4" s="1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0" i="4"/>
  <c r="BI100" i="4"/>
  <c r="BH100" i="4"/>
  <c r="BG100" i="4"/>
  <c r="BF100" i="4"/>
  <c r="T100" i="4"/>
  <c r="R100" i="4"/>
  <c r="P100" i="4"/>
  <c r="J100" i="4"/>
  <c r="BE100" i="4" s="1"/>
  <c r="BK99" i="4"/>
  <c r="BI99" i="4"/>
  <c r="BH99" i="4"/>
  <c r="BG99" i="4"/>
  <c r="BF99" i="4"/>
  <c r="T99" i="4"/>
  <c r="R99" i="4"/>
  <c r="P99" i="4"/>
  <c r="J99" i="4"/>
  <c r="BE99" i="4" s="1"/>
  <c r="BK97" i="4"/>
  <c r="BI97" i="4"/>
  <c r="BH97" i="4"/>
  <c r="BG97" i="4"/>
  <c r="BF97" i="4"/>
  <c r="T97" i="4"/>
  <c r="R97" i="4"/>
  <c r="P97" i="4"/>
  <c r="J97" i="4"/>
  <c r="BE97" i="4" s="1"/>
  <c r="BK96" i="4"/>
  <c r="BI96" i="4"/>
  <c r="BH96" i="4"/>
  <c r="BG96" i="4"/>
  <c r="BF96" i="4"/>
  <c r="T96" i="4"/>
  <c r="R96" i="4"/>
  <c r="P96" i="4"/>
  <c r="J96" i="4"/>
  <c r="BE96" i="4" s="1"/>
  <c r="BK95" i="4"/>
  <c r="BI95" i="4"/>
  <c r="BH95" i="4"/>
  <c r="BG95" i="4"/>
  <c r="BF95" i="4"/>
  <c r="T95" i="4"/>
  <c r="R95" i="4"/>
  <c r="P95" i="4"/>
  <c r="J95" i="4"/>
  <c r="BE95" i="4" s="1"/>
  <c r="BK93" i="4"/>
  <c r="BI93" i="4"/>
  <c r="BH93" i="4"/>
  <c r="BG93" i="4"/>
  <c r="BF93" i="4"/>
  <c r="T93" i="4"/>
  <c r="R93" i="4"/>
  <c r="P93" i="4"/>
  <c r="J93" i="4"/>
  <c r="BE93" i="4" s="1"/>
  <c r="BK92" i="4"/>
  <c r="BI92" i="4"/>
  <c r="BH92" i="4"/>
  <c r="BG92" i="4"/>
  <c r="BF92" i="4"/>
  <c r="T92" i="4"/>
  <c r="R92" i="4"/>
  <c r="P92" i="4"/>
  <c r="J92" i="4"/>
  <c r="BE92" i="4" s="1"/>
  <c r="BK90" i="4"/>
  <c r="BI90" i="4"/>
  <c r="BH90" i="4"/>
  <c r="BG90" i="4"/>
  <c r="BF90" i="4"/>
  <c r="T90" i="4"/>
  <c r="R90" i="4"/>
  <c r="P90" i="4"/>
  <c r="J90" i="4"/>
  <c r="BE90" i="4" s="1"/>
  <c r="BK89" i="4"/>
  <c r="BI89" i="4"/>
  <c r="BH89" i="4"/>
  <c r="BG89" i="4"/>
  <c r="BF89" i="4"/>
  <c r="T89" i="4"/>
  <c r="R89" i="4"/>
  <c r="P89" i="4"/>
  <c r="J89" i="4"/>
  <c r="BE89" i="4" s="1"/>
  <c r="BK87" i="4"/>
  <c r="BI87" i="4"/>
  <c r="BH87" i="4"/>
  <c r="BG87" i="4"/>
  <c r="BF87" i="4"/>
  <c r="T87" i="4"/>
  <c r="R87" i="4"/>
  <c r="P87" i="4"/>
  <c r="J87" i="4"/>
  <c r="BE87" i="4" s="1"/>
  <c r="BK86" i="4"/>
  <c r="BI86" i="4"/>
  <c r="F37" i="4" s="1"/>
  <c r="BH86" i="4"/>
  <c r="BG86" i="4"/>
  <c r="BF86" i="4"/>
  <c r="T86" i="4"/>
  <c r="R86" i="4"/>
  <c r="P86" i="4"/>
  <c r="J86" i="4"/>
  <c r="BE86" i="4" s="1"/>
  <c r="BK84" i="4"/>
  <c r="BI84" i="4"/>
  <c r="BH84" i="4"/>
  <c r="BG84" i="4"/>
  <c r="F35" i="4" s="1"/>
  <c r="BF84" i="4"/>
  <c r="T84" i="4"/>
  <c r="R84" i="4"/>
  <c r="R83" i="4" s="1"/>
  <c r="P84" i="4"/>
  <c r="J84" i="4"/>
  <c r="BE84" i="4" s="1"/>
  <c r="R82" i="4"/>
  <c r="R81" i="4" s="1"/>
  <c r="J78" i="4"/>
  <c r="J77" i="4"/>
  <c r="F77" i="4"/>
  <c r="J75" i="4"/>
  <c r="F75" i="4"/>
  <c r="E73" i="4"/>
  <c r="E71" i="4"/>
  <c r="J55" i="4"/>
  <c r="J54" i="4"/>
  <c r="F54" i="4"/>
  <c r="J52" i="4"/>
  <c r="F52" i="4"/>
  <c r="E50" i="4"/>
  <c r="J37" i="4"/>
  <c r="J36" i="4"/>
  <c r="J35" i="4"/>
  <c r="F34" i="4"/>
  <c r="BA57" i="1" s="1"/>
  <c r="J18" i="4"/>
  <c r="E18" i="4"/>
  <c r="F78" i="4" s="1"/>
  <c r="J17" i="4"/>
  <c r="J12" i="4"/>
  <c r="E7" i="4"/>
  <c r="E48" i="4" s="1"/>
  <c r="BK591" i="3"/>
  <c r="BI591" i="3"/>
  <c r="BH591" i="3"/>
  <c r="BG591" i="3"/>
  <c r="BF591" i="3"/>
  <c r="T591" i="3"/>
  <c r="R591" i="3"/>
  <c r="P591" i="3"/>
  <c r="J591" i="3"/>
  <c r="BE591" i="3" s="1"/>
  <c r="BK590" i="3"/>
  <c r="BI590" i="3"/>
  <c r="BH590" i="3"/>
  <c r="BG590" i="3"/>
  <c r="BF590" i="3"/>
  <c r="T590" i="3"/>
  <c r="R590" i="3"/>
  <c r="P590" i="3"/>
  <c r="J590" i="3"/>
  <c r="BE590" i="3" s="1"/>
  <c r="BK589" i="3"/>
  <c r="BI589" i="3"/>
  <c r="BH589" i="3"/>
  <c r="BG589" i="3"/>
  <c r="BF589" i="3"/>
  <c r="T589" i="3"/>
  <c r="R589" i="3"/>
  <c r="P589" i="3"/>
  <c r="J589" i="3"/>
  <c r="BE589" i="3" s="1"/>
  <c r="BK588" i="3"/>
  <c r="BI588" i="3"/>
  <c r="BH588" i="3"/>
  <c r="BG588" i="3"/>
  <c r="BF588" i="3"/>
  <c r="T588" i="3"/>
  <c r="R588" i="3"/>
  <c r="P588" i="3"/>
  <c r="J588" i="3"/>
  <c r="BE588" i="3" s="1"/>
  <c r="BK587" i="3"/>
  <c r="BK586" i="3" s="1"/>
  <c r="J586" i="3" s="1"/>
  <c r="J74" i="3" s="1"/>
  <c r="BI587" i="3"/>
  <c r="BH587" i="3"/>
  <c r="BG587" i="3"/>
  <c r="BF587" i="3"/>
  <c r="T587" i="3"/>
  <c r="R587" i="3"/>
  <c r="P587" i="3"/>
  <c r="J587" i="3"/>
  <c r="BE587" i="3" s="1"/>
  <c r="T586" i="3"/>
  <c r="P586" i="3"/>
  <c r="BK584" i="3"/>
  <c r="BI584" i="3"/>
  <c r="BH584" i="3"/>
  <c r="BG584" i="3"/>
  <c r="BF584" i="3"/>
  <c r="T584" i="3"/>
  <c r="R584" i="3"/>
  <c r="P584" i="3"/>
  <c r="J584" i="3"/>
  <c r="BE584" i="3" s="1"/>
  <c r="BK572" i="3"/>
  <c r="BI572" i="3"/>
  <c r="BH572" i="3"/>
  <c r="BG572" i="3"/>
  <c r="BF572" i="3"/>
  <c r="T572" i="3"/>
  <c r="R572" i="3"/>
  <c r="P572" i="3"/>
  <c r="J572" i="3"/>
  <c r="BE572" i="3" s="1"/>
  <c r="BK568" i="3"/>
  <c r="BI568" i="3"/>
  <c r="BH568" i="3"/>
  <c r="BG568" i="3"/>
  <c r="BF568" i="3"/>
  <c r="T568" i="3"/>
  <c r="R568" i="3"/>
  <c r="P568" i="3"/>
  <c r="J568" i="3"/>
  <c r="BE568" i="3" s="1"/>
  <c r="BK563" i="3"/>
  <c r="BI563" i="3"/>
  <c r="BH563" i="3"/>
  <c r="BG563" i="3"/>
  <c r="BF563" i="3"/>
  <c r="T563" i="3"/>
  <c r="R563" i="3"/>
  <c r="P563" i="3"/>
  <c r="J563" i="3"/>
  <c r="BE563" i="3" s="1"/>
  <c r="BK555" i="3"/>
  <c r="BI555" i="3"/>
  <c r="BH555" i="3"/>
  <c r="BG555" i="3"/>
  <c r="BF555" i="3"/>
  <c r="T555" i="3"/>
  <c r="R555" i="3"/>
  <c r="P555" i="3"/>
  <c r="J555" i="3"/>
  <c r="BE555" i="3" s="1"/>
  <c r="BK548" i="3"/>
  <c r="BI548" i="3"/>
  <c r="BH548" i="3"/>
  <c r="BG548" i="3"/>
  <c r="BF548" i="3"/>
  <c r="T548" i="3"/>
  <c r="R548" i="3"/>
  <c r="P548" i="3"/>
  <c r="J548" i="3"/>
  <c r="BE548" i="3" s="1"/>
  <c r="BK538" i="3"/>
  <c r="BI538" i="3"/>
  <c r="BH538" i="3"/>
  <c r="BG538" i="3"/>
  <c r="BF538" i="3"/>
  <c r="T538" i="3"/>
  <c r="R538" i="3"/>
  <c r="P538" i="3"/>
  <c r="J538" i="3"/>
  <c r="BE538" i="3" s="1"/>
  <c r="BK529" i="3"/>
  <c r="BI529" i="3"/>
  <c r="BH529" i="3"/>
  <c r="BG529" i="3"/>
  <c r="BF529" i="3"/>
  <c r="T529" i="3"/>
  <c r="R529" i="3"/>
  <c r="P529" i="3"/>
  <c r="J529" i="3"/>
  <c r="BE529" i="3" s="1"/>
  <c r="BK520" i="3"/>
  <c r="BI520" i="3"/>
  <c r="BH520" i="3"/>
  <c r="BG520" i="3"/>
  <c r="BF520" i="3"/>
  <c r="T520" i="3"/>
  <c r="R520" i="3"/>
  <c r="P520" i="3"/>
  <c r="J520" i="3"/>
  <c r="BE520" i="3" s="1"/>
  <c r="BK509" i="3"/>
  <c r="BI509" i="3"/>
  <c r="BH509" i="3"/>
  <c r="BG509" i="3"/>
  <c r="BF509" i="3"/>
  <c r="T509" i="3"/>
  <c r="R509" i="3"/>
  <c r="P509" i="3"/>
  <c r="J509" i="3"/>
  <c r="BE509" i="3" s="1"/>
  <c r="BK498" i="3"/>
  <c r="BI498" i="3"/>
  <c r="BH498" i="3"/>
  <c r="BG498" i="3"/>
  <c r="BF498" i="3"/>
  <c r="T498" i="3"/>
  <c r="R498" i="3"/>
  <c r="P498" i="3"/>
  <c r="J498" i="3"/>
  <c r="BE498" i="3" s="1"/>
  <c r="BK490" i="3"/>
  <c r="BI490" i="3"/>
  <c r="BH490" i="3"/>
  <c r="BG490" i="3"/>
  <c r="BF490" i="3"/>
  <c r="T490" i="3"/>
  <c r="R490" i="3"/>
  <c r="P490" i="3"/>
  <c r="J490" i="3"/>
  <c r="BE490" i="3" s="1"/>
  <c r="BK481" i="3"/>
  <c r="BI481" i="3"/>
  <c r="BH481" i="3"/>
  <c r="BG481" i="3"/>
  <c r="BF481" i="3"/>
  <c r="T481" i="3"/>
  <c r="R481" i="3"/>
  <c r="P481" i="3"/>
  <c r="J481" i="3"/>
  <c r="BE481" i="3" s="1"/>
  <c r="BK473" i="3"/>
  <c r="BI473" i="3"/>
  <c r="BH473" i="3"/>
  <c r="BG473" i="3"/>
  <c r="BF473" i="3"/>
  <c r="T473" i="3"/>
  <c r="R473" i="3"/>
  <c r="P473" i="3"/>
  <c r="J473" i="3"/>
  <c r="BE473" i="3" s="1"/>
  <c r="BK465" i="3"/>
  <c r="BI465" i="3"/>
  <c r="BH465" i="3"/>
  <c r="BG465" i="3"/>
  <c r="BF465" i="3"/>
  <c r="T465" i="3"/>
  <c r="R465" i="3"/>
  <c r="P465" i="3"/>
  <c r="J465" i="3"/>
  <c r="BE465" i="3" s="1"/>
  <c r="BK458" i="3"/>
  <c r="BI458" i="3"/>
  <c r="BH458" i="3"/>
  <c r="BG458" i="3"/>
  <c r="BF458" i="3"/>
  <c r="T458" i="3"/>
  <c r="R458" i="3"/>
  <c r="P458" i="3"/>
  <c r="J458" i="3"/>
  <c r="BE458" i="3" s="1"/>
  <c r="BK450" i="3"/>
  <c r="BI450" i="3"/>
  <c r="BH450" i="3"/>
  <c r="BG450" i="3"/>
  <c r="BF450" i="3"/>
  <c r="T450" i="3"/>
  <c r="R450" i="3"/>
  <c r="P450" i="3"/>
  <c r="J450" i="3"/>
  <c r="BE450" i="3" s="1"/>
  <c r="BK442" i="3"/>
  <c r="BI442" i="3"/>
  <c r="BH442" i="3"/>
  <c r="BG442" i="3"/>
  <c r="BF442" i="3"/>
  <c r="T442" i="3"/>
  <c r="R442" i="3"/>
  <c r="P442" i="3"/>
  <c r="J442" i="3"/>
  <c r="BE442" i="3" s="1"/>
  <c r="BK434" i="3"/>
  <c r="BI434" i="3"/>
  <c r="BH434" i="3"/>
  <c r="BG434" i="3"/>
  <c r="BF434" i="3"/>
  <c r="T434" i="3"/>
  <c r="R434" i="3"/>
  <c r="P434" i="3"/>
  <c r="J434" i="3"/>
  <c r="BE434" i="3" s="1"/>
  <c r="BK426" i="3"/>
  <c r="BI426" i="3"/>
  <c r="BH426" i="3"/>
  <c r="BG426" i="3"/>
  <c r="BF426" i="3"/>
  <c r="T426" i="3"/>
  <c r="R426" i="3"/>
  <c r="P426" i="3"/>
  <c r="J426" i="3"/>
  <c r="BE426" i="3" s="1"/>
  <c r="BK419" i="3"/>
  <c r="BI419" i="3"/>
  <c r="BH419" i="3"/>
  <c r="BG419" i="3"/>
  <c r="BF419" i="3"/>
  <c r="T419" i="3"/>
  <c r="R419" i="3"/>
  <c r="P419" i="3"/>
  <c r="J419" i="3"/>
  <c r="BE419" i="3" s="1"/>
  <c r="BK412" i="3"/>
  <c r="BI412" i="3"/>
  <c r="BH412" i="3"/>
  <c r="BG412" i="3"/>
  <c r="BF412" i="3"/>
  <c r="T412" i="3"/>
  <c r="R412" i="3"/>
  <c r="P412" i="3"/>
  <c r="J412" i="3"/>
  <c r="BE412" i="3" s="1"/>
  <c r="BK405" i="3"/>
  <c r="BI405" i="3"/>
  <c r="BH405" i="3"/>
  <c r="BG405" i="3"/>
  <c r="BF405" i="3"/>
  <c r="T405" i="3"/>
  <c r="R405" i="3"/>
  <c r="P405" i="3"/>
  <c r="J405" i="3"/>
  <c r="BE405" i="3" s="1"/>
  <c r="BK396" i="3"/>
  <c r="BI396" i="3"/>
  <c r="BH396" i="3"/>
  <c r="BG396" i="3"/>
  <c r="BF396" i="3"/>
  <c r="T396" i="3"/>
  <c r="R396" i="3"/>
  <c r="P396" i="3"/>
  <c r="J396" i="3"/>
  <c r="BE396" i="3" s="1"/>
  <c r="BK385" i="3"/>
  <c r="BI385" i="3"/>
  <c r="BH385" i="3"/>
  <c r="BG385" i="3"/>
  <c r="BF385" i="3"/>
  <c r="T385" i="3"/>
  <c r="R385" i="3"/>
  <c r="P385" i="3"/>
  <c r="J385" i="3"/>
  <c r="BE385" i="3" s="1"/>
  <c r="BK376" i="3"/>
  <c r="BI376" i="3"/>
  <c r="BH376" i="3"/>
  <c r="BG376" i="3"/>
  <c r="BF376" i="3"/>
  <c r="T376" i="3"/>
  <c r="R376" i="3"/>
  <c r="P376" i="3"/>
  <c r="J376" i="3"/>
  <c r="BE376" i="3" s="1"/>
  <c r="BK365" i="3"/>
  <c r="BI365" i="3"/>
  <c r="BH365" i="3"/>
  <c r="BG365" i="3"/>
  <c r="BF365" i="3"/>
  <c r="T365" i="3"/>
  <c r="R365" i="3"/>
  <c r="P365" i="3"/>
  <c r="J365" i="3"/>
  <c r="BE365" i="3" s="1"/>
  <c r="BK354" i="3"/>
  <c r="BI354" i="3"/>
  <c r="BH354" i="3"/>
  <c r="BG354" i="3"/>
  <c r="BF354" i="3"/>
  <c r="T354" i="3"/>
  <c r="R354" i="3"/>
  <c r="P354" i="3"/>
  <c r="J354" i="3"/>
  <c r="BE354" i="3" s="1"/>
  <c r="BK352" i="3"/>
  <c r="BI352" i="3"/>
  <c r="BH352" i="3"/>
  <c r="BG352" i="3"/>
  <c r="BF352" i="3"/>
  <c r="T352" i="3"/>
  <c r="R352" i="3"/>
  <c r="P352" i="3"/>
  <c r="J352" i="3"/>
  <c r="BE352" i="3" s="1"/>
  <c r="BK350" i="3"/>
  <c r="BI350" i="3"/>
  <c r="BH350" i="3"/>
  <c r="BG350" i="3"/>
  <c r="BF350" i="3"/>
  <c r="T350" i="3"/>
  <c r="R350" i="3"/>
  <c r="P350" i="3"/>
  <c r="J350" i="3"/>
  <c r="BE350" i="3" s="1"/>
  <c r="BK348" i="3"/>
  <c r="BI348" i="3"/>
  <c r="BH348" i="3"/>
  <c r="BG348" i="3"/>
  <c r="BF348" i="3"/>
  <c r="T348" i="3"/>
  <c r="R348" i="3"/>
  <c r="P348" i="3"/>
  <c r="J348" i="3"/>
  <c r="BE348" i="3" s="1"/>
  <c r="BK346" i="3"/>
  <c r="BI346" i="3"/>
  <c r="BH346" i="3"/>
  <c r="BG346" i="3"/>
  <c r="BF346" i="3"/>
  <c r="T346" i="3"/>
  <c r="R346" i="3"/>
  <c r="P346" i="3"/>
  <c r="J346" i="3"/>
  <c r="BE346" i="3" s="1"/>
  <c r="BK344" i="3"/>
  <c r="BI344" i="3"/>
  <c r="BH344" i="3"/>
  <c r="BG344" i="3"/>
  <c r="BF344" i="3"/>
  <c r="T344" i="3"/>
  <c r="R344" i="3"/>
  <c r="P344" i="3"/>
  <c r="J344" i="3"/>
  <c r="BE344" i="3" s="1"/>
  <c r="BK342" i="3"/>
  <c r="BI342" i="3"/>
  <c r="BH342" i="3"/>
  <c r="BG342" i="3"/>
  <c r="BF342" i="3"/>
  <c r="T342" i="3"/>
  <c r="R342" i="3"/>
  <c r="P342" i="3"/>
  <c r="J342" i="3"/>
  <c r="BE342" i="3" s="1"/>
  <c r="BK340" i="3"/>
  <c r="BK337" i="3" s="1"/>
  <c r="BI340" i="3"/>
  <c r="BH340" i="3"/>
  <c r="BG340" i="3"/>
  <c r="BF340" i="3"/>
  <c r="T340" i="3"/>
  <c r="R340" i="3"/>
  <c r="R337" i="3" s="1"/>
  <c r="P340" i="3"/>
  <c r="P337" i="3" s="1"/>
  <c r="J340" i="3"/>
  <c r="BE340" i="3" s="1"/>
  <c r="BK338" i="3"/>
  <c r="BI338" i="3"/>
  <c r="BH338" i="3"/>
  <c r="BG338" i="3"/>
  <c r="BF338" i="3"/>
  <c r="T338" i="3"/>
  <c r="R338" i="3"/>
  <c r="P338" i="3"/>
  <c r="J338" i="3"/>
  <c r="BE338" i="3" s="1"/>
  <c r="J337" i="3"/>
  <c r="J73" i="3" s="1"/>
  <c r="BK335" i="3"/>
  <c r="BI335" i="3"/>
  <c r="BH335" i="3"/>
  <c r="BG335" i="3"/>
  <c r="BF335" i="3"/>
  <c r="T335" i="3"/>
  <c r="R335" i="3"/>
  <c r="P335" i="3"/>
  <c r="J335" i="3"/>
  <c r="BE335" i="3" s="1"/>
  <c r="BK334" i="3"/>
  <c r="BI334" i="3"/>
  <c r="BH334" i="3"/>
  <c r="BG334" i="3"/>
  <c r="BF334" i="3"/>
  <c r="T334" i="3"/>
  <c r="R334" i="3"/>
  <c r="P334" i="3"/>
  <c r="J334" i="3"/>
  <c r="BE334" i="3" s="1"/>
  <c r="BK332" i="3"/>
  <c r="BI332" i="3"/>
  <c r="BH332" i="3"/>
  <c r="BG332" i="3"/>
  <c r="BF332" i="3"/>
  <c r="T332" i="3"/>
  <c r="R332" i="3"/>
  <c r="P332" i="3"/>
  <c r="J332" i="3"/>
  <c r="BE332" i="3" s="1"/>
  <c r="BK330" i="3"/>
  <c r="BI330" i="3"/>
  <c r="BH330" i="3"/>
  <c r="BG330" i="3"/>
  <c r="BF330" i="3"/>
  <c r="T330" i="3"/>
  <c r="R330" i="3"/>
  <c r="P330" i="3"/>
  <c r="J330" i="3"/>
  <c r="BE330" i="3" s="1"/>
  <c r="BK328" i="3"/>
  <c r="BI328" i="3"/>
  <c r="BH328" i="3"/>
  <c r="BG328" i="3"/>
  <c r="BF328" i="3"/>
  <c r="T328" i="3"/>
  <c r="R328" i="3"/>
  <c r="P328" i="3"/>
  <c r="J328" i="3"/>
  <c r="BE328" i="3" s="1"/>
  <c r="BK326" i="3"/>
  <c r="BI326" i="3"/>
  <c r="BH326" i="3"/>
  <c r="BG326" i="3"/>
  <c r="BF326" i="3"/>
  <c r="T326" i="3"/>
  <c r="R326" i="3"/>
  <c r="P326" i="3"/>
  <c r="J326" i="3"/>
  <c r="BE326" i="3" s="1"/>
  <c r="BK324" i="3"/>
  <c r="BI324" i="3"/>
  <c r="BH324" i="3"/>
  <c r="BG324" i="3"/>
  <c r="BF324" i="3"/>
  <c r="T324" i="3"/>
  <c r="R324" i="3"/>
  <c r="P324" i="3"/>
  <c r="J324" i="3"/>
  <c r="BE324" i="3" s="1"/>
  <c r="BK320" i="3"/>
  <c r="BI320" i="3"/>
  <c r="BH320" i="3"/>
  <c r="BG320" i="3"/>
  <c r="BF320" i="3"/>
  <c r="T320" i="3"/>
  <c r="R320" i="3"/>
  <c r="P320" i="3"/>
  <c r="J320" i="3"/>
  <c r="BE320" i="3" s="1"/>
  <c r="BK315" i="3"/>
  <c r="BI315" i="3"/>
  <c r="BH315" i="3"/>
  <c r="BG315" i="3"/>
  <c r="BF315" i="3"/>
  <c r="T315" i="3"/>
  <c r="R315" i="3"/>
  <c r="P315" i="3"/>
  <c r="J315" i="3"/>
  <c r="BE315" i="3" s="1"/>
  <c r="BK311" i="3"/>
  <c r="BI311" i="3"/>
  <c r="BH311" i="3"/>
  <c r="BG311" i="3"/>
  <c r="BF311" i="3"/>
  <c r="T311" i="3"/>
  <c r="R311" i="3"/>
  <c r="P311" i="3"/>
  <c r="J311" i="3"/>
  <c r="BE311" i="3" s="1"/>
  <c r="BK307" i="3"/>
  <c r="BI307" i="3"/>
  <c r="BH307" i="3"/>
  <c r="BG307" i="3"/>
  <c r="BF307" i="3"/>
  <c r="T307" i="3"/>
  <c r="R307" i="3"/>
  <c r="P307" i="3"/>
  <c r="J307" i="3"/>
  <c r="BE307" i="3" s="1"/>
  <c r="BK305" i="3"/>
  <c r="BI305" i="3"/>
  <c r="BH305" i="3"/>
  <c r="BG305" i="3"/>
  <c r="BF305" i="3"/>
  <c r="T305" i="3"/>
  <c r="R305" i="3"/>
  <c r="P305" i="3"/>
  <c r="P302" i="3" s="1"/>
  <c r="J305" i="3"/>
  <c r="BE305" i="3" s="1"/>
  <c r="BK303" i="3"/>
  <c r="BI303" i="3"/>
  <c r="BH303" i="3"/>
  <c r="BG303" i="3"/>
  <c r="BF303" i="3"/>
  <c r="T303" i="3"/>
  <c r="R303" i="3"/>
  <c r="P303" i="3"/>
  <c r="J303" i="3"/>
  <c r="BE303" i="3" s="1"/>
  <c r="BK302" i="3"/>
  <c r="T302" i="3"/>
  <c r="J302" i="3"/>
  <c r="BK300" i="3"/>
  <c r="BI300" i="3"/>
  <c r="BH300" i="3"/>
  <c r="BG300" i="3"/>
  <c r="BF300" i="3"/>
  <c r="T300" i="3"/>
  <c r="R300" i="3"/>
  <c r="P300" i="3"/>
  <c r="J300" i="3"/>
  <c r="BE300" i="3" s="1"/>
  <c r="BK298" i="3"/>
  <c r="BI298" i="3"/>
  <c r="BH298" i="3"/>
  <c r="BG298" i="3"/>
  <c r="BF298" i="3"/>
  <c r="T298" i="3"/>
  <c r="R298" i="3"/>
  <c r="P298" i="3"/>
  <c r="J298" i="3"/>
  <c r="BE298" i="3" s="1"/>
  <c r="BK293" i="3"/>
  <c r="BI293" i="3"/>
  <c r="BH293" i="3"/>
  <c r="BG293" i="3"/>
  <c r="BF293" i="3"/>
  <c r="T293" i="3"/>
  <c r="R293" i="3"/>
  <c r="P293" i="3"/>
  <c r="J293" i="3"/>
  <c r="BE293" i="3" s="1"/>
  <c r="BK291" i="3"/>
  <c r="BI291" i="3"/>
  <c r="BH291" i="3"/>
  <c r="BG291" i="3"/>
  <c r="BF291" i="3"/>
  <c r="T291" i="3"/>
  <c r="R291" i="3"/>
  <c r="P291" i="3"/>
  <c r="J291" i="3"/>
  <c r="BE291" i="3" s="1"/>
  <c r="BK290" i="3"/>
  <c r="BI290" i="3"/>
  <c r="BH290" i="3"/>
  <c r="BG290" i="3"/>
  <c r="BF290" i="3"/>
  <c r="T290" i="3"/>
  <c r="R290" i="3"/>
  <c r="P290" i="3"/>
  <c r="J290" i="3"/>
  <c r="BE290" i="3" s="1"/>
  <c r="BK288" i="3"/>
  <c r="BI288" i="3"/>
  <c r="BH288" i="3"/>
  <c r="BG288" i="3"/>
  <c r="BF288" i="3"/>
  <c r="T288" i="3"/>
  <c r="R288" i="3"/>
  <c r="P288" i="3"/>
  <c r="J288" i="3"/>
  <c r="BE288" i="3" s="1"/>
  <c r="BK287" i="3"/>
  <c r="BI287" i="3"/>
  <c r="BH287" i="3"/>
  <c r="BG287" i="3"/>
  <c r="BF287" i="3"/>
  <c r="T287" i="3"/>
  <c r="R287" i="3"/>
  <c r="P287" i="3"/>
  <c r="J287" i="3"/>
  <c r="BE287" i="3" s="1"/>
  <c r="BK286" i="3"/>
  <c r="BI286" i="3"/>
  <c r="BH286" i="3"/>
  <c r="BG286" i="3"/>
  <c r="BF286" i="3"/>
  <c r="T286" i="3"/>
  <c r="R286" i="3"/>
  <c r="P286" i="3"/>
  <c r="J286" i="3"/>
  <c r="BE286" i="3" s="1"/>
  <c r="BK285" i="3"/>
  <c r="BI285" i="3"/>
  <c r="BH285" i="3"/>
  <c r="BG285" i="3"/>
  <c r="BF285" i="3"/>
  <c r="T285" i="3"/>
  <c r="R285" i="3"/>
  <c r="P285" i="3"/>
  <c r="J285" i="3"/>
  <c r="BE285" i="3" s="1"/>
  <c r="BK281" i="3"/>
  <c r="BI281" i="3"/>
  <c r="BH281" i="3"/>
  <c r="BG281" i="3"/>
  <c r="BF281" i="3"/>
  <c r="T281" i="3"/>
  <c r="R281" i="3"/>
  <c r="P281" i="3"/>
  <c r="J281" i="3"/>
  <c r="BE281" i="3" s="1"/>
  <c r="BK276" i="3"/>
  <c r="BI276" i="3"/>
  <c r="BH276" i="3"/>
  <c r="BG276" i="3"/>
  <c r="BF276" i="3"/>
  <c r="T276" i="3"/>
  <c r="R276" i="3"/>
  <c r="P276" i="3"/>
  <c r="J276" i="3"/>
  <c r="BE276" i="3" s="1"/>
  <c r="BK271" i="3"/>
  <c r="BI271" i="3"/>
  <c r="BH271" i="3"/>
  <c r="BG271" i="3"/>
  <c r="BF271" i="3"/>
  <c r="T271" i="3"/>
  <c r="R271" i="3"/>
  <c r="P271" i="3"/>
  <c r="J271" i="3"/>
  <c r="BE271" i="3" s="1"/>
  <c r="BK266" i="3"/>
  <c r="BI266" i="3"/>
  <c r="BH266" i="3"/>
  <c r="BG266" i="3"/>
  <c r="BF266" i="3"/>
  <c r="T266" i="3"/>
  <c r="R266" i="3"/>
  <c r="P266" i="3"/>
  <c r="J266" i="3"/>
  <c r="BE266" i="3" s="1"/>
  <c r="BK259" i="3"/>
  <c r="BI259" i="3"/>
  <c r="BH259" i="3"/>
  <c r="BG259" i="3"/>
  <c r="BF259" i="3"/>
  <c r="T259" i="3"/>
  <c r="R259" i="3"/>
  <c r="P259" i="3"/>
  <c r="J259" i="3"/>
  <c r="BE259" i="3" s="1"/>
  <c r="BK255" i="3"/>
  <c r="BI255" i="3"/>
  <c r="BH255" i="3"/>
  <c r="BG255" i="3"/>
  <c r="BF255" i="3"/>
  <c r="T255" i="3"/>
  <c r="R255" i="3"/>
  <c r="P255" i="3"/>
  <c r="J255" i="3"/>
  <c r="BE255" i="3" s="1"/>
  <c r="BK253" i="3"/>
  <c r="BI253" i="3"/>
  <c r="BH253" i="3"/>
  <c r="BG253" i="3"/>
  <c r="BF253" i="3"/>
  <c r="T253" i="3"/>
  <c r="R253" i="3"/>
  <c r="P253" i="3"/>
  <c r="J253" i="3"/>
  <c r="BE253" i="3" s="1"/>
  <c r="BK251" i="3"/>
  <c r="BK250" i="3" s="1"/>
  <c r="J250" i="3" s="1"/>
  <c r="BI251" i="3"/>
  <c r="BH251" i="3"/>
  <c r="BG251" i="3"/>
  <c r="BF251" i="3"/>
  <c r="T251" i="3"/>
  <c r="R251" i="3"/>
  <c r="P251" i="3"/>
  <c r="J251" i="3"/>
  <c r="BE251" i="3" s="1"/>
  <c r="R250" i="3"/>
  <c r="BK248" i="3"/>
  <c r="BK247" i="3" s="1"/>
  <c r="BI248" i="3"/>
  <c r="BH248" i="3"/>
  <c r="BG248" i="3"/>
  <c r="BF248" i="3"/>
  <c r="T248" i="3"/>
  <c r="T247" i="3" s="1"/>
  <c r="R248" i="3"/>
  <c r="P248" i="3"/>
  <c r="J248" i="3"/>
  <c r="BE248" i="3" s="1"/>
  <c r="R247" i="3"/>
  <c r="P247" i="3"/>
  <c r="BK244" i="3"/>
  <c r="BK243" i="3" s="1"/>
  <c r="J243" i="3" s="1"/>
  <c r="BI244" i="3"/>
  <c r="BH244" i="3"/>
  <c r="BG244" i="3"/>
  <c r="BF244" i="3"/>
  <c r="T244" i="3"/>
  <c r="T243" i="3" s="1"/>
  <c r="R244" i="3"/>
  <c r="P244" i="3"/>
  <c r="P243" i="3" s="1"/>
  <c r="J244" i="3"/>
  <c r="BE244" i="3" s="1"/>
  <c r="R243" i="3"/>
  <c r="BK241" i="3"/>
  <c r="BI241" i="3"/>
  <c r="BH241" i="3"/>
  <c r="BG241" i="3"/>
  <c r="BF241" i="3"/>
  <c r="T241" i="3"/>
  <c r="R241" i="3"/>
  <c r="P241" i="3"/>
  <c r="J241" i="3"/>
  <c r="BE241" i="3" s="1"/>
  <c r="BK238" i="3"/>
  <c r="BI238" i="3"/>
  <c r="BH238" i="3"/>
  <c r="BG238" i="3"/>
  <c r="BF238" i="3"/>
  <c r="T238" i="3"/>
  <c r="R238" i="3"/>
  <c r="R233" i="3" s="1"/>
  <c r="P238" i="3"/>
  <c r="J238" i="3"/>
  <c r="BE238" i="3" s="1"/>
  <c r="BK236" i="3"/>
  <c r="BI236" i="3"/>
  <c r="BH236" i="3"/>
  <c r="BG236" i="3"/>
  <c r="BF236" i="3"/>
  <c r="T236" i="3"/>
  <c r="T233" i="3" s="1"/>
  <c r="R236" i="3"/>
  <c r="P236" i="3"/>
  <c r="J236" i="3"/>
  <c r="BE236" i="3" s="1"/>
  <c r="BK234" i="3"/>
  <c r="BK233" i="3" s="1"/>
  <c r="J233" i="3" s="1"/>
  <c r="J67" i="3" s="1"/>
  <c r="BI234" i="3"/>
  <c r="BH234" i="3"/>
  <c r="BG234" i="3"/>
  <c r="BF234" i="3"/>
  <c r="T234" i="3"/>
  <c r="R234" i="3"/>
  <c r="P234" i="3"/>
  <c r="J234" i="3"/>
  <c r="BE234" i="3" s="1"/>
  <c r="BK229" i="3"/>
  <c r="BI229" i="3"/>
  <c r="BH229" i="3"/>
  <c r="BG229" i="3"/>
  <c r="BF229" i="3"/>
  <c r="T229" i="3"/>
  <c r="R229" i="3"/>
  <c r="P229" i="3"/>
  <c r="J229" i="3"/>
  <c r="BE229" i="3" s="1"/>
  <c r="BK227" i="3"/>
  <c r="BI227" i="3"/>
  <c r="BH227" i="3"/>
  <c r="BG227" i="3"/>
  <c r="BF227" i="3"/>
  <c r="T227" i="3"/>
  <c r="R227" i="3"/>
  <c r="P227" i="3"/>
  <c r="J227" i="3"/>
  <c r="BE227" i="3" s="1"/>
  <c r="BK223" i="3"/>
  <c r="BI223" i="3"/>
  <c r="BH223" i="3"/>
  <c r="BG223" i="3"/>
  <c r="BF223" i="3"/>
  <c r="T223" i="3"/>
  <c r="T222" i="3" s="1"/>
  <c r="R223" i="3"/>
  <c r="P223" i="3"/>
  <c r="J223" i="3"/>
  <c r="BE223" i="3" s="1"/>
  <c r="R222" i="3"/>
  <c r="P222" i="3"/>
  <c r="BK217" i="3"/>
  <c r="BI217" i="3"/>
  <c r="BH217" i="3"/>
  <c r="BG217" i="3"/>
  <c r="BF217" i="3"/>
  <c r="T217" i="3"/>
  <c r="R217" i="3"/>
  <c r="P217" i="3"/>
  <c r="J217" i="3"/>
  <c r="BE217" i="3" s="1"/>
  <c r="BK215" i="3"/>
  <c r="BK210" i="3" s="1"/>
  <c r="J210" i="3" s="1"/>
  <c r="J65" i="3" s="1"/>
  <c r="BI215" i="3"/>
  <c r="BH215" i="3"/>
  <c r="BG215" i="3"/>
  <c r="BF215" i="3"/>
  <c r="T215" i="3"/>
  <c r="R215" i="3"/>
  <c r="P215" i="3"/>
  <c r="J215" i="3"/>
  <c r="BE215" i="3" s="1"/>
  <c r="BK211" i="3"/>
  <c r="BI211" i="3"/>
  <c r="BH211" i="3"/>
  <c r="BG211" i="3"/>
  <c r="BF211" i="3"/>
  <c r="T211" i="3"/>
  <c r="R211" i="3"/>
  <c r="R210" i="3" s="1"/>
  <c r="P211" i="3"/>
  <c r="J211" i="3"/>
  <c r="BE211" i="3" s="1"/>
  <c r="P210" i="3"/>
  <c r="BK206" i="3"/>
  <c r="BI206" i="3"/>
  <c r="BH206" i="3"/>
  <c r="BG206" i="3"/>
  <c r="BF206" i="3"/>
  <c r="T206" i="3"/>
  <c r="R206" i="3"/>
  <c r="R203" i="3" s="1"/>
  <c r="P206" i="3"/>
  <c r="J206" i="3"/>
  <c r="BE206" i="3" s="1"/>
  <c r="BK204" i="3"/>
  <c r="BK203" i="3" s="1"/>
  <c r="J203" i="3" s="1"/>
  <c r="BI204" i="3"/>
  <c r="BH204" i="3"/>
  <c r="BG204" i="3"/>
  <c r="BF204" i="3"/>
  <c r="T204" i="3"/>
  <c r="T203" i="3" s="1"/>
  <c r="R204" i="3"/>
  <c r="P204" i="3"/>
  <c r="P203" i="3" s="1"/>
  <c r="J204" i="3"/>
  <c r="BE204" i="3" s="1"/>
  <c r="BK199" i="3"/>
  <c r="BI199" i="3"/>
  <c r="BH199" i="3"/>
  <c r="BG199" i="3"/>
  <c r="BF199" i="3"/>
  <c r="T199" i="3"/>
  <c r="T198" i="3" s="1"/>
  <c r="R199" i="3"/>
  <c r="R198" i="3" s="1"/>
  <c r="P199" i="3"/>
  <c r="J199" i="3"/>
  <c r="BE199" i="3" s="1"/>
  <c r="BK198" i="3"/>
  <c r="J198" i="3" s="1"/>
  <c r="J63" i="3" s="1"/>
  <c r="P198" i="3"/>
  <c r="BK196" i="3"/>
  <c r="BK195" i="3" s="1"/>
  <c r="J195" i="3" s="1"/>
  <c r="J62" i="3" s="1"/>
  <c r="BI196" i="3"/>
  <c r="BH196" i="3"/>
  <c r="BG196" i="3"/>
  <c r="BF196" i="3"/>
  <c r="J34" i="3" s="1"/>
  <c r="AW56" i="1" s="1"/>
  <c r="T196" i="3"/>
  <c r="T195" i="3" s="1"/>
  <c r="R196" i="3"/>
  <c r="P196" i="3"/>
  <c r="P195" i="3" s="1"/>
  <c r="J196" i="3"/>
  <c r="BE196" i="3" s="1"/>
  <c r="R195" i="3"/>
  <c r="BK192" i="3"/>
  <c r="BI192" i="3"/>
  <c r="BH192" i="3"/>
  <c r="BG192" i="3"/>
  <c r="BF192" i="3"/>
  <c r="T192" i="3"/>
  <c r="R192" i="3"/>
  <c r="P192" i="3"/>
  <c r="J192" i="3"/>
  <c r="BE192" i="3" s="1"/>
  <c r="BK190" i="3"/>
  <c r="BI190" i="3"/>
  <c r="BH190" i="3"/>
  <c r="BG190" i="3"/>
  <c r="BF190" i="3"/>
  <c r="T190" i="3"/>
  <c r="R190" i="3"/>
  <c r="P190" i="3"/>
  <c r="J190" i="3"/>
  <c r="BE190" i="3" s="1"/>
  <c r="BK186" i="3"/>
  <c r="BI186" i="3"/>
  <c r="BH186" i="3"/>
  <c r="BG186" i="3"/>
  <c r="BF186" i="3"/>
  <c r="T186" i="3"/>
  <c r="R186" i="3"/>
  <c r="P186" i="3"/>
  <c r="J186" i="3"/>
  <c r="BE186" i="3" s="1"/>
  <c r="BK184" i="3"/>
  <c r="BI184" i="3"/>
  <c r="BH184" i="3"/>
  <c r="BG184" i="3"/>
  <c r="BF184" i="3"/>
  <c r="T184" i="3"/>
  <c r="R184" i="3"/>
  <c r="P184" i="3"/>
  <c r="J184" i="3"/>
  <c r="BE184" i="3" s="1"/>
  <c r="BK182" i="3"/>
  <c r="BI182" i="3"/>
  <c r="BH182" i="3"/>
  <c r="BG182" i="3"/>
  <c r="BF182" i="3"/>
  <c r="T182" i="3"/>
  <c r="R182" i="3"/>
  <c r="P182" i="3"/>
  <c r="J182" i="3"/>
  <c r="BE182" i="3" s="1"/>
  <c r="BK178" i="3"/>
  <c r="BI178" i="3"/>
  <c r="BH178" i="3"/>
  <c r="BG178" i="3"/>
  <c r="BF178" i="3"/>
  <c r="T178" i="3"/>
  <c r="R178" i="3"/>
  <c r="P178" i="3"/>
  <c r="J178" i="3"/>
  <c r="BE178" i="3" s="1"/>
  <c r="BK169" i="3"/>
  <c r="BI169" i="3"/>
  <c r="BH169" i="3"/>
  <c r="BG169" i="3"/>
  <c r="BF169" i="3"/>
  <c r="T169" i="3"/>
  <c r="R169" i="3"/>
  <c r="P169" i="3"/>
  <c r="J169" i="3"/>
  <c r="BE169" i="3" s="1"/>
  <c r="BK163" i="3"/>
  <c r="BI163" i="3"/>
  <c r="BH163" i="3"/>
  <c r="BG163" i="3"/>
  <c r="BF163" i="3"/>
  <c r="T163" i="3"/>
  <c r="R163" i="3"/>
  <c r="P163" i="3"/>
  <c r="J163" i="3"/>
  <c r="BE163" i="3" s="1"/>
  <c r="BK157" i="3"/>
  <c r="BI157" i="3"/>
  <c r="BH157" i="3"/>
  <c r="BG157" i="3"/>
  <c r="BF157" i="3"/>
  <c r="T157" i="3"/>
  <c r="R157" i="3"/>
  <c r="P157" i="3"/>
  <c r="J157" i="3"/>
  <c r="BE157" i="3" s="1"/>
  <c r="BK155" i="3"/>
  <c r="BI155" i="3"/>
  <c r="BH155" i="3"/>
  <c r="BG155" i="3"/>
  <c r="BF155" i="3"/>
  <c r="T155" i="3"/>
  <c r="R155" i="3"/>
  <c r="P155" i="3"/>
  <c r="J155" i="3"/>
  <c r="BE155" i="3" s="1"/>
  <c r="BK150" i="3"/>
  <c r="BI150" i="3"/>
  <c r="BH150" i="3"/>
  <c r="BG150" i="3"/>
  <c r="BF150" i="3"/>
  <c r="T150" i="3"/>
  <c r="R150" i="3"/>
  <c r="P150" i="3"/>
  <c r="J150" i="3"/>
  <c r="BE150" i="3" s="1"/>
  <c r="BK146" i="3"/>
  <c r="BI146" i="3"/>
  <c r="BH146" i="3"/>
  <c r="BG146" i="3"/>
  <c r="BF146" i="3"/>
  <c r="T146" i="3"/>
  <c r="R146" i="3"/>
  <c r="P146" i="3"/>
  <c r="J146" i="3"/>
  <c r="BE146" i="3" s="1"/>
  <c r="BK142" i="3"/>
  <c r="BI142" i="3"/>
  <c r="BH142" i="3"/>
  <c r="BG142" i="3"/>
  <c r="BF142" i="3"/>
  <c r="T142" i="3"/>
  <c r="R142" i="3"/>
  <c r="P142" i="3"/>
  <c r="J142" i="3"/>
  <c r="BE142" i="3" s="1"/>
  <c r="BK138" i="3"/>
  <c r="BI138" i="3"/>
  <c r="BH138" i="3"/>
  <c r="BG138" i="3"/>
  <c r="BF138" i="3"/>
  <c r="T138" i="3"/>
  <c r="R138" i="3"/>
  <c r="P138" i="3"/>
  <c r="J138" i="3"/>
  <c r="BE138" i="3" s="1"/>
  <c r="BK134" i="3"/>
  <c r="BI134" i="3"/>
  <c r="BH134" i="3"/>
  <c r="BG134" i="3"/>
  <c r="BF134" i="3"/>
  <c r="T134" i="3"/>
  <c r="R134" i="3"/>
  <c r="P134" i="3"/>
  <c r="J134" i="3"/>
  <c r="BE134" i="3" s="1"/>
  <c r="BK130" i="3"/>
  <c r="BI130" i="3"/>
  <c r="BH130" i="3"/>
  <c r="BG130" i="3"/>
  <c r="BF130" i="3"/>
  <c r="T130" i="3"/>
  <c r="R130" i="3"/>
  <c r="P130" i="3"/>
  <c r="J130" i="3"/>
  <c r="BE130" i="3" s="1"/>
  <c r="BK126" i="3"/>
  <c r="BI126" i="3"/>
  <c r="BH126" i="3"/>
  <c r="BG126" i="3"/>
  <c r="BF126" i="3"/>
  <c r="T126" i="3"/>
  <c r="R126" i="3"/>
  <c r="P126" i="3"/>
  <c r="J126" i="3"/>
  <c r="BE126" i="3" s="1"/>
  <c r="BK124" i="3"/>
  <c r="BI124" i="3"/>
  <c r="BH124" i="3"/>
  <c r="BG124" i="3"/>
  <c r="BF124" i="3"/>
  <c r="T124" i="3"/>
  <c r="R124" i="3"/>
  <c r="P124" i="3"/>
  <c r="J124" i="3"/>
  <c r="BE124" i="3" s="1"/>
  <c r="BK120" i="3"/>
  <c r="BI120" i="3"/>
  <c r="BH120" i="3"/>
  <c r="BG120" i="3"/>
  <c r="BF120" i="3"/>
  <c r="T120" i="3"/>
  <c r="R120" i="3"/>
  <c r="P120" i="3"/>
  <c r="J120" i="3"/>
  <c r="BE120" i="3" s="1"/>
  <c r="BK115" i="3"/>
  <c r="BI115" i="3"/>
  <c r="F37" i="3" s="1"/>
  <c r="BD56" i="1" s="1"/>
  <c r="BH115" i="3"/>
  <c r="BG115" i="3"/>
  <c r="BF115" i="3"/>
  <c r="T115" i="3"/>
  <c r="R115" i="3"/>
  <c r="P115" i="3"/>
  <c r="J115" i="3"/>
  <c r="BE115" i="3" s="1"/>
  <c r="BK111" i="3"/>
  <c r="BI111" i="3"/>
  <c r="BH111" i="3"/>
  <c r="BG111" i="3"/>
  <c r="F35" i="3" s="1"/>
  <c r="BB56" i="1" s="1"/>
  <c r="BF111" i="3"/>
  <c r="T111" i="3"/>
  <c r="R111" i="3"/>
  <c r="P111" i="3"/>
  <c r="J111" i="3"/>
  <c r="BE111" i="3" s="1"/>
  <c r="BK102" i="3"/>
  <c r="BI102" i="3"/>
  <c r="BH102" i="3"/>
  <c r="BG102" i="3"/>
  <c r="BF102" i="3"/>
  <c r="T102" i="3"/>
  <c r="R102" i="3"/>
  <c r="P102" i="3"/>
  <c r="J102" i="3"/>
  <c r="BE102" i="3" s="1"/>
  <c r="BK97" i="3"/>
  <c r="BK96" i="3" s="1"/>
  <c r="J96" i="3" s="1"/>
  <c r="J61" i="3" s="1"/>
  <c r="BI97" i="3"/>
  <c r="BH97" i="3"/>
  <c r="BG97" i="3"/>
  <c r="BF97" i="3"/>
  <c r="F34" i="3" s="1"/>
  <c r="BA56" i="1" s="1"/>
  <c r="T97" i="3"/>
  <c r="R97" i="3"/>
  <c r="P97" i="3"/>
  <c r="P96" i="3" s="1"/>
  <c r="J97" i="3"/>
  <c r="BE97" i="3" s="1"/>
  <c r="T96" i="3"/>
  <c r="J91" i="3"/>
  <c r="J90" i="3"/>
  <c r="F90" i="3"/>
  <c r="F88" i="3"/>
  <c r="E86" i="3"/>
  <c r="E84" i="3"/>
  <c r="J72" i="3"/>
  <c r="J71" i="3"/>
  <c r="J68" i="3"/>
  <c r="J64" i="3"/>
  <c r="J55" i="3"/>
  <c r="J54" i="3"/>
  <c r="F54" i="3"/>
  <c r="F52" i="3"/>
  <c r="E50" i="3"/>
  <c r="E48" i="3"/>
  <c r="J37" i="3"/>
  <c r="J36" i="3"/>
  <c r="J35" i="3"/>
  <c r="J18" i="3"/>
  <c r="E18" i="3"/>
  <c r="F91" i="3" s="1"/>
  <c r="J17" i="3"/>
  <c r="J12" i="3"/>
  <c r="J88" i="3" s="1"/>
  <c r="E7" i="3"/>
  <c r="BK1155" i="2"/>
  <c r="BI1155" i="2"/>
  <c r="BH1155" i="2"/>
  <c r="BG1155" i="2"/>
  <c r="BF1155" i="2"/>
  <c r="T1155" i="2"/>
  <c r="R1155" i="2"/>
  <c r="P1155" i="2"/>
  <c r="J1155" i="2"/>
  <c r="BE1155" i="2" s="1"/>
  <c r="BK1154" i="2"/>
  <c r="BK1153" i="2" s="1"/>
  <c r="J1153" i="2" s="1"/>
  <c r="BI1154" i="2"/>
  <c r="BH1154" i="2"/>
  <c r="BG1154" i="2"/>
  <c r="BF1154" i="2"/>
  <c r="T1154" i="2"/>
  <c r="R1154" i="2"/>
  <c r="R1153" i="2" s="1"/>
  <c r="P1154" i="2"/>
  <c r="P1153" i="2" s="1"/>
  <c r="J1154" i="2"/>
  <c r="BE1154" i="2" s="1"/>
  <c r="T1153" i="2"/>
  <c r="BK1151" i="2"/>
  <c r="BI1151" i="2"/>
  <c r="BH1151" i="2"/>
  <c r="BG1151" i="2"/>
  <c r="BF1151" i="2"/>
  <c r="T1151" i="2"/>
  <c r="R1151" i="2"/>
  <c r="P1151" i="2"/>
  <c r="J1151" i="2"/>
  <c r="BE1151" i="2" s="1"/>
  <c r="BK1120" i="2"/>
  <c r="BI1120" i="2"/>
  <c r="BH1120" i="2"/>
  <c r="BG1120" i="2"/>
  <c r="BF1120" i="2"/>
  <c r="T1120" i="2"/>
  <c r="R1120" i="2"/>
  <c r="P1120" i="2"/>
  <c r="J1120" i="2"/>
  <c r="BE1120" i="2" s="1"/>
  <c r="BK1118" i="2"/>
  <c r="BI1118" i="2"/>
  <c r="BH1118" i="2"/>
  <c r="BG1118" i="2"/>
  <c r="BF1118" i="2"/>
  <c r="T1118" i="2"/>
  <c r="R1118" i="2"/>
  <c r="P1118" i="2"/>
  <c r="J1118" i="2"/>
  <c r="BE1118" i="2" s="1"/>
  <c r="BK1090" i="2"/>
  <c r="BI1090" i="2"/>
  <c r="BH1090" i="2"/>
  <c r="BG1090" i="2"/>
  <c r="BF1090" i="2"/>
  <c r="T1090" i="2"/>
  <c r="R1090" i="2"/>
  <c r="P1090" i="2"/>
  <c r="J1090" i="2"/>
  <c r="BE1090" i="2" s="1"/>
  <c r="BK1088" i="2"/>
  <c r="BI1088" i="2"/>
  <c r="BH1088" i="2"/>
  <c r="BG1088" i="2"/>
  <c r="BF1088" i="2"/>
  <c r="T1088" i="2"/>
  <c r="R1088" i="2"/>
  <c r="P1088" i="2"/>
  <c r="J1088" i="2"/>
  <c r="BE1088" i="2" s="1"/>
  <c r="BK1074" i="2"/>
  <c r="BI1074" i="2"/>
  <c r="BH1074" i="2"/>
  <c r="BG1074" i="2"/>
  <c r="BF1074" i="2"/>
  <c r="T1074" i="2"/>
  <c r="R1074" i="2"/>
  <c r="P1074" i="2"/>
  <c r="J1074" i="2"/>
  <c r="BE1074" i="2" s="1"/>
  <c r="BK1072" i="2"/>
  <c r="BI1072" i="2"/>
  <c r="BH1072" i="2"/>
  <c r="BG1072" i="2"/>
  <c r="BF1072" i="2"/>
  <c r="T1072" i="2"/>
  <c r="R1072" i="2"/>
  <c r="P1072" i="2"/>
  <c r="J1072" i="2"/>
  <c r="BE1072" i="2" s="1"/>
  <c r="BK1070" i="2"/>
  <c r="BI1070" i="2"/>
  <c r="BH1070" i="2"/>
  <c r="BG1070" i="2"/>
  <c r="BF1070" i="2"/>
  <c r="T1070" i="2"/>
  <c r="T1069" i="2" s="1"/>
  <c r="R1070" i="2"/>
  <c r="R1069" i="2" s="1"/>
  <c r="P1070" i="2"/>
  <c r="J1070" i="2"/>
  <c r="BE1070" i="2" s="1"/>
  <c r="BK1069" i="2"/>
  <c r="J1069" i="2" s="1"/>
  <c r="J80" i="2" s="1"/>
  <c r="BK1066" i="2"/>
  <c r="BI1066" i="2"/>
  <c r="BH1066" i="2"/>
  <c r="BG1066" i="2"/>
  <c r="BF1066" i="2"/>
  <c r="T1066" i="2"/>
  <c r="R1066" i="2"/>
  <c r="P1066" i="2"/>
  <c r="J1066" i="2"/>
  <c r="BE1066" i="2" s="1"/>
  <c r="BK1062" i="2"/>
  <c r="BI1062" i="2"/>
  <c r="BH1062" i="2"/>
  <c r="BG1062" i="2"/>
  <c r="BF1062" i="2"/>
  <c r="T1062" i="2"/>
  <c r="R1062" i="2"/>
  <c r="P1062" i="2"/>
  <c r="J1062" i="2"/>
  <c r="BE1062" i="2" s="1"/>
  <c r="BK1059" i="2"/>
  <c r="BI1059" i="2"/>
  <c r="BH1059" i="2"/>
  <c r="BG1059" i="2"/>
  <c r="BF1059" i="2"/>
  <c r="T1059" i="2"/>
  <c r="R1059" i="2"/>
  <c r="P1059" i="2"/>
  <c r="J1059" i="2"/>
  <c r="BE1059" i="2" s="1"/>
  <c r="BK1056" i="2"/>
  <c r="BI1056" i="2"/>
  <c r="BH1056" i="2"/>
  <c r="BG1056" i="2"/>
  <c r="BF1056" i="2"/>
  <c r="T1056" i="2"/>
  <c r="R1056" i="2"/>
  <c r="P1056" i="2"/>
  <c r="J1056" i="2"/>
  <c r="BE1056" i="2" s="1"/>
  <c r="BK1052" i="2"/>
  <c r="BK1051" i="2" s="1"/>
  <c r="J1051" i="2" s="1"/>
  <c r="J79" i="2" s="1"/>
  <c r="BI1052" i="2"/>
  <c r="BH1052" i="2"/>
  <c r="BG1052" i="2"/>
  <c r="BF1052" i="2"/>
  <c r="T1052" i="2"/>
  <c r="R1052" i="2"/>
  <c r="P1052" i="2"/>
  <c r="P1051" i="2" s="1"/>
  <c r="J1052" i="2"/>
  <c r="BE1052" i="2" s="1"/>
  <c r="T1051" i="2"/>
  <c r="BK1049" i="2"/>
  <c r="BI1049" i="2"/>
  <c r="BH1049" i="2"/>
  <c r="BG1049" i="2"/>
  <c r="BF1049" i="2"/>
  <c r="T1049" i="2"/>
  <c r="R1049" i="2"/>
  <c r="P1049" i="2"/>
  <c r="J1049" i="2"/>
  <c r="BE1049" i="2" s="1"/>
  <c r="BK1046" i="2"/>
  <c r="BI1046" i="2"/>
  <c r="BH1046" i="2"/>
  <c r="BG1046" i="2"/>
  <c r="BF1046" i="2"/>
  <c r="T1046" i="2"/>
  <c r="R1046" i="2"/>
  <c r="P1046" i="2"/>
  <c r="J1046" i="2"/>
  <c r="BE1046" i="2" s="1"/>
  <c r="BK1042" i="2"/>
  <c r="BI1042" i="2"/>
  <c r="BH1042" i="2"/>
  <c r="BG1042" i="2"/>
  <c r="BF1042" i="2"/>
  <c r="T1042" i="2"/>
  <c r="R1042" i="2"/>
  <c r="P1042" i="2"/>
  <c r="J1042" i="2"/>
  <c r="BE1042" i="2" s="1"/>
  <c r="BK1039" i="2"/>
  <c r="BI1039" i="2"/>
  <c r="BH1039" i="2"/>
  <c r="BG1039" i="2"/>
  <c r="BF1039" i="2"/>
  <c r="T1039" i="2"/>
  <c r="R1039" i="2"/>
  <c r="P1039" i="2"/>
  <c r="J1039" i="2"/>
  <c r="BE1039" i="2" s="1"/>
  <c r="BK1035" i="2"/>
  <c r="BI1035" i="2"/>
  <c r="BH1035" i="2"/>
  <c r="BG1035" i="2"/>
  <c r="BF1035" i="2"/>
  <c r="T1035" i="2"/>
  <c r="R1035" i="2"/>
  <c r="P1035" i="2"/>
  <c r="J1035" i="2"/>
  <c r="BE1035" i="2" s="1"/>
  <c r="BK1033" i="2"/>
  <c r="BI1033" i="2"/>
  <c r="BH1033" i="2"/>
  <c r="BG1033" i="2"/>
  <c r="BF1033" i="2"/>
  <c r="T1033" i="2"/>
  <c r="T1032" i="2" s="1"/>
  <c r="R1033" i="2"/>
  <c r="R1032" i="2" s="1"/>
  <c r="P1033" i="2"/>
  <c r="J1033" i="2"/>
  <c r="BE1033" i="2" s="1"/>
  <c r="BK1032" i="2"/>
  <c r="J1032" i="2" s="1"/>
  <c r="J78" i="2" s="1"/>
  <c r="BK1030" i="2"/>
  <c r="BI1030" i="2"/>
  <c r="BH1030" i="2"/>
  <c r="BG1030" i="2"/>
  <c r="BF1030" i="2"/>
  <c r="T1030" i="2"/>
  <c r="R1030" i="2"/>
  <c r="P1030" i="2"/>
  <c r="J1030" i="2"/>
  <c r="BE1030" i="2" s="1"/>
  <c r="BK1028" i="2"/>
  <c r="BI1028" i="2"/>
  <c r="BH1028" i="2"/>
  <c r="BG1028" i="2"/>
  <c r="BF1028" i="2"/>
  <c r="T1028" i="2"/>
  <c r="R1028" i="2"/>
  <c r="P1028" i="2"/>
  <c r="J1028" i="2"/>
  <c r="BE1028" i="2" s="1"/>
  <c r="BK1026" i="2"/>
  <c r="BK1025" i="2" s="1"/>
  <c r="J1025" i="2" s="1"/>
  <c r="BI1026" i="2"/>
  <c r="BH1026" i="2"/>
  <c r="BG1026" i="2"/>
  <c r="BF1026" i="2"/>
  <c r="T1026" i="2"/>
  <c r="R1026" i="2"/>
  <c r="R1025" i="2" s="1"/>
  <c r="P1026" i="2"/>
  <c r="P1025" i="2" s="1"/>
  <c r="J1026" i="2"/>
  <c r="BE1026" i="2" s="1"/>
  <c r="T1025" i="2"/>
  <c r="BK1023" i="2"/>
  <c r="BI1023" i="2"/>
  <c r="BH1023" i="2"/>
  <c r="BG1023" i="2"/>
  <c r="BF1023" i="2"/>
  <c r="T1023" i="2"/>
  <c r="R1023" i="2"/>
  <c r="P1023" i="2"/>
  <c r="J1023" i="2"/>
  <c r="BE1023" i="2" s="1"/>
  <c r="BK1016" i="2"/>
  <c r="BI1016" i="2"/>
  <c r="BH1016" i="2"/>
  <c r="BG1016" i="2"/>
  <c r="BF1016" i="2"/>
  <c r="T1016" i="2"/>
  <c r="R1016" i="2"/>
  <c r="P1016" i="2"/>
  <c r="J1016" i="2"/>
  <c r="BE1016" i="2" s="1"/>
  <c r="BK1007" i="2"/>
  <c r="BI1007" i="2"/>
  <c r="BH1007" i="2"/>
  <c r="BG1007" i="2"/>
  <c r="BF1007" i="2"/>
  <c r="T1007" i="2"/>
  <c r="R1007" i="2"/>
  <c r="P1007" i="2"/>
  <c r="J1007" i="2"/>
  <c r="BE1007" i="2" s="1"/>
  <c r="BK998" i="2"/>
  <c r="BI998" i="2"/>
  <c r="BH998" i="2"/>
  <c r="BG998" i="2"/>
  <c r="BF998" i="2"/>
  <c r="T998" i="2"/>
  <c r="R998" i="2"/>
  <c r="P998" i="2"/>
  <c r="J998" i="2"/>
  <c r="BE998" i="2" s="1"/>
  <c r="BK989" i="2"/>
  <c r="BI989" i="2"/>
  <c r="BH989" i="2"/>
  <c r="BG989" i="2"/>
  <c r="BF989" i="2"/>
  <c r="T989" i="2"/>
  <c r="R989" i="2"/>
  <c r="P989" i="2"/>
  <c r="J989" i="2"/>
  <c r="BE989" i="2" s="1"/>
  <c r="BK978" i="2"/>
  <c r="BI978" i="2"/>
  <c r="BH978" i="2"/>
  <c r="BG978" i="2"/>
  <c r="BF978" i="2"/>
  <c r="T978" i="2"/>
  <c r="R978" i="2"/>
  <c r="P978" i="2"/>
  <c r="J978" i="2"/>
  <c r="BE978" i="2" s="1"/>
  <c r="BK967" i="2"/>
  <c r="BI967" i="2"/>
  <c r="BH967" i="2"/>
  <c r="BG967" i="2"/>
  <c r="BF967" i="2"/>
  <c r="T967" i="2"/>
  <c r="R967" i="2"/>
  <c r="P967" i="2"/>
  <c r="J967" i="2"/>
  <c r="BE967" i="2" s="1"/>
  <c r="BK955" i="2"/>
  <c r="BI955" i="2"/>
  <c r="BH955" i="2"/>
  <c r="BG955" i="2"/>
  <c r="BF955" i="2"/>
  <c r="T955" i="2"/>
  <c r="R955" i="2"/>
  <c r="P955" i="2"/>
  <c r="J955" i="2"/>
  <c r="BE955" i="2" s="1"/>
  <c r="BK943" i="2"/>
  <c r="BI943" i="2"/>
  <c r="BH943" i="2"/>
  <c r="BG943" i="2"/>
  <c r="BF943" i="2"/>
  <c r="T943" i="2"/>
  <c r="R943" i="2"/>
  <c r="P943" i="2"/>
  <c r="J943" i="2"/>
  <c r="BE943" i="2" s="1"/>
  <c r="BK941" i="2"/>
  <c r="BI941" i="2"/>
  <c r="BH941" i="2"/>
  <c r="BG941" i="2"/>
  <c r="BF941" i="2"/>
  <c r="T941" i="2"/>
  <c r="R941" i="2"/>
  <c r="P941" i="2"/>
  <c r="J941" i="2"/>
  <c r="BE941" i="2" s="1"/>
  <c r="BK939" i="2"/>
  <c r="BI939" i="2"/>
  <c r="BH939" i="2"/>
  <c r="BG939" i="2"/>
  <c r="BF939" i="2"/>
  <c r="T939" i="2"/>
  <c r="R939" i="2"/>
  <c r="P939" i="2"/>
  <c r="J939" i="2"/>
  <c r="BE939" i="2" s="1"/>
  <c r="BK937" i="2"/>
  <c r="BI937" i="2"/>
  <c r="BH937" i="2"/>
  <c r="BG937" i="2"/>
  <c r="BF937" i="2"/>
  <c r="T937" i="2"/>
  <c r="R937" i="2"/>
  <c r="P937" i="2"/>
  <c r="J937" i="2"/>
  <c r="BE937" i="2" s="1"/>
  <c r="BK928" i="2"/>
  <c r="BI928" i="2"/>
  <c r="BH928" i="2"/>
  <c r="BG928" i="2"/>
  <c r="BF928" i="2"/>
  <c r="T928" i="2"/>
  <c r="R928" i="2"/>
  <c r="P928" i="2"/>
  <c r="J928" i="2"/>
  <c r="BE928" i="2" s="1"/>
  <c r="BK921" i="2"/>
  <c r="BI921" i="2"/>
  <c r="BH921" i="2"/>
  <c r="BG921" i="2"/>
  <c r="BF921" i="2"/>
  <c r="T921" i="2"/>
  <c r="R921" i="2"/>
  <c r="P921" i="2"/>
  <c r="J921" i="2"/>
  <c r="BE921" i="2" s="1"/>
  <c r="BK912" i="2"/>
  <c r="BI912" i="2"/>
  <c r="BH912" i="2"/>
  <c r="BG912" i="2"/>
  <c r="BF912" i="2"/>
  <c r="T912" i="2"/>
  <c r="R912" i="2"/>
  <c r="P912" i="2"/>
  <c r="J912" i="2"/>
  <c r="BE912" i="2" s="1"/>
  <c r="BK903" i="2"/>
  <c r="BI903" i="2"/>
  <c r="BH903" i="2"/>
  <c r="BG903" i="2"/>
  <c r="BF903" i="2"/>
  <c r="T903" i="2"/>
  <c r="R903" i="2"/>
  <c r="P903" i="2"/>
  <c r="J903" i="2"/>
  <c r="BE903" i="2" s="1"/>
  <c r="BK894" i="2"/>
  <c r="BI894" i="2"/>
  <c r="BH894" i="2"/>
  <c r="BG894" i="2"/>
  <c r="BF894" i="2"/>
  <c r="T894" i="2"/>
  <c r="R894" i="2"/>
  <c r="P894" i="2"/>
  <c r="J894" i="2"/>
  <c r="BE894" i="2" s="1"/>
  <c r="BK889" i="2"/>
  <c r="BI889" i="2"/>
  <c r="BH889" i="2"/>
  <c r="BG889" i="2"/>
  <c r="BF889" i="2"/>
  <c r="T889" i="2"/>
  <c r="R889" i="2"/>
  <c r="P889" i="2"/>
  <c r="J889" i="2"/>
  <c r="BE889" i="2" s="1"/>
  <c r="BK887" i="2"/>
  <c r="BI887" i="2"/>
  <c r="BH887" i="2"/>
  <c r="BG887" i="2"/>
  <c r="BF887" i="2"/>
  <c r="T887" i="2"/>
  <c r="R887" i="2"/>
  <c r="P887" i="2"/>
  <c r="P886" i="2" s="1"/>
  <c r="J887" i="2"/>
  <c r="BE887" i="2" s="1"/>
  <c r="R886" i="2"/>
  <c r="BK884" i="2"/>
  <c r="BI884" i="2"/>
  <c r="BH884" i="2"/>
  <c r="BG884" i="2"/>
  <c r="BF884" i="2"/>
  <c r="T884" i="2"/>
  <c r="R884" i="2"/>
  <c r="P884" i="2"/>
  <c r="J884" i="2"/>
  <c r="BE884" i="2" s="1"/>
  <c r="BK880" i="2"/>
  <c r="BI880" i="2"/>
  <c r="BH880" i="2"/>
  <c r="BG880" i="2"/>
  <c r="BF880" i="2"/>
  <c r="T880" i="2"/>
  <c r="R880" i="2"/>
  <c r="P880" i="2"/>
  <c r="J880" i="2"/>
  <c r="BE880" i="2" s="1"/>
  <c r="BK878" i="2"/>
  <c r="BI878" i="2"/>
  <c r="BH878" i="2"/>
  <c r="BG878" i="2"/>
  <c r="BF878" i="2"/>
  <c r="BE878" i="2"/>
  <c r="T878" i="2"/>
  <c r="R878" i="2"/>
  <c r="P878" i="2"/>
  <c r="J878" i="2"/>
  <c r="BK866" i="2"/>
  <c r="BI866" i="2"/>
  <c r="BH866" i="2"/>
  <c r="BG866" i="2"/>
  <c r="BF866" i="2"/>
  <c r="T866" i="2"/>
  <c r="R866" i="2"/>
  <c r="P866" i="2"/>
  <c r="J866" i="2"/>
  <c r="BE866" i="2" s="1"/>
  <c r="BK854" i="2"/>
  <c r="BI854" i="2"/>
  <c r="BH854" i="2"/>
  <c r="BG854" i="2"/>
  <c r="BF854" i="2"/>
  <c r="T854" i="2"/>
  <c r="R854" i="2"/>
  <c r="P854" i="2"/>
  <c r="J854" i="2"/>
  <c r="BE854" i="2" s="1"/>
  <c r="BK842" i="2"/>
  <c r="BI842" i="2"/>
  <c r="BH842" i="2"/>
  <c r="BG842" i="2"/>
  <c r="BF842" i="2"/>
  <c r="T842" i="2"/>
  <c r="R842" i="2"/>
  <c r="P842" i="2"/>
  <c r="J842" i="2"/>
  <c r="BE842" i="2" s="1"/>
  <c r="BK833" i="2"/>
  <c r="BI833" i="2"/>
  <c r="BH833" i="2"/>
  <c r="BG833" i="2"/>
  <c r="BF833" i="2"/>
  <c r="T833" i="2"/>
  <c r="R833" i="2"/>
  <c r="P833" i="2"/>
  <c r="J833" i="2"/>
  <c r="BE833" i="2" s="1"/>
  <c r="BK824" i="2"/>
  <c r="BI824" i="2"/>
  <c r="BH824" i="2"/>
  <c r="BG824" i="2"/>
  <c r="BF824" i="2"/>
  <c r="T824" i="2"/>
  <c r="R824" i="2"/>
  <c r="P824" i="2"/>
  <c r="J824" i="2"/>
  <c r="BE824" i="2" s="1"/>
  <c r="BK814" i="2"/>
  <c r="BI814" i="2"/>
  <c r="BH814" i="2"/>
  <c r="BG814" i="2"/>
  <c r="BF814" i="2"/>
  <c r="T814" i="2"/>
  <c r="R814" i="2"/>
  <c r="P814" i="2"/>
  <c r="J814" i="2"/>
  <c r="BE814" i="2" s="1"/>
  <c r="BK804" i="2"/>
  <c r="BK803" i="2" s="1"/>
  <c r="J803" i="2" s="1"/>
  <c r="J75" i="2" s="1"/>
  <c r="BI804" i="2"/>
  <c r="BH804" i="2"/>
  <c r="BG804" i="2"/>
  <c r="BF804" i="2"/>
  <c r="T804" i="2"/>
  <c r="R804" i="2"/>
  <c r="R803" i="2" s="1"/>
  <c r="P804" i="2"/>
  <c r="P803" i="2" s="1"/>
  <c r="J804" i="2"/>
  <c r="BE804" i="2" s="1"/>
  <c r="T803" i="2"/>
  <c r="BK801" i="2"/>
  <c r="BI801" i="2"/>
  <c r="BH801" i="2"/>
  <c r="BG801" i="2"/>
  <c r="BF801" i="2"/>
  <c r="T801" i="2"/>
  <c r="R801" i="2"/>
  <c r="P801" i="2"/>
  <c r="J801" i="2"/>
  <c r="BE801" i="2" s="1"/>
  <c r="BK799" i="2"/>
  <c r="BI799" i="2"/>
  <c r="BH799" i="2"/>
  <c r="BG799" i="2"/>
  <c r="BF799" i="2"/>
  <c r="T799" i="2"/>
  <c r="R799" i="2"/>
  <c r="P799" i="2"/>
  <c r="J799" i="2"/>
  <c r="BE799" i="2" s="1"/>
  <c r="BK794" i="2"/>
  <c r="BI794" i="2"/>
  <c r="BH794" i="2"/>
  <c r="BG794" i="2"/>
  <c r="BF794" i="2"/>
  <c r="T794" i="2"/>
  <c r="R794" i="2"/>
  <c r="P794" i="2"/>
  <c r="J794" i="2"/>
  <c r="BE794" i="2" s="1"/>
  <c r="BK792" i="2"/>
  <c r="BI792" i="2"/>
  <c r="BH792" i="2"/>
  <c r="BG792" i="2"/>
  <c r="BF792" i="2"/>
  <c r="T792" i="2"/>
  <c r="T784" i="2" s="1"/>
  <c r="R792" i="2"/>
  <c r="P792" i="2"/>
  <c r="J792" i="2"/>
  <c r="BE792" i="2" s="1"/>
  <c r="BK785" i="2"/>
  <c r="BK784" i="2" s="1"/>
  <c r="J784" i="2" s="1"/>
  <c r="J74" i="2" s="1"/>
  <c r="BI785" i="2"/>
  <c r="BH785" i="2"/>
  <c r="BG785" i="2"/>
  <c r="BF785" i="2"/>
  <c r="T785" i="2"/>
  <c r="R785" i="2"/>
  <c r="P785" i="2"/>
  <c r="J785" i="2"/>
  <c r="BE785" i="2" s="1"/>
  <c r="R784" i="2"/>
  <c r="BK782" i="2"/>
  <c r="BI782" i="2"/>
  <c r="BH782" i="2"/>
  <c r="BG782" i="2"/>
  <c r="BF782" i="2"/>
  <c r="T782" i="2"/>
  <c r="R782" i="2"/>
  <c r="P782" i="2"/>
  <c r="J782" i="2"/>
  <c r="BE782" i="2" s="1"/>
  <c r="BK780" i="2"/>
  <c r="BI780" i="2"/>
  <c r="BH780" i="2"/>
  <c r="BG780" i="2"/>
  <c r="BF780" i="2"/>
  <c r="T780" i="2"/>
  <c r="R780" i="2"/>
  <c r="R777" i="2" s="1"/>
  <c r="P780" i="2"/>
  <c r="J780" i="2"/>
  <c r="BE780" i="2" s="1"/>
  <c r="BK778" i="2"/>
  <c r="BI778" i="2"/>
  <c r="BH778" i="2"/>
  <c r="BG778" i="2"/>
  <c r="BF778" i="2"/>
  <c r="T778" i="2"/>
  <c r="T777" i="2" s="1"/>
  <c r="R778" i="2"/>
  <c r="P778" i="2"/>
  <c r="J778" i="2"/>
  <c r="BE778" i="2" s="1"/>
  <c r="BK777" i="2"/>
  <c r="P777" i="2"/>
  <c r="J777" i="2"/>
  <c r="BK775" i="2"/>
  <c r="BI775" i="2"/>
  <c r="BH775" i="2"/>
  <c r="BG775" i="2"/>
  <c r="BF775" i="2"/>
  <c r="T775" i="2"/>
  <c r="R775" i="2"/>
  <c r="P775" i="2"/>
  <c r="J775" i="2"/>
  <c r="BE775" i="2" s="1"/>
  <c r="BK773" i="2"/>
  <c r="BI773" i="2"/>
  <c r="BH773" i="2"/>
  <c r="BG773" i="2"/>
  <c r="BF773" i="2"/>
  <c r="T773" i="2"/>
  <c r="R773" i="2"/>
  <c r="P773" i="2"/>
  <c r="J773" i="2"/>
  <c r="BE773" i="2" s="1"/>
  <c r="BK771" i="2"/>
  <c r="BI771" i="2"/>
  <c r="BH771" i="2"/>
  <c r="BG771" i="2"/>
  <c r="BF771" i="2"/>
  <c r="T771" i="2"/>
  <c r="R771" i="2"/>
  <c r="P771" i="2"/>
  <c r="J771" i="2"/>
  <c r="BE771" i="2" s="1"/>
  <c r="BK769" i="2"/>
  <c r="BI769" i="2"/>
  <c r="BH769" i="2"/>
  <c r="BG769" i="2"/>
  <c r="BF769" i="2"/>
  <c r="T769" i="2"/>
  <c r="R769" i="2"/>
  <c r="P769" i="2"/>
  <c r="J769" i="2"/>
  <c r="BE769" i="2" s="1"/>
  <c r="BK767" i="2"/>
  <c r="BI767" i="2"/>
  <c r="BH767" i="2"/>
  <c r="BG767" i="2"/>
  <c r="BF767" i="2"/>
  <c r="T767" i="2"/>
  <c r="R767" i="2"/>
  <c r="P767" i="2"/>
  <c r="J767" i="2"/>
  <c r="BE767" i="2" s="1"/>
  <c r="BK765" i="2"/>
  <c r="BI765" i="2"/>
  <c r="BH765" i="2"/>
  <c r="BG765" i="2"/>
  <c r="BF765" i="2"/>
  <c r="T765" i="2"/>
  <c r="R765" i="2"/>
  <c r="P765" i="2"/>
  <c r="J765" i="2"/>
  <c r="BE765" i="2" s="1"/>
  <c r="R764" i="2"/>
  <c r="BK762" i="2"/>
  <c r="BI762" i="2"/>
  <c r="BH762" i="2"/>
  <c r="BG762" i="2"/>
  <c r="BF762" i="2"/>
  <c r="T762" i="2"/>
  <c r="R762" i="2"/>
  <c r="P762" i="2"/>
  <c r="J762" i="2"/>
  <c r="BE762" i="2" s="1"/>
  <c r="BK760" i="2"/>
  <c r="BI760" i="2"/>
  <c r="BH760" i="2"/>
  <c r="BG760" i="2"/>
  <c r="BF760" i="2"/>
  <c r="T760" i="2"/>
  <c r="R760" i="2"/>
  <c r="P760" i="2"/>
  <c r="J760" i="2"/>
  <c r="BE760" i="2" s="1"/>
  <c r="BK758" i="2"/>
  <c r="BI758" i="2"/>
  <c r="BH758" i="2"/>
  <c r="BG758" i="2"/>
  <c r="BF758" i="2"/>
  <c r="T758" i="2"/>
  <c r="R758" i="2"/>
  <c r="P758" i="2"/>
  <c r="J758" i="2"/>
  <c r="BE758" i="2" s="1"/>
  <c r="BK756" i="2"/>
  <c r="BI756" i="2"/>
  <c r="BH756" i="2"/>
  <c r="BG756" i="2"/>
  <c r="BF756" i="2"/>
  <c r="T756" i="2"/>
  <c r="R756" i="2"/>
  <c r="P756" i="2"/>
  <c r="J756" i="2"/>
  <c r="BE756" i="2" s="1"/>
  <c r="BK752" i="2"/>
  <c r="BI752" i="2"/>
  <c r="BH752" i="2"/>
  <c r="BG752" i="2"/>
  <c r="BF752" i="2"/>
  <c r="BE752" i="2"/>
  <c r="T752" i="2"/>
  <c r="R752" i="2"/>
  <c r="P752" i="2"/>
  <c r="J752" i="2"/>
  <c r="BK748" i="2"/>
  <c r="BI748" i="2"/>
  <c r="BH748" i="2"/>
  <c r="BG748" i="2"/>
  <c r="BF748" i="2"/>
  <c r="T748" i="2"/>
  <c r="R748" i="2"/>
  <c r="P748" i="2"/>
  <c r="J748" i="2"/>
  <c r="BE748" i="2" s="1"/>
  <c r="BK746" i="2"/>
  <c r="BI746" i="2"/>
  <c r="BH746" i="2"/>
  <c r="BG746" i="2"/>
  <c r="BF746" i="2"/>
  <c r="T746" i="2"/>
  <c r="R746" i="2"/>
  <c r="P746" i="2"/>
  <c r="J746" i="2"/>
  <c r="BE746" i="2" s="1"/>
  <c r="BK742" i="2"/>
  <c r="BI742" i="2"/>
  <c r="BH742" i="2"/>
  <c r="BG742" i="2"/>
  <c r="BF742" i="2"/>
  <c r="T742" i="2"/>
  <c r="R742" i="2"/>
  <c r="P742" i="2"/>
  <c r="J742" i="2"/>
  <c r="BE742" i="2" s="1"/>
  <c r="BK740" i="2"/>
  <c r="BI740" i="2"/>
  <c r="BH740" i="2"/>
  <c r="BG740" i="2"/>
  <c r="BF740" i="2"/>
  <c r="T740" i="2"/>
  <c r="R740" i="2"/>
  <c r="P740" i="2"/>
  <c r="J740" i="2"/>
  <c r="BE740" i="2" s="1"/>
  <c r="BK737" i="2"/>
  <c r="BI737" i="2"/>
  <c r="BH737" i="2"/>
  <c r="BG737" i="2"/>
  <c r="BF737" i="2"/>
  <c r="T737" i="2"/>
  <c r="R737" i="2"/>
  <c r="P737" i="2"/>
  <c r="J737" i="2"/>
  <c r="BE737" i="2" s="1"/>
  <c r="BK733" i="2"/>
  <c r="BI733" i="2"/>
  <c r="BH733" i="2"/>
  <c r="BG733" i="2"/>
  <c r="BF733" i="2"/>
  <c r="T733" i="2"/>
  <c r="T732" i="2" s="1"/>
  <c r="R733" i="2"/>
  <c r="P733" i="2"/>
  <c r="J733" i="2"/>
  <c r="BE733" i="2" s="1"/>
  <c r="BK732" i="2"/>
  <c r="P732" i="2"/>
  <c r="J732" i="2"/>
  <c r="J71" i="2" s="1"/>
  <c r="BK729" i="2"/>
  <c r="BI729" i="2"/>
  <c r="BH729" i="2"/>
  <c r="BG729" i="2"/>
  <c r="BF729" i="2"/>
  <c r="BE729" i="2"/>
  <c r="T729" i="2"/>
  <c r="T728" i="2" s="1"/>
  <c r="R729" i="2"/>
  <c r="P729" i="2"/>
  <c r="J729" i="2"/>
  <c r="BK728" i="2"/>
  <c r="R728" i="2"/>
  <c r="P728" i="2"/>
  <c r="J728" i="2"/>
  <c r="J69" i="2" s="1"/>
  <c r="BK726" i="2"/>
  <c r="BI726" i="2"/>
  <c r="BH726" i="2"/>
  <c r="BG726" i="2"/>
  <c r="BF726" i="2"/>
  <c r="T726" i="2"/>
  <c r="R726" i="2"/>
  <c r="P726" i="2"/>
  <c r="J726" i="2"/>
  <c r="BE726" i="2" s="1"/>
  <c r="BK723" i="2"/>
  <c r="BI723" i="2"/>
  <c r="BH723" i="2"/>
  <c r="BG723" i="2"/>
  <c r="BF723" i="2"/>
  <c r="T723" i="2"/>
  <c r="R723" i="2"/>
  <c r="P723" i="2"/>
  <c r="J723" i="2"/>
  <c r="BE723" i="2" s="1"/>
  <c r="BK721" i="2"/>
  <c r="BI721" i="2"/>
  <c r="BH721" i="2"/>
  <c r="BG721" i="2"/>
  <c r="BF721" i="2"/>
  <c r="T721" i="2"/>
  <c r="T718" i="2" s="1"/>
  <c r="R721" i="2"/>
  <c r="P721" i="2"/>
  <c r="J721" i="2"/>
  <c r="BE721" i="2" s="1"/>
  <c r="BK719" i="2"/>
  <c r="BK718" i="2" s="1"/>
  <c r="J718" i="2" s="1"/>
  <c r="BI719" i="2"/>
  <c r="BH719" i="2"/>
  <c r="BG719" i="2"/>
  <c r="BF719" i="2"/>
  <c r="T719" i="2"/>
  <c r="R719" i="2"/>
  <c r="P719" i="2"/>
  <c r="J719" i="2"/>
  <c r="BE719" i="2" s="1"/>
  <c r="R718" i="2"/>
  <c r="P718" i="2"/>
  <c r="BK714" i="2"/>
  <c r="BI714" i="2"/>
  <c r="BH714" i="2"/>
  <c r="BG714" i="2"/>
  <c r="BF714" i="2"/>
  <c r="T714" i="2"/>
  <c r="R714" i="2"/>
  <c r="P714" i="2"/>
  <c r="J714" i="2"/>
  <c r="BE714" i="2" s="1"/>
  <c r="BK699" i="2"/>
  <c r="BI699" i="2"/>
  <c r="BH699" i="2"/>
  <c r="BG699" i="2"/>
  <c r="BF699" i="2"/>
  <c r="T699" i="2"/>
  <c r="R699" i="2"/>
  <c r="P699" i="2"/>
  <c r="J699" i="2"/>
  <c r="BE699" i="2" s="1"/>
  <c r="BK681" i="2"/>
  <c r="BI681" i="2"/>
  <c r="BH681" i="2"/>
  <c r="BG681" i="2"/>
  <c r="BF681" i="2"/>
  <c r="T681" i="2"/>
  <c r="R681" i="2"/>
  <c r="P681" i="2"/>
  <c r="J681" i="2"/>
  <c r="BE681" i="2" s="1"/>
  <c r="BK679" i="2"/>
  <c r="BI679" i="2"/>
  <c r="BH679" i="2"/>
  <c r="BG679" i="2"/>
  <c r="BF679" i="2"/>
  <c r="T679" i="2"/>
  <c r="R679" i="2"/>
  <c r="P679" i="2"/>
  <c r="J679" i="2"/>
  <c r="BE679" i="2" s="1"/>
  <c r="BK670" i="2"/>
  <c r="BI670" i="2"/>
  <c r="BH670" i="2"/>
  <c r="BG670" i="2"/>
  <c r="BF670" i="2"/>
  <c r="BE670" i="2"/>
  <c r="T670" i="2"/>
  <c r="R670" i="2"/>
  <c r="P670" i="2"/>
  <c r="J670" i="2"/>
  <c r="BK666" i="2"/>
  <c r="BI666" i="2"/>
  <c r="BH666" i="2"/>
  <c r="BG666" i="2"/>
  <c r="BF666" i="2"/>
  <c r="T666" i="2"/>
  <c r="R666" i="2"/>
  <c r="P666" i="2"/>
  <c r="J666" i="2"/>
  <c r="BE666" i="2" s="1"/>
  <c r="BK662" i="2"/>
  <c r="BI662" i="2"/>
  <c r="BH662" i="2"/>
  <c r="BG662" i="2"/>
  <c r="BF662" i="2"/>
  <c r="T662" i="2"/>
  <c r="R662" i="2"/>
  <c r="P662" i="2"/>
  <c r="J662" i="2"/>
  <c r="BE662" i="2" s="1"/>
  <c r="BK658" i="2"/>
  <c r="BI658" i="2"/>
  <c r="BH658" i="2"/>
  <c r="BG658" i="2"/>
  <c r="BF658" i="2"/>
  <c r="T658" i="2"/>
  <c r="R658" i="2"/>
  <c r="P658" i="2"/>
  <c r="J658" i="2"/>
  <c r="BE658" i="2" s="1"/>
  <c r="BK654" i="2"/>
  <c r="BI654" i="2"/>
  <c r="BH654" i="2"/>
  <c r="BG654" i="2"/>
  <c r="BF654" i="2"/>
  <c r="T654" i="2"/>
  <c r="R654" i="2"/>
  <c r="P654" i="2"/>
  <c r="J654" i="2"/>
  <c r="BE654" i="2" s="1"/>
  <c r="BK648" i="2"/>
  <c r="BI648" i="2"/>
  <c r="BH648" i="2"/>
  <c r="BG648" i="2"/>
  <c r="BF648" i="2"/>
  <c r="T648" i="2"/>
  <c r="R648" i="2"/>
  <c r="P648" i="2"/>
  <c r="J648" i="2"/>
  <c r="BE648" i="2" s="1"/>
  <c r="BK643" i="2"/>
  <c r="BI643" i="2"/>
  <c r="BH643" i="2"/>
  <c r="BG643" i="2"/>
  <c r="BF643" i="2"/>
  <c r="T643" i="2"/>
  <c r="R643" i="2"/>
  <c r="P643" i="2"/>
  <c r="J643" i="2"/>
  <c r="BE643" i="2" s="1"/>
  <c r="BK638" i="2"/>
  <c r="BI638" i="2"/>
  <c r="BH638" i="2"/>
  <c r="BG638" i="2"/>
  <c r="BF638" i="2"/>
  <c r="T638" i="2"/>
  <c r="R638" i="2"/>
  <c r="P638" i="2"/>
  <c r="J638" i="2"/>
  <c r="BE638" i="2" s="1"/>
  <c r="BK633" i="2"/>
  <c r="BI633" i="2"/>
  <c r="BH633" i="2"/>
  <c r="BG633" i="2"/>
  <c r="BF633" i="2"/>
  <c r="T633" i="2"/>
  <c r="R633" i="2"/>
  <c r="P633" i="2"/>
  <c r="J633" i="2"/>
  <c r="BE633" i="2" s="1"/>
  <c r="BK626" i="2"/>
  <c r="BI626" i="2"/>
  <c r="BH626" i="2"/>
  <c r="BG626" i="2"/>
  <c r="BF626" i="2"/>
  <c r="T626" i="2"/>
  <c r="R626" i="2"/>
  <c r="P626" i="2"/>
  <c r="J626" i="2"/>
  <c r="BE626" i="2" s="1"/>
  <c r="BK621" i="2"/>
  <c r="BI621" i="2"/>
  <c r="BH621" i="2"/>
  <c r="BG621" i="2"/>
  <c r="BF621" i="2"/>
  <c r="T621" i="2"/>
  <c r="R621" i="2"/>
  <c r="P621" i="2"/>
  <c r="J621" i="2"/>
  <c r="BE621" i="2" s="1"/>
  <c r="BK616" i="2"/>
  <c r="BI616" i="2"/>
  <c r="BH616" i="2"/>
  <c r="BG616" i="2"/>
  <c r="BF616" i="2"/>
  <c r="T616" i="2"/>
  <c r="R616" i="2"/>
  <c r="P616" i="2"/>
  <c r="J616" i="2"/>
  <c r="BE616" i="2" s="1"/>
  <c r="BK612" i="2"/>
  <c r="BI612" i="2"/>
  <c r="BH612" i="2"/>
  <c r="BG612" i="2"/>
  <c r="BF612" i="2"/>
  <c r="T612" i="2"/>
  <c r="R612" i="2"/>
  <c r="P612" i="2"/>
  <c r="J612" i="2"/>
  <c r="BE612" i="2" s="1"/>
  <c r="BK607" i="2"/>
  <c r="BI607" i="2"/>
  <c r="BH607" i="2"/>
  <c r="BG607" i="2"/>
  <c r="BF607" i="2"/>
  <c r="T607" i="2"/>
  <c r="R607" i="2"/>
  <c r="P607" i="2"/>
  <c r="J607" i="2"/>
  <c r="BE607" i="2" s="1"/>
  <c r="BK602" i="2"/>
  <c r="BI602" i="2"/>
  <c r="BH602" i="2"/>
  <c r="BG602" i="2"/>
  <c r="BF602" i="2"/>
  <c r="T602" i="2"/>
  <c r="R602" i="2"/>
  <c r="P602" i="2"/>
  <c r="J602" i="2"/>
  <c r="BE602" i="2" s="1"/>
  <c r="BK597" i="2"/>
  <c r="BI597" i="2"/>
  <c r="BH597" i="2"/>
  <c r="BG597" i="2"/>
  <c r="BF597" i="2"/>
  <c r="T597" i="2"/>
  <c r="R597" i="2"/>
  <c r="P597" i="2"/>
  <c r="J597" i="2"/>
  <c r="BE597" i="2" s="1"/>
  <c r="BK591" i="2"/>
  <c r="BI591" i="2"/>
  <c r="BH591" i="2"/>
  <c r="BG591" i="2"/>
  <c r="BF591" i="2"/>
  <c r="BE591" i="2"/>
  <c r="T591" i="2"/>
  <c r="R591" i="2"/>
  <c r="P591" i="2"/>
  <c r="J591" i="2"/>
  <c r="BK589" i="2"/>
  <c r="BI589" i="2"/>
  <c r="BH589" i="2"/>
  <c r="BG589" i="2"/>
  <c r="BF589" i="2"/>
  <c r="T589" i="2"/>
  <c r="R589" i="2"/>
  <c r="P589" i="2"/>
  <c r="P555" i="2" s="1"/>
  <c r="J589" i="2"/>
  <c r="BE589" i="2" s="1"/>
  <c r="BK587" i="2"/>
  <c r="BI587" i="2"/>
  <c r="BH587" i="2"/>
  <c r="BG587" i="2"/>
  <c r="BF587" i="2"/>
  <c r="T587" i="2"/>
  <c r="R587" i="2"/>
  <c r="P587" i="2"/>
  <c r="J587" i="2"/>
  <c r="BE587" i="2" s="1"/>
  <c r="BK583" i="2"/>
  <c r="BI583" i="2"/>
  <c r="BH583" i="2"/>
  <c r="BG583" i="2"/>
  <c r="BF583" i="2"/>
  <c r="T583" i="2"/>
  <c r="R583" i="2"/>
  <c r="P583" i="2"/>
  <c r="J583" i="2"/>
  <c r="BE583" i="2" s="1"/>
  <c r="BK568" i="2"/>
  <c r="BI568" i="2"/>
  <c r="BH568" i="2"/>
  <c r="BG568" i="2"/>
  <c r="BF568" i="2"/>
  <c r="T568" i="2"/>
  <c r="R568" i="2"/>
  <c r="P568" i="2"/>
  <c r="J568" i="2"/>
  <c r="BE568" i="2" s="1"/>
  <c r="BK566" i="2"/>
  <c r="BK555" i="2" s="1"/>
  <c r="J555" i="2" s="1"/>
  <c r="J67" i="2" s="1"/>
  <c r="BI566" i="2"/>
  <c r="BH566" i="2"/>
  <c r="BG566" i="2"/>
  <c r="BF566" i="2"/>
  <c r="T566" i="2"/>
  <c r="R566" i="2"/>
  <c r="P566" i="2"/>
  <c r="J566" i="2"/>
  <c r="BE566" i="2" s="1"/>
  <c r="BK556" i="2"/>
  <c r="BI556" i="2"/>
  <c r="BH556" i="2"/>
  <c r="BG556" i="2"/>
  <c r="BF556" i="2"/>
  <c r="T556" i="2"/>
  <c r="R556" i="2"/>
  <c r="P556" i="2"/>
  <c r="J556" i="2"/>
  <c r="BE556" i="2" s="1"/>
  <c r="BK551" i="2"/>
  <c r="BI551" i="2"/>
  <c r="BH551" i="2"/>
  <c r="BG551" i="2"/>
  <c r="BF551" i="2"/>
  <c r="T551" i="2"/>
  <c r="R551" i="2"/>
  <c r="P551" i="2"/>
  <c r="J551" i="2"/>
  <c r="BE551" i="2" s="1"/>
  <c r="BK547" i="2"/>
  <c r="BI547" i="2"/>
  <c r="BH547" i="2"/>
  <c r="BG547" i="2"/>
  <c r="BF547" i="2"/>
  <c r="T547" i="2"/>
  <c r="R547" i="2"/>
  <c r="P547" i="2"/>
  <c r="J547" i="2"/>
  <c r="BE547" i="2" s="1"/>
  <c r="BK543" i="2"/>
  <c r="BI543" i="2"/>
  <c r="BH543" i="2"/>
  <c r="BG543" i="2"/>
  <c r="BF543" i="2"/>
  <c r="T543" i="2"/>
  <c r="R543" i="2"/>
  <c r="P543" i="2"/>
  <c r="J543" i="2"/>
  <c r="BE543" i="2" s="1"/>
  <c r="BK539" i="2"/>
  <c r="BI539" i="2"/>
  <c r="BH539" i="2"/>
  <c r="BG539" i="2"/>
  <c r="BF539" i="2"/>
  <c r="T539" i="2"/>
  <c r="R539" i="2"/>
  <c r="P539" i="2"/>
  <c r="J539" i="2"/>
  <c r="BE539" i="2" s="1"/>
  <c r="BK537" i="2"/>
  <c r="BI537" i="2"/>
  <c r="BH537" i="2"/>
  <c r="BG537" i="2"/>
  <c r="BF537" i="2"/>
  <c r="T537" i="2"/>
  <c r="R537" i="2"/>
  <c r="P537" i="2"/>
  <c r="J537" i="2"/>
  <c r="BE537" i="2" s="1"/>
  <c r="BK532" i="2"/>
  <c r="BI532" i="2"/>
  <c r="BH532" i="2"/>
  <c r="BG532" i="2"/>
  <c r="BF532" i="2"/>
  <c r="T532" i="2"/>
  <c r="R532" i="2"/>
  <c r="P532" i="2"/>
  <c r="J532" i="2"/>
  <c r="BE532" i="2" s="1"/>
  <c r="BK529" i="2"/>
  <c r="BI529" i="2"/>
  <c r="BH529" i="2"/>
  <c r="BG529" i="2"/>
  <c r="BF529" i="2"/>
  <c r="T529" i="2"/>
  <c r="R529" i="2"/>
  <c r="P529" i="2"/>
  <c r="J529" i="2"/>
  <c r="BE529" i="2" s="1"/>
  <c r="BK520" i="2"/>
  <c r="BI520" i="2"/>
  <c r="BH520" i="2"/>
  <c r="BG520" i="2"/>
  <c r="BF520" i="2"/>
  <c r="BE520" i="2"/>
  <c r="T520" i="2"/>
  <c r="R520" i="2"/>
  <c r="P520" i="2"/>
  <c r="J520" i="2"/>
  <c r="BK516" i="2"/>
  <c r="BI516" i="2"/>
  <c r="BH516" i="2"/>
  <c r="BG516" i="2"/>
  <c r="BF516" i="2"/>
  <c r="T516" i="2"/>
  <c r="R516" i="2"/>
  <c r="P516" i="2"/>
  <c r="J516" i="2"/>
  <c r="BE516" i="2" s="1"/>
  <c r="BK512" i="2"/>
  <c r="BI512" i="2"/>
  <c r="BH512" i="2"/>
  <c r="BG512" i="2"/>
  <c r="BF512" i="2"/>
  <c r="T512" i="2"/>
  <c r="R512" i="2"/>
  <c r="P512" i="2"/>
  <c r="J512" i="2"/>
  <c r="BE512" i="2" s="1"/>
  <c r="BK508" i="2"/>
  <c r="BI508" i="2"/>
  <c r="BH508" i="2"/>
  <c r="BG508" i="2"/>
  <c r="BF508" i="2"/>
  <c r="T508" i="2"/>
  <c r="R508" i="2"/>
  <c r="P508" i="2"/>
  <c r="J508" i="2"/>
  <c r="BE508" i="2" s="1"/>
  <c r="BK496" i="2"/>
  <c r="BI496" i="2"/>
  <c r="BH496" i="2"/>
  <c r="BG496" i="2"/>
  <c r="BF496" i="2"/>
  <c r="T496" i="2"/>
  <c r="R496" i="2"/>
  <c r="P496" i="2"/>
  <c r="J496" i="2"/>
  <c r="BE496" i="2" s="1"/>
  <c r="BK492" i="2"/>
  <c r="BI492" i="2"/>
  <c r="BH492" i="2"/>
  <c r="BG492" i="2"/>
  <c r="BF492" i="2"/>
  <c r="T492" i="2"/>
  <c r="R492" i="2"/>
  <c r="P492" i="2"/>
  <c r="J492" i="2"/>
  <c r="BE492" i="2" s="1"/>
  <c r="BK471" i="2"/>
  <c r="BI471" i="2"/>
  <c r="BH471" i="2"/>
  <c r="BG471" i="2"/>
  <c r="BF471" i="2"/>
  <c r="T471" i="2"/>
  <c r="R471" i="2"/>
  <c r="P471" i="2"/>
  <c r="J471" i="2"/>
  <c r="BE471" i="2" s="1"/>
  <c r="BK443" i="2"/>
  <c r="BI443" i="2"/>
  <c r="BH443" i="2"/>
  <c r="BG443" i="2"/>
  <c r="BF443" i="2"/>
  <c r="T443" i="2"/>
  <c r="R443" i="2"/>
  <c r="P443" i="2"/>
  <c r="J443" i="2"/>
  <c r="BE443" i="2" s="1"/>
  <c r="BK437" i="2"/>
  <c r="BI437" i="2"/>
  <c r="BH437" i="2"/>
  <c r="BG437" i="2"/>
  <c r="BF437" i="2"/>
  <c r="BE437" i="2"/>
  <c r="T437" i="2"/>
  <c r="R437" i="2"/>
  <c r="P437" i="2"/>
  <c r="J437" i="2"/>
  <c r="BK427" i="2"/>
  <c r="BI427" i="2"/>
  <c r="BH427" i="2"/>
  <c r="BG427" i="2"/>
  <c r="BF427" i="2"/>
  <c r="BE427" i="2"/>
  <c r="T427" i="2"/>
  <c r="R427" i="2"/>
  <c r="P427" i="2"/>
  <c r="J427" i="2"/>
  <c r="BK416" i="2"/>
  <c r="BI416" i="2"/>
  <c r="BH416" i="2"/>
  <c r="BG416" i="2"/>
  <c r="BF416" i="2"/>
  <c r="BE416" i="2"/>
  <c r="T416" i="2"/>
  <c r="R416" i="2"/>
  <c r="P416" i="2"/>
  <c r="J416" i="2"/>
  <c r="BK409" i="2"/>
  <c r="BI409" i="2"/>
  <c r="BH409" i="2"/>
  <c r="BG409" i="2"/>
  <c r="BF409" i="2"/>
  <c r="BE409" i="2"/>
  <c r="T409" i="2"/>
  <c r="R409" i="2"/>
  <c r="R368" i="2" s="1"/>
  <c r="P409" i="2"/>
  <c r="J409" i="2"/>
  <c r="BK369" i="2"/>
  <c r="BI369" i="2"/>
  <c r="BH369" i="2"/>
  <c r="BG369" i="2"/>
  <c r="BF369" i="2"/>
  <c r="BE369" i="2"/>
  <c r="T369" i="2"/>
  <c r="R369" i="2"/>
  <c r="P369" i="2"/>
  <c r="P368" i="2" s="1"/>
  <c r="J369" i="2"/>
  <c r="BK366" i="2"/>
  <c r="BI366" i="2"/>
  <c r="BH366" i="2"/>
  <c r="BG366" i="2"/>
  <c r="BF366" i="2"/>
  <c r="BE366" i="2"/>
  <c r="T366" i="2"/>
  <c r="R366" i="2"/>
  <c r="P366" i="2"/>
  <c r="J366" i="2"/>
  <c r="BK356" i="2"/>
  <c r="BI356" i="2"/>
  <c r="BH356" i="2"/>
  <c r="BG356" i="2"/>
  <c r="BF356" i="2"/>
  <c r="T356" i="2"/>
  <c r="R356" i="2"/>
  <c r="R347" i="2" s="1"/>
  <c r="P356" i="2"/>
  <c r="J356" i="2"/>
  <c r="BE356" i="2" s="1"/>
  <c r="BK352" i="2"/>
  <c r="BI352" i="2"/>
  <c r="BH352" i="2"/>
  <c r="BG352" i="2"/>
  <c r="BF352" i="2"/>
  <c r="T352" i="2"/>
  <c r="T347" i="2" s="1"/>
  <c r="R352" i="2"/>
  <c r="P352" i="2"/>
  <c r="J352" i="2"/>
  <c r="BE352" i="2" s="1"/>
  <c r="BK348" i="2"/>
  <c r="BK347" i="2" s="1"/>
  <c r="J347" i="2" s="1"/>
  <c r="J65" i="2" s="1"/>
  <c r="BI348" i="2"/>
  <c r="BH348" i="2"/>
  <c r="BG348" i="2"/>
  <c r="BF348" i="2"/>
  <c r="T348" i="2"/>
  <c r="R348" i="2"/>
  <c r="P348" i="2"/>
  <c r="J348" i="2"/>
  <c r="BE348" i="2" s="1"/>
  <c r="BK343" i="2"/>
  <c r="BI343" i="2"/>
  <c r="BH343" i="2"/>
  <c r="BG343" i="2"/>
  <c r="BF343" i="2"/>
  <c r="BE343" i="2"/>
  <c r="T343" i="2"/>
  <c r="R343" i="2"/>
  <c r="P343" i="2"/>
  <c r="J343" i="2"/>
  <c r="BK333" i="2"/>
  <c r="BI333" i="2"/>
  <c r="BH333" i="2"/>
  <c r="BG333" i="2"/>
  <c r="BF333" i="2"/>
  <c r="BE333" i="2"/>
  <c r="T333" i="2"/>
  <c r="R333" i="2"/>
  <c r="P333" i="2"/>
  <c r="J333" i="2"/>
  <c r="BK329" i="2"/>
  <c r="BI329" i="2"/>
  <c r="BH329" i="2"/>
  <c r="BG329" i="2"/>
  <c r="BF329" i="2"/>
  <c r="BE329" i="2"/>
  <c r="T329" i="2"/>
  <c r="R329" i="2"/>
  <c r="P329" i="2"/>
  <c r="J329" i="2"/>
  <c r="BK325" i="2"/>
  <c r="BI325" i="2"/>
  <c r="BH325" i="2"/>
  <c r="BG325" i="2"/>
  <c r="BF325" i="2"/>
  <c r="BE325" i="2"/>
  <c r="T325" i="2"/>
  <c r="R325" i="2"/>
  <c r="P325" i="2"/>
  <c r="J325" i="2"/>
  <c r="BK313" i="2"/>
  <c r="BI313" i="2"/>
  <c r="BH313" i="2"/>
  <c r="BG313" i="2"/>
  <c r="BF313" i="2"/>
  <c r="BE313" i="2"/>
  <c r="T313" i="2"/>
  <c r="R313" i="2"/>
  <c r="P313" i="2"/>
  <c r="J313" i="2"/>
  <c r="BK304" i="2"/>
  <c r="BI304" i="2"/>
  <c r="BH304" i="2"/>
  <c r="BG304" i="2"/>
  <c r="BF304" i="2"/>
  <c r="T304" i="2"/>
  <c r="R304" i="2"/>
  <c r="P304" i="2"/>
  <c r="J304" i="2"/>
  <c r="BE304" i="2" s="1"/>
  <c r="BK292" i="2"/>
  <c r="BI292" i="2"/>
  <c r="BH292" i="2"/>
  <c r="BG292" i="2"/>
  <c r="BF292" i="2"/>
  <c r="T292" i="2"/>
  <c r="R292" i="2"/>
  <c r="P292" i="2"/>
  <c r="J292" i="2"/>
  <c r="BE292" i="2" s="1"/>
  <c r="R291" i="2"/>
  <c r="P291" i="2"/>
  <c r="BK287" i="2"/>
  <c r="BI287" i="2"/>
  <c r="BH287" i="2"/>
  <c r="BG287" i="2"/>
  <c r="BF287" i="2"/>
  <c r="T287" i="2"/>
  <c r="R287" i="2"/>
  <c r="P287" i="2"/>
  <c r="J287" i="2"/>
  <c r="BE287" i="2" s="1"/>
  <c r="BK282" i="2"/>
  <c r="BI282" i="2"/>
  <c r="BH282" i="2"/>
  <c r="BG282" i="2"/>
  <c r="BF282" i="2"/>
  <c r="T282" i="2"/>
  <c r="R282" i="2"/>
  <c r="P282" i="2"/>
  <c r="J282" i="2"/>
  <c r="BE282" i="2" s="1"/>
  <c r="BK278" i="2"/>
  <c r="BI278" i="2"/>
  <c r="BH278" i="2"/>
  <c r="BG278" i="2"/>
  <c r="BF278" i="2"/>
  <c r="T278" i="2"/>
  <c r="R278" i="2"/>
  <c r="P278" i="2"/>
  <c r="J278" i="2"/>
  <c r="BE278" i="2" s="1"/>
  <c r="BK274" i="2"/>
  <c r="BI274" i="2"/>
  <c r="BH274" i="2"/>
  <c r="BG274" i="2"/>
  <c r="BF274" i="2"/>
  <c r="T274" i="2"/>
  <c r="R274" i="2"/>
  <c r="P274" i="2"/>
  <c r="J274" i="2"/>
  <c r="BE274" i="2" s="1"/>
  <c r="BK269" i="2"/>
  <c r="BI269" i="2"/>
  <c r="BH269" i="2"/>
  <c r="BG269" i="2"/>
  <c r="BF269" i="2"/>
  <c r="T269" i="2"/>
  <c r="R269" i="2"/>
  <c r="P269" i="2"/>
  <c r="J269" i="2"/>
  <c r="BE269" i="2" s="1"/>
  <c r="BK264" i="2"/>
  <c r="BI264" i="2"/>
  <c r="BH264" i="2"/>
  <c r="BG264" i="2"/>
  <c r="BF264" i="2"/>
  <c r="T264" i="2"/>
  <c r="R264" i="2"/>
  <c r="P264" i="2"/>
  <c r="J264" i="2"/>
  <c r="BE264" i="2" s="1"/>
  <c r="BK260" i="2"/>
  <c r="BI260" i="2"/>
  <c r="BH260" i="2"/>
  <c r="BG260" i="2"/>
  <c r="BF260" i="2"/>
  <c r="BE260" i="2"/>
  <c r="T260" i="2"/>
  <c r="R260" i="2"/>
  <c r="P260" i="2"/>
  <c r="J260" i="2"/>
  <c r="BK256" i="2"/>
  <c r="BI256" i="2"/>
  <c r="BH256" i="2"/>
  <c r="BG256" i="2"/>
  <c r="BF256" i="2"/>
  <c r="T256" i="2"/>
  <c r="R256" i="2"/>
  <c r="P256" i="2"/>
  <c r="P234" i="2" s="1"/>
  <c r="J256" i="2"/>
  <c r="BE256" i="2" s="1"/>
  <c r="BK252" i="2"/>
  <c r="BI252" i="2"/>
  <c r="BH252" i="2"/>
  <c r="BG252" i="2"/>
  <c r="BF252" i="2"/>
  <c r="T252" i="2"/>
  <c r="R252" i="2"/>
  <c r="P252" i="2"/>
  <c r="J252" i="2"/>
  <c r="BE252" i="2" s="1"/>
  <c r="BK247" i="2"/>
  <c r="BI247" i="2"/>
  <c r="BH247" i="2"/>
  <c r="BG247" i="2"/>
  <c r="BF247" i="2"/>
  <c r="T247" i="2"/>
  <c r="R247" i="2"/>
  <c r="P247" i="2"/>
  <c r="J247" i="2"/>
  <c r="BE247" i="2" s="1"/>
  <c r="BK243" i="2"/>
  <c r="BI243" i="2"/>
  <c r="BH243" i="2"/>
  <c r="BG243" i="2"/>
  <c r="BF243" i="2"/>
  <c r="T243" i="2"/>
  <c r="R243" i="2"/>
  <c r="P243" i="2"/>
  <c r="J243" i="2"/>
  <c r="BE243" i="2" s="1"/>
  <c r="BK239" i="2"/>
  <c r="BK234" i="2" s="1"/>
  <c r="J234" i="2" s="1"/>
  <c r="J63" i="2" s="1"/>
  <c r="BI239" i="2"/>
  <c r="BH239" i="2"/>
  <c r="BG239" i="2"/>
  <c r="BF239" i="2"/>
  <c r="T239" i="2"/>
  <c r="R239" i="2"/>
  <c r="P239" i="2"/>
  <c r="J239" i="2"/>
  <c r="BE239" i="2" s="1"/>
  <c r="BK235" i="2"/>
  <c r="BI235" i="2"/>
  <c r="BH235" i="2"/>
  <c r="BG235" i="2"/>
  <c r="BF235" i="2"/>
  <c r="T235" i="2"/>
  <c r="R235" i="2"/>
  <c r="P235" i="2"/>
  <c r="J235" i="2"/>
  <c r="BE235" i="2" s="1"/>
  <c r="BK230" i="2"/>
  <c r="BI230" i="2"/>
  <c r="BH230" i="2"/>
  <c r="BG230" i="2"/>
  <c r="BF230" i="2"/>
  <c r="BE230" i="2"/>
  <c r="T230" i="2"/>
  <c r="R230" i="2"/>
  <c r="P230" i="2"/>
  <c r="J230" i="2"/>
  <c r="BK226" i="2"/>
  <c r="BI226" i="2"/>
  <c r="BH226" i="2"/>
  <c r="BG226" i="2"/>
  <c r="BF226" i="2"/>
  <c r="T226" i="2"/>
  <c r="R226" i="2"/>
  <c r="P226" i="2"/>
  <c r="J226" i="2"/>
  <c r="BE226" i="2" s="1"/>
  <c r="BK216" i="2"/>
  <c r="BI216" i="2"/>
  <c r="BH216" i="2"/>
  <c r="BG216" i="2"/>
  <c r="BF216" i="2"/>
  <c r="BE216" i="2"/>
  <c r="T216" i="2"/>
  <c r="R216" i="2"/>
  <c r="P216" i="2"/>
  <c r="J216" i="2"/>
  <c r="BK211" i="2"/>
  <c r="BI211" i="2"/>
  <c r="BH211" i="2"/>
  <c r="BG211" i="2"/>
  <c r="BF211" i="2"/>
  <c r="BE211" i="2"/>
  <c r="T211" i="2"/>
  <c r="R211" i="2"/>
  <c r="P211" i="2"/>
  <c r="J211" i="2"/>
  <c r="BK206" i="2"/>
  <c r="BI206" i="2"/>
  <c r="BH206" i="2"/>
  <c r="BG206" i="2"/>
  <c r="BF206" i="2"/>
  <c r="BE206" i="2"/>
  <c r="T206" i="2"/>
  <c r="R206" i="2"/>
  <c r="P206" i="2"/>
  <c r="J206" i="2"/>
  <c r="BK204" i="2"/>
  <c r="BI204" i="2"/>
  <c r="BH204" i="2"/>
  <c r="BG204" i="2"/>
  <c r="BF204" i="2"/>
  <c r="BE204" i="2"/>
  <c r="T204" i="2"/>
  <c r="R204" i="2"/>
  <c r="P204" i="2"/>
  <c r="P184" i="2" s="1"/>
  <c r="J204" i="2"/>
  <c r="BK185" i="2"/>
  <c r="BI185" i="2"/>
  <c r="BH185" i="2"/>
  <c r="BG185" i="2"/>
  <c r="BF185" i="2"/>
  <c r="BE185" i="2"/>
  <c r="T185" i="2"/>
  <c r="R185" i="2"/>
  <c r="R184" i="2" s="1"/>
  <c r="P185" i="2"/>
  <c r="J185" i="2"/>
  <c r="BK184" i="2"/>
  <c r="T184" i="2"/>
  <c r="J184" i="2"/>
  <c r="BK180" i="2"/>
  <c r="BI180" i="2"/>
  <c r="BH180" i="2"/>
  <c r="BG180" i="2"/>
  <c r="BF180" i="2"/>
  <c r="T180" i="2"/>
  <c r="R180" i="2"/>
  <c r="P180" i="2"/>
  <c r="J180" i="2"/>
  <c r="BE180" i="2" s="1"/>
  <c r="BK177" i="2"/>
  <c r="BI177" i="2"/>
  <c r="BH177" i="2"/>
  <c r="BG177" i="2"/>
  <c r="BF177" i="2"/>
  <c r="BE177" i="2"/>
  <c r="T177" i="2"/>
  <c r="R177" i="2"/>
  <c r="P177" i="2"/>
  <c r="J177" i="2"/>
  <c r="BK173" i="2"/>
  <c r="BI173" i="2"/>
  <c r="BH173" i="2"/>
  <c r="BG173" i="2"/>
  <c r="BF173" i="2"/>
  <c r="T173" i="2"/>
  <c r="R173" i="2"/>
  <c r="P173" i="2"/>
  <c r="J173" i="2"/>
  <c r="BE173" i="2" s="1"/>
  <c r="BK170" i="2"/>
  <c r="BI170" i="2"/>
  <c r="BH170" i="2"/>
  <c r="BG170" i="2"/>
  <c r="BF170" i="2"/>
  <c r="BE170" i="2"/>
  <c r="T170" i="2"/>
  <c r="R170" i="2"/>
  <c r="P170" i="2"/>
  <c r="J170" i="2"/>
  <c r="BK166" i="2"/>
  <c r="BI166" i="2"/>
  <c r="BH166" i="2"/>
  <c r="BG166" i="2"/>
  <c r="BF166" i="2"/>
  <c r="T166" i="2"/>
  <c r="R166" i="2"/>
  <c r="P166" i="2"/>
  <c r="J166" i="2"/>
  <c r="BE166" i="2" s="1"/>
  <c r="BK163" i="2"/>
  <c r="BI163" i="2"/>
  <c r="BH163" i="2"/>
  <c r="BG163" i="2"/>
  <c r="BF163" i="2"/>
  <c r="T163" i="2"/>
  <c r="R163" i="2"/>
  <c r="P163" i="2"/>
  <c r="J163" i="2"/>
  <c r="BE163" i="2" s="1"/>
  <c r="BK152" i="2"/>
  <c r="BI152" i="2"/>
  <c r="BH152" i="2"/>
  <c r="BG152" i="2"/>
  <c r="BF152" i="2"/>
  <c r="T152" i="2"/>
  <c r="R152" i="2"/>
  <c r="P152" i="2"/>
  <c r="J152" i="2"/>
  <c r="BE152" i="2" s="1"/>
  <c r="BK148" i="2"/>
  <c r="BI148" i="2"/>
  <c r="BH148" i="2"/>
  <c r="BG148" i="2"/>
  <c r="BF148" i="2"/>
  <c r="T148" i="2"/>
  <c r="R148" i="2"/>
  <c r="P148" i="2"/>
  <c r="J148" i="2"/>
  <c r="BE148" i="2" s="1"/>
  <c r="BK144" i="2"/>
  <c r="BI144" i="2"/>
  <c r="BH144" i="2"/>
  <c r="BG144" i="2"/>
  <c r="BF144" i="2"/>
  <c r="T144" i="2"/>
  <c r="R144" i="2"/>
  <c r="P144" i="2"/>
  <c r="J144" i="2"/>
  <c r="BE144" i="2" s="1"/>
  <c r="BK141" i="2"/>
  <c r="BI141" i="2"/>
  <c r="BH141" i="2"/>
  <c r="BG141" i="2"/>
  <c r="BF141" i="2"/>
  <c r="BE141" i="2"/>
  <c r="T141" i="2"/>
  <c r="R141" i="2"/>
  <c r="P141" i="2"/>
  <c r="J141" i="2"/>
  <c r="BK137" i="2"/>
  <c r="BI137" i="2"/>
  <c r="BH137" i="2"/>
  <c r="BG137" i="2"/>
  <c r="BF137" i="2"/>
  <c r="T137" i="2"/>
  <c r="R137" i="2"/>
  <c r="P137" i="2"/>
  <c r="P103" i="2" s="1"/>
  <c r="J137" i="2"/>
  <c r="BE137" i="2" s="1"/>
  <c r="BK133" i="2"/>
  <c r="BI133" i="2"/>
  <c r="BH133" i="2"/>
  <c r="BG133" i="2"/>
  <c r="BF133" i="2"/>
  <c r="BE133" i="2"/>
  <c r="T133" i="2"/>
  <c r="R133" i="2"/>
  <c r="P133" i="2"/>
  <c r="J133" i="2"/>
  <c r="BK129" i="2"/>
  <c r="BI129" i="2"/>
  <c r="BH129" i="2"/>
  <c r="BG129" i="2"/>
  <c r="BF129" i="2"/>
  <c r="F34" i="2" s="1"/>
  <c r="BA55" i="1" s="1"/>
  <c r="T129" i="2"/>
  <c r="R129" i="2"/>
  <c r="P129" i="2"/>
  <c r="J129" i="2"/>
  <c r="BE129" i="2" s="1"/>
  <c r="BK124" i="2"/>
  <c r="BI124" i="2"/>
  <c r="BH124" i="2"/>
  <c r="F36" i="2" s="1"/>
  <c r="BC55" i="1" s="1"/>
  <c r="BG124" i="2"/>
  <c r="BF124" i="2"/>
  <c r="T124" i="2"/>
  <c r="R124" i="2"/>
  <c r="P124" i="2"/>
  <c r="J124" i="2"/>
  <c r="BE124" i="2" s="1"/>
  <c r="BK116" i="2"/>
  <c r="BK103" i="2" s="1"/>
  <c r="BI116" i="2"/>
  <c r="BH116" i="2"/>
  <c r="BG116" i="2"/>
  <c r="BF116" i="2"/>
  <c r="T116" i="2"/>
  <c r="R116" i="2"/>
  <c r="P116" i="2"/>
  <c r="J116" i="2"/>
  <c r="BE116" i="2" s="1"/>
  <c r="BK104" i="2"/>
  <c r="BI104" i="2"/>
  <c r="BH104" i="2"/>
  <c r="BG104" i="2"/>
  <c r="BF104" i="2"/>
  <c r="J34" i="2" s="1"/>
  <c r="AW55" i="1" s="1"/>
  <c r="T104" i="2"/>
  <c r="R104" i="2"/>
  <c r="P104" i="2"/>
  <c r="J104" i="2"/>
  <c r="BE104" i="2" s="1"/>
  <c r="J98" i="2"/>
  <c r="J97" i="2"/>
  <c r="F97" i="2"/>
  <c r="J95" i="2"/>
  <c r="F95" i="2"/>
  <c r="E93" i="2"/>
  <c r="J81" i="2"/>
  <c r="J77" i="2"/>
  <c r="J73" i="2"/>
  <c r="J68" i="2"/>
  <c r="J62" i="2"/>
  <c r="J55" i="2"/>
  <c r="F55" i="2"/>
  <c r="J54" i="2"/>
  <c r="F54" i="2"/>
  <c r="J52" i="2"/>
  <c r="F52" i="2"/>
  <c r="E50" i="2"/>
  <c r="J37" i="2"/>
  <c r="F37" i="2"/>
  <c r="BD55" i="1" s="1"/>
  <c r="J36" i="2"/>
  <c r="J35" i="2"/>
  <c r="F35" i="2"/>
  <c r="J18" i="2"/>
  <c r="E18" i="2"/>
  <c r="F98" i="2" s="1"/>
  <c r="J17" i="2"/>
  <c r="J12" i="2"/>
  <c r="E7" i="2"/>
  <c r="BD59" i="1"/>
  <c r="AY59" i="1"/>
  <c r="AX59" i="1"/>
  <c r="AW59" i="1"/>
  <c r="AU59" i="1"/>
  <c r="BA58" i="1"/>
  <c r="AY58" i="1"/>
  <c r="AX58" i="1"/>
  <c r="BD57" i="1"/>
  <c r="BC57" i="1"/>
  <c r="BB57" i="1"/>
  <c r="AY57" i="1"/>
  <c r="AX57" i="1"/>
  <c r="AY56" i="1"/>
  <c r="AX56" i="1"/>
  <c r="BB55" i="1"/>
  <c r="AY55" i="1"/>
  <c r="AX55" i="1"/>
  <c r="AS54" i="1"/>
  <c r="AM50" i="1"/>
  <c r="L50" i="1"/>
  <c r="AM49" i="1"/>
  <c r="L49" i="1"/>
  <c r="AM47" i="1"/>
  <c r="L47" i="1"/>
  <c r="L45" i="1"/>
  <c r="L44" i="1"/>
  <c r="BK86" i="7" l="1"/>
  <c r="J86" i="7" s="1"/>
  <c r="J61" i="7" s="1"/>
  <c r="F36" i="7"/>
  <c r="BC60" i="1" s="1"/>
  <c r="BK82" i="7"/>
  <c r="J82" i="7" s="1"/>
  <c r="J60" i="7" s="1"/>
  <c r="T86" i="7"/>
  <c r="R86" i="7"/>
  <c r="J52" i="7"/>
  <c r="T82" i="7"/>
  <c r="F37" i="7"/>
  <c r="BD60" i="1" s="1"/>
  <c r="F34" i="7"/>
  <c r="BA60" i="1" s="1"/>
  <c r="J34" i="7"/>
  <c r="AW60" i="1" s="1"/>
  <c r="P86" i="7"/>
  <c r="P82" i="7"/>
  <c r="F35" i="7"/>
  <c r="BB60" i="1" s="1"/>
  <c r="BB54" i="1" s="1"/>
  <c r="R82" i="7"/>
  <c r="F33" i="3"/>
  <c r="AZ56" i="1" s="1"/>
  <c r="J33" i="2"/>
  <c r="AV55" i="1" s="1"/>
  <c r="AT55" i="1" s="1"/>
  <c r="F33" i="2"/>
  <c r="AZ55" i="1" s="1"/>
  <c r="BK102" i="2"/>
  <c r="J103" i="2"/>
  <c r="J61" i="2" s="1"/>
  <c r="F33" i="6"/>
  <c r="AZ59" i="1" s="1"/>
  <c r="J33" i="6"/>
  <c r="AV59" i="1" s="1"/>
  <c r="AT59" i="1" s="1"/>
  <c r="P347" i="2"/>
  <c r="P102" i="2" s="1"/>
  <c r="BK368" i="2"/>
  <c r="J368" i="2" s="1"/>
  <c r="J66" i="2" s="1"/>
  <c r="T368" i="2"/>
  <c r="BK764" i="2"/>
  <c r="J764" i="2" s="1"/>
  <c r="J72" i="2" s="1"/>
  <c r="T764" i="2"/>
  <c r="T731" i="2" s="1"/>
  <c r="P784" i="2"/>
  <c r="R1051" i="2"/>
  <c r="J33" i="3"/>
  <c r="AV56" i="1" s="1"/>
  <c r="AT56" i="1" s="1"/>
  <c r="T103" i="2"/>
  <c r="T234" i="2"/>
  <c r="BK291" i="2"/>
  <c r="J291" i="2" s="1"/>
  <c r="J64" i="2" s="1"/>
  <c r="T291" i="2"/>
  <c r="T555" i="2"/>
  <c r="BK731" i="2"/>
  <c r="J731" i="2" s="1"/>
  <c r="J70" i="2" s="1"/>
  <c r="P764" i="2"/>
  <c r="P731" i="2" s="1"/>
  <c r="BK886" i="2"/>
  <c r="J886" i="2" s="1"/>
  <c r="J76" i="2" s="1"/>
  <c r="T886" i="2"/>
  <c r="P1032" i="2"/>
  <c r="P1069" i="2"/>
  <c r="BK95" i="3"/>
  <c r="R96" i="3"/>
  <c r="R95" i="3" s="1"/>
  <c r="F36" i="3"/>
  <c r="BC56" i="1" s="1"/>
  <c r="E48" i="2"/>
  <c r="E91" i="2"/>
  <c r="R103" i="2"/>
  <c r="R234" i="2"/>
  <c r="R555" i="2"/>
  <c r="R732" i="2"/>
  <c r="R731" i="2" s="1"/>
  <c r="F55" i="3"/>
  <c r="T210" i="3"/>
  <c r="T95" i="3" s="1"/>
  <c r="P233" i="3"/>
  <c r="P95" i="3" s="1"/>
  <c r="T250" i="3"/>
  <c r="T246" i="3" s="1"/>
  <c r="T337" i="3"/>
  <c r="F88" i="5"/>
  <c r="F55" i="5"/>
  <c r="J33" i="5"/>
  <c r="AV58" i="1" s="1"/>
  <c r="J52" i="3"/>
  <c r="BK222" i="3"/>
  <c r="J222" i="3" s="1"/>
  <c r="J66" i="3" s="1"/>
  <c r="P250" i="3"/>
  <c r="P246" i="3" s="1"/>
  <c r="R586" i="3"/>
  <c r="J33" i="4"/>
  <c r="AV57" i="1" s="1"/>
  <c r="AT57" i="1" s="1"/>
  <c r="F33" i="4"/>
  <c r="AZ57" i="1" s="1"/>
  <c r="J34" i="4"/>
  <c r="AW57" i="1" s="1"/>
  <c r="T83" i="4"/>
  <c r="T82" i="4" s="1"/>
  <c r="T81" i="4" s="1"/>
  <c r="P83" i="4"/>
  <c r="P82" i="4" s="1"/>
  <c r="P81" i="4" s="1"/>
  <c r="AU57" i="1" s="1"/>
  <c r="F36" i="5"/>
  <c r="BC58" i="1" s="1"/>
  <c r="BK263" i="5"/>
  <c r="J263" i="5" s="1"/>
  <c r="J70" i="5" s="1"/>
  <c r="J264" i="5"/>
  <c r="J71" i="5" s="1"/>
  <c r="J247" i="3"/>
  <c r="J70" i="3" s="1"/>
  <c r="BK246" i="3"/>
  <c r="J246" i="3" s="1"/>
  <c r="J69" i="3" s="1"/>
  <c r="R302" i="3"/>
  <c r="R246" i="3" s="1"/>
  <c r="T92" i="5"/>
  <c r="BK125" i="5"/>
  <c r="J125" i="5" s="1"/>
  <c r="J66" i="5" s="1"/>
  <c r="J159" i="5"/>
  <c r="J69" i="5" s="1"/>
  <c r="E81" i="5"/>
  <c r="E48" i="5"/>
  <c r="F33" i="5"/>
  <c r="AZ58" i="1" s="1"/>
  <c r="T159" i="5"/>
  <c r="T158" i="5" s="1"/>
  <c r="T264" i="5"/>
  <c r="T263" i="5" s="1"/>
  <c r="E48" i="7"/>
  <c r="E71" i="7"/>
  <c r="F33" i="7"/>
  <c r="AZ60" i="1" s="1"/>
  <c r="J33" i="7"/>
  <c r="AV60" i="1" s="1"/>
  <c r="F35" i="5"/>
  <c r="BB58" i="1" s="1"/>
  <c r="F37" i="5"/>
  <c r="BD58" i="1" s="1"/>
  <c r="P126" i="5"/>
  <c r="P125" i="5" s="1"/>
  <c r="R91" i="6"/>
  <c r="R90" i="6" s="1"/>
  <c r="R89" i="6" s="1"/>
  <c r="F55" i="4"/>
  <c r="BK83" i="4"/>
  <c r="J34" i="5"/>
  <c r="AW58" i="1" s="1"/>
  <c r="BK101" i="5"/>
  <c r="T101" i="5"/>
  <c r="R112" i="5"/>
  <c r="R92" i="5" s="1"/>
  <c r="R91" i="5" s="1"/>
  <c r="P159" i="5"/>
  <c r="P158" i="5" s="1"/>
  <c r="P264" i="5"/>
  <c r="P263" i="5" s="1"/>
  <c r="BK90" i="6"/>
  <c r="T90" i="6"/>
  <c r="T89" i="6" s="1"/>
  <c r="F36" i="6"/>
  <c r="BC59" i="1" s="1"/>
  <c r="F35" i="6"/>
  <c r="BB59" i="1" s="1"/>
  <c r="R152" i="6"/>
  <c r="R177" i="6"/>
  <c r="BK191" i="6"/>
  <c r="F55" i="7"/>
  <c r="F34" i="6"/>
  <c r="BA59" i="1" s="1"/>
  <c r="BA54" i="1" s="1"/>
  <c r="R81" i="7" l="1"/>
  <c r="BC54" i="1"/>
  <c r="AY54" i="1" s="1"/>
  <c r="BD54" i="1"/>
  <c r="W33" i="1" s="1"/>
  <c r="T81" i="7"/>
  <c r="BK81" i="7"/>
  <c r="J81" i="7" s="1"/>
  <c r="J30" i="7" s="1"/>
  <c r="AT60" i="1"/>
  <c r="P81" i="7"/>
  <c r="AU60" i="1" s="1"/>
  <c r="P94" i="3"/>
  <c r="AU56" i="1" s="1"/>
  <c r="T94" i="3"/>
  <c r="AW54" i="1"/>
  <c r="AK30" i="1" s="1"/>
  <c r="W30" i="1"/>
  <c r="P101" i="2"/>
  <c r="AU55" i="1" s="1"/>
  <c r="J102" i="2"/>
  <c r="J60" i="2" s="1"/>
  <c r="BK101" i="2"/>
  <c r="J101" i="2" s="1"/>
  <c r="T91" i="5"/>
  <c r="AT58" i="1"/>
  <c r="BK94" i="3"/>
  <c r="J94" i="3" s="1"/>
  <c r="J95" i="3"/>
  <c r="J60" i="3" s="1"/>
  <c r="T102" i="2"/>
  <c r="T101" i="2" s="1"/>
  <c r="AZ54" i="1"/>
  <c r="R94" i="3"/>
  <c r="AX54" i="1"/>
  <c r="W31" i="1"/>
  <c r="P91" i="5"/>
  <c r="AU58" i="1" s="1"/>
  <c r="J83" i="4"/>
  <c r="J61" i="4" s="1"/>
  <c r="BK82" i="4"/>
  <c r="J191" i="6"/>
  <c r="J68" i="6" s="1"/>
  <c r="BK190" i="6"/>
  <c r="J190" i="6" s="1"/>
  <c r="J67" i="6" s="1"/>
  <c r="J90" i="6"/>
  <c r="J60" i="6" s="1"/>
  <c r="J101" i="5"/>
  <c r="J63" i="5" s="1"/>
  <c r="BK92" i="5"/>
  <c r="R102" i="2"/>
  <c r="R101" i="2" s="1"/>
  <c r="W32" i="1" l="1"/>
  <c r="J59" i="7"/>
  <c r="J39" i="7"/>
  <c r="AG60" i="1"/>
  <c r="AN60" i="1" s="1"/>
  <c r="J82" i="4"/>
  <c r="J60" i="4" s="1"/>
  <c r="BK81" i="4"/>
  <c r="J81" i="4" s="1"/>
  <c r="AU54" i="1"/>
  <c r="BK91" i="5"/>
  <c r="J91" i="5" s="1"/>
  <c r="J92" i="5"/>
  <c r="J60" i="5" s="1"/>
  <c r="J59" i="2"/>
  <c r="J30" i="2"/>
  <c r="J59" i="3"/>
  <c r="J30" i="3"/>
  <c r="BK89" i="6"/>
  <c r="J89" i="6" s="1"/>
  <c r="AV54" i="1"/>
  <c r="W29" i="1"/>
  <c r="AG55" i="1" l="1"/>
  <c r="J39" i="2"/>
  <c r="J59" i="6"/>
  <c r="J30" i="6"/>
  <c r="J59" i="4"/>
  <c r="J30" i="4"/>
  <c r="J39" i="3"/>
  <c r="AG56" i="1"/>
  <c r="AN56" i="1" s="1"/>
  <c r="AK29" i="1"/>
  <c r="AT54" i="1"/>
  <c r="J59" i="5"/>
  <c r="J30" i="5"/>
  <c r="J39" i="5" l="1"/>
  <c r="AG58" i="1"/>
  <c r="AN58" i="1" s="1"/>
  <c r="J39" i="4"/>
  <c r="AG57" i="1"/>
  <c r="AN57" i="1" s="1"/>
  <c r="J39" i="6"/>
  <c r="AG59" i="1"/>
  <c r="AN59" i="1" s="1"/>
  <c r="AN55" i="1"/>
  <c r="AG54" i="1"/>
  <c r="AN54" i="1" l="1"/>
  <c r="AK26" i="1"/>
  <c r="AK35" i="1" s="1"/>
</calcChain>
</file>

<file path=xl/sharedStrings.xml><?xml version="1.0" encoding="utf-8"?>
<sst xmlns="http://schemas.openxmlformats.org/spreadsheetml/2006/main" count="19365" uniqueCount="2535">
  <si>
    <t>Export Komplet</t>
  </si>
  <si>
    <t>VZ</t>
  </si>
  <si>
    <t>2.0</t>
  </si>
  <si>
    <t/>
  </si>
  <si>
    <t>False</t>
  </si>
  <si>
    <t>{4646bd98-564b-4aee-8bb7-74fbe9f3a624}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</si>
  <si>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</si>
  <si>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</si>
  <si>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</si>
  <si>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</si>
  <si>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</si>
  <si>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</si>
  <si>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</si>
  <si>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</si>
  <si>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</si>
  <si>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</si>
  <si>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</si>
  <si>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</si>
  <si>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VEŘEJNÝCH TOALET SKALKY 2280/99, 741 01 NOVÝ JIČÍN</t>
  </si>
  <si>
    <t>KSO:</t>
  </si>
  <si>
    <t>CC-CZ:</t>
  </si>
  <si>
    <t>Místo:</t>
  </si>
  <si>
    <t>Nový Jičín</t>
  </si>
  <si>
    <t>Datum: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</si>
  <si>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</si>
  <si>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</si>
  <si>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</si>
  <si>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</si>
  <si>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</si>
  <si>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</si>
  <si>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</si>
  <si>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LEGOLA CZECH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</si>
  <si>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</si>
  <si>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</si>
  <si>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</si>
  <si>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</si>
  <si>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</si>
  <si>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</si>
  <si>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</si>
  <si>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</si>
  <si>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</si>
  <si>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</si>
  <si>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</si>
  <si>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</si>
  <si>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</si>
  <si>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</si>
  <si>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</si>
  <si>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</si>
  <si>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</si>
  <si>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</si>
  <si>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</si>
  <si>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</si>
  <si>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</si>
  <si>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</si>
  <si>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</si>
  <si>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</si>
  <si>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</si>
  <si>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</si>
  <si>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</si>
  <si>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</si>
  <si>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</si>
  <si>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</si>
  <si>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</si>
  <si>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</si>
  <si>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</si>
  <si>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</si>
  <si>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</si>
  <si>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</si>
  <si>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</si>
  <si>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</si>
  <si>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</si>
  <si>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</si>
  <si>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</si>
  <si>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</si>
  <si>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</si>
  <si>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 1</t>
  </si>
  <si>
    <t>Stavební část</t>
  </si>
  <si>
    <t>STA</t>
  </si>
  <si>
    <t>1</t>
  </si>
  <si>
    <t>{197d3b50-318d-42ba-88d0-57f3b03d8832}</t>
  </si>
  <si>
    <t>2</t>
  </si>
  <si>
    <t>SO 01 2</t>
  </si>
  <si>
    <t>Zdravotně technické instalace</t>
  </si>
  <si>
    <t>{8a2e2a80-1a84-42eb-8b20-e8a33abdf607}</t>
  </si>
  <si>
    <t>SO 01 3</t>
  </si>
  <si>
    <t>Vzduchotechnika</t>
  </si>
  <si>
    <t>{0074d43a-186b-498a-8f18-eacd37b408e3}</t>
  </si>
  <si>
    <t>SO 01 4</t>
  </si>
  <si>
    <t>Elektroinstalace - silnoproud</t>
  </si>
  <si>
    <t>{4c2459bd-b035-4b28-990b-53009255f52f}</t>
  </si>
  <si>
    <t>SO 02 1</t>
  </si>
  <si>
    <t>Nový domovní rozvod vodovodního potrubí pro veřejné toalety</t>
  </si>
  <si>
    <t>{c97157e0-14bb-4741-80b6-88ae94ebdf81}</t>
  </si>
  <si>
    <t>VN</t>
  </si>
  <si>
    <t>Vedlejší a ostatní náklady</t>
  </si>
  <si>
    <t>{6a832091-43ff-47ac-9829-f082545244bc}</t>
  </si>
  <si>
    <t>KRYCÍ LIST SOUPISU PRACÍ</t>
  </si>
  <si>
    <t>Objekt:</t>
  </si>
  <si>
    <t>SO 01 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</si>
  <si>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</si>
  <si>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</si>
  <si>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</si>
  <si>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</si>
  <si>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</si>
  <si>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</si>
  <si>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</si>
  <si>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</si>
  <si>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</si>
  <si>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</si>
  <si>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</si>
  <si>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</si>
  <si>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</si>
  <si>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</si>
  <si>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</si>
  <si>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</si>
  <si>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</si>
  <si>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</si>
  <si>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</si>
  <si>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</si>
  <si>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</si>
  <si>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</si>
  <si>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</si>
  <si>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</si>
  <si>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</si>
  <si>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</si>
  <si>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</si>
  <si>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</si>
  <si>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</si>
  <si>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</si>
  <si>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</si>
  <si>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</si>
  <si>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</si>
  <si>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</si>
  <si>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</si>
  <si>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</si>
  <si>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</si>
  <si>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</si>
  <si>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</si>
  <si>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</si>
  <si>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</si>
  <si>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</si>
  <si>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</si>
  <si>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212</t>
  </si>
  <si>
    <t>K</t>
  </si>
  <si>
    <t>122151102</t>
  </si>
  <si>
    <t>Odkopávky a prokopávky nezapažené strojně v hornině třídy těžitelnosti I skupiny 1 a 2 přes 20 do 50 m3</t>
  </si>
  <si>
    <t>m3</t>
  </si>
  <si>
    <t>CS ÚRS 2024 02</t>
  </si>
  <si>
    <t>4</t>
  </si>
  <si>
    <t>943817878</t>
  </si>
  <si>
    <t>Online PSC</t>
  </si>
  <si>
    <t>https://podminky.urs.cz/item/CS_URS_2024_02/122151102</t>
  </si>
  <si>
    <t>VV</t>
  </si>
  <si>
    <t>Zámková dlažba:</t>
  </si>
  <si>
    <t>0,57*(2*1)</t>
  </si>
  <si>
    <t>0,57*(18,955*1)</t>
  </si>
  <si>
    <t>0,57*(6,6*1,5)</t>
  </si>
  <si>
    <t>0,57*(10,1*2)</t>
  </si>
  <si>
    <t>P2:</t>
  </si>
  <si>
    <t>0,57*(1,96)</t>
  </si>
  <si>
    <t>P4:</t>
  </si>
  <si>
    <t>0,57*(1,321)</t>
  </si>
  <si>
    <t>Součet</t>
  </si>
  <si>
    <t>132151101</t>
  </si>
  <si>
    <t>Hloubení nezapažených rýh šířky do 800 mm strojně s urovnáním dna do předepsaného profilu a spádu v hornině třídy těžitelnosti I skupiny 1 a 2 do 20 m3</t>
  </si>
  <si>
    <t>-1258054272</t>
  </si>
  <si>
    <t>https://podminky.urs.cz/item/CS_URS_2024_02/132151101</t>
  </si>
  <si>
    <t>Základové pásy:</t>
  </si>
  <si>
    <t>0,4*(2,6+2,6+0,95+0,95)*1,2</t>
  </si>
  <si>
    <t>0,4*(0,5+0,3+12,4+12,4+1,5)*1,2</t>
  </si>
  <si>
    <t>0,62*1,5*1,2</t>
  </si>
  <si>
    <t>0,4*1,7*1,2</t>
  </si>
  <si>
    <t>7</t>
  </si>
  <si>
    <t>133112811</t>
  </si>
  <si>
    <t>Hloubení nezapažených šachet ručně v horninách třídy těžitelnosti I skupiny 1 a 2, půdorysná plocha výkopu do 4 m2</t>
  </si>
  <si>
    <t>1882467354</t>
  </si>
  <si>
    <t>https://podminky.urs.cz/item/CS_URS_2024_02/133112811</t>
  </si>
  <si>
    <t>Armaturová šachta:</t>
  </si>
  <si>
    <t>(0,6+0,2+0,2+0,1+0,1)*(0,3+0,2+0,2+0,1+0,1)*(0,6+0,2+0,1)</t>
  </si>
  <si>
    <t>68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</si>
  <si>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</si>
  <si>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</si>
  <si>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-2025574592</t>
  </si>
  <si>
    <t>https://podminky.urs.cz/item/CS_URS_2024_02/162211311</t>
  </si>
  <si>
    <t>30,971+18,648+0,972</t>
  </si>
  <si>
    <t>69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</si>
  <si>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</si>
  <si>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</si>
  <si>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-1722741518</t>
  </si>
  <si>
    <t>https://podminky.urs.cz/item/CS_URS_2024_02/162751117</t>
  </si>
  <si>
    <t>50,591</t>
  </si>
  <si>
    <t>70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</si>
  <si>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</si>
  <si>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</si>
  <si>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1203858859</t>
  </si>
  <si>
    <t>https://podminky.urs.cz/item/CS_URS_2024_02/162751119</t>
  </si>
  <si>
    <t>50,591*15</t>
  </si>
  <si>
    <t>71</t>
  </si>
  <si>
    <t>167151101</t>
  </si>
  <si>
    <t>Nakládání, skládání a překládání neulehlého výkopku nebo sypaniny strojně nakládání, množství do 100 m3, z horniny třídy těžitelnosti I, skupiny 1 až 3</t>
  </si>
  <si>
    <t>-1537294128</t>
  </si>
  <si>
    <t>https://podminky.urs.cz/item/CS_URS_2024_02/167151101</t>
  </si>
  <si>
    <t>72</t>
  </si>
  <si>
    <t>171201231</t>
  </si>
  <si>
    <t>Poplatek za uložení stavebního odpadu na recyklační skládce (skládkovné) zeminy a kamení zatříděného do Katalogu odpadů pod kódem 17 05 04</t>
  </si>
  <si>
    <t>t</t>
  </si>
  <si>
    <t>2059848298</t>
  </si>
  <si>
    <t>https://podminky.urs.cz/item/CS_URS_2024_02/171201231</t>
  </si>
  <si>
    <t>50,591*1,8</t>
  </si>
  <si>
    <t>73</t>
  </si>
  <si>
    <t>171251201</t>
  </si>
  <si>
    <t>Uložení sypaniny na skládky nebo meziskládky bez hutnění s upravením uložené sypaniny do předepsaného tvaru</t>
  </si>
  <si>
    <t>1381299412</t>
  </si>
  <si>
    <t>https://podminky.urs.cz/item/CS_URS_2024_02/171251201</t>
  </si>
  <si>
    <t>74</t>
  </si>
  <si>
    <t>174111101</t>
  </si>
  <si>
    <t>Zásyp sypaninou z jakékoliv horniny ručně s uložením výkopku ve vrstvách se zhutněním jam, šachet, rýh nebo kolem objektů v těchto vykopávkách</t>
  </si>
  <si>
    <t>1091477116</t>
  </si>
  <si>
    <t>https://podminky.urs.cz/item/CS_URS_2024_02/174111101</t>
  </si>
  <si>
    <t>Podlaha WC:</t>
  </si>
  <si>
    <t>69,41*0,25</t>
  </si>
  <si>
    <t>Rampa:</t>
  </si>
  <si>
    <t>1*(2,273)</t>
  </si>
  <si>
    <t>1*9,4</t>
  </si>
  <si>
    <t>1*9,15</t>
  </si>
  <si>
    <t>Schody do štábu:</t>
  </si>
  <si>
    <t>1,9*(1,5+0,9+0,9)*1*0,5</t>
  </si>
  <si>
    <t>81</t>
  </si>
  <si>
    <t>M</t>
  </si>
  <si>
    <t>58344197</t>
  </si>
  <si>
    <t>štěrkodrť frakce 0/63</t>
  </si>
  <si>
    <t>8</t>
  </si>
  <si>
    <t>835090163</t>
  </si>
  <si>
    <t>41,311*1,8</t>
  </si>
  <si>
    <t>77</t>
  </si>
  <si>
    <t>180404111</t>
  </si>
  <si>
    <t>Založení hřišťového trávníku výsevem na vrstvě ornice</t>
  </si>
  <si>
    <t>m2</t>
  </si>
  <si>
    <t>790976651</t>
  </si>
  <si>
    <t>https://podminky.urs.cz/item/CS_URS_2024_02/180404111</t>
  </si>
  <si>
    <t>20</t>
  </si>
  <si>
    <t>78</t>
  </si>
  <si>
    <t>00572410</t>
  </si>
  <si>
    <t>osivo směs travní parková</t>
  </si>
  <si>
    <t>kg</t>
  </si>
  <si>
    <t>521540902</t>
  </si>
  <si>
    <t>20*2</t>
  </si>
  <si>
    <t>40*0,03 'Přepočtené koeficientem množství</t>
  </si>
  <si>
    <t>79</t>
  </si>
  <si>
    <t>181311103</t>
  </si>
  <si>
    <t>Rozprostření a urovnání ornice v rovině nebo ve svahu sklonu do 1:5 ručně při souvislé ploše, tl. vrstvy do 200 mm</t>
  </si>
  <si>
    <t>-1634627486</t>
  </si>
  <si>
    <t>https://podminky.urs.cz/item/CS_URS_2024_02/181311103</t>
  </si>
  <si>
    <t>80</t>
  </si>
  <si>
    <t>10364101</t>
  </si>
  <si>
    <t>zemina pro terénní úpravy -  ornice</t>
  </si>
  <si>
    <t>-140463004</t>
  </si>
  <si>
    <t>20*0,2*1,5</t>
  </si>
  <si>
    <t>82</t>
  </si>
  <si>
    <t>181911102</t>
  </si>
  <si>
    <t>Úprava pláně vyrovnáním výškových rozdílů ručně v hornině třídy těžitelnosti I skupiny 1 a 2 se zhutněním</t>
  </si>
  <si>
    <t>-480853000</t>
  </si>
  <si>
    <t>https://podminky.urs.cz/item/CS_URS_2024_02/181911102</t>
  </si>
  <si>
    <t>Zakládání</t>
  </si>
  <si>
    <t>162</t>
  </si>
  <si>
    <t>213141111</t>
  </si>
  <si>
    <t>Zřízení vrstvy z geotextilie filtrační, separační, odvodňovací, ochranné, výztužné nebo protierozní v rovině nebo ve sklonu do 1:5, šířky do 3 m</t>
  </si>
  <si>
    <t>-2014733272</t>
  </si>
  <si>
    <t>https://podminky.urs.cz/item/CS_URS_2024_02/213141111</t>
  </si>
  <si>
    <t>(2*1)</t>
  </si>
  <si>
    <t>(18,955*1)</t>
  </si>
  <si>
    <t>(6,6*1,5)</t>
  </si>
  <si>
    <t>(10,1*2)</t>
  </si>
  <si>
    <t>1,96</t>
  </si>
  <si>
    <t>Mezisoučet</t>
  </si>
  <si>
    <t>3</t>
  </si>
  <si>
    <t>69,41</t>
  </si>
  <si>
    <t>29,40</t>
  </si>
  <si>
    <t>1,9*(1,5+0,9+0,9)</t>
  </si>
  <si>
    <t>163</t>
  </si>
  <si>
    <t>69311081</t>
  </si>
  <si>
    <t>geotextilie netkaná separační, ochranná, filtrační, drenážní PES 300g/m2</t>
  </si>
  <si>
    <t>-1992319375</t>
  </si>
  <si>
    <t>158,095*1,1845 'Přepočtené koeficientem množství</t>
  </si>
  <si>
    <t>83</t>
  </si>
  <si>
    <t>273321411</t>
  </si>
  <si>
    <t>Základy z betonu železového (bez výztuže) desky z betonu tř. C 20/25 XC2</t>
  </si>
  <si>
    <t>381400744</t>
  </si>
  <si>
    <t>https://podminky.urs.cz/item/CS_URS_2024_02/273321411</t>
  </si>
  <si>
    <t>69,41*0,15*1,1</t>
  </si>
  <si>
    <t>87</t>
  </si>
  <si>
    <t>273362021</t>
  </si>
  <si>
    <t>Výztuž základů desek ze svařovaných sítí z drátů typu KARI</t>
  </si>
  <si>
    <t>2060891134</t>
  </si>
  <si>
    <t>https://podminky.urs.cz/item/CS_URS_2024_02/273362021</t>
  </si>
  <si>
    <t>69,41*4,44/1000*1,3</t>
  </si>
  <si>
    <t>214</t>
  </si>
  <si>
    <t>274313711</t>
  </si>
  <si>
    <t>Základy z betonu prostého pasy betonu tř. C 20/25 XC2</t>
  </si>
  <si>
    <t>1432360386</t>
  </si>
  <si>
    <t>https://podminky.urs.cz/item/CS_URS_2024_02/274313711</t>
  </si>
  <si>
    <t>0,4*(1,742)*2*0,35*1,1</t>
  </si>
  <si>
    <t>0,4*(1,691)*2*0,35*1,1</t>
  </si>
  <si>
    <t>0,4*1*0,35*1,1</t>
  </si>
  <si>
    <t>0,2*13*0,35*1,1</t>
  </si>
  <si>
    <t>0,4*13*0,35*1,1</t>
  </si>
  <si>
    <t>0,4*1,5*0,35*1,1</t>
  </si>
  <si>
    <t>0,62*1,5*0,35*1,1</t>
  </si>
  <si>
    <t>88</t>
  </si>
  <si>
    <t>279113142</t>
  </si>
  <si>
    <t>Základové zdi z tvárnic ztraceného bednění včetně výplně z betonu bez zvláštních nároků na vliv prostředí třídy C 20/25, tloušťky zdiva přes 150 do 200 mm</t>
  </si>
  <si>
    <t>-1535802662</t>
  </si>
  <si>
    <t>https://podminky.urs.cz/item/CS_URS_2024_02/279113142</t>
  </si>
  <si>
    <t>(1,55+1,55+1,95+1,95+1+13+13+1,5+1,5+1,5)*1*1,1</t>
  </si>
  <si>
    <t>89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</si>
  <si>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</si>
  <si>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</si>
  <si>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-59574193</t>
  </si>
  <si>
    <t>https://podminky.urs.cz/item/CS_URS_2024_02/279361821</t>
  </si>
  <si>
    <t>38,5*0,2*70/1000*1,1</t>
  </si>
  <si>
    <t>Svislé a kompletní konstrukce</t>
  </si>
  <si>
    <t>184</t>
  </si>
  <si>
    <t>310238211</t>
  </si>
  <si>
    <t>Zazdívka otvorů ve zdivu nadzákladovém cihlami plochy přes 0,25 m2 do 1 m2 na maltu vápenocementovou</t>
  </si>
  <si>
    <t>-169052951</t>
  </si>
  <si>
    <t>https://podminky.urs.cz/item/CS_URS_2024_02/310238211</t>
  </si>
  <si>
    <t>1,1</t>
  </si>
  <si>
    <t>108</t>
  </si>
  <si>
    <t>310278842</t>
  </si>
  <si>
    <t>Zazdívka otvorů ve zdivu nadzákladovém cihlami plochy přes 0,25 m2 do 1 m2 , ve zdi tl. do 300 mm</t>
  </si>
  <si>
    <t>2033589775</t>
  </si>
  <si>
    <t>https://podminky.urs.cz/item/CS_URS_2024_02/310278842</t>
  </si>
  <si>
    <t>2,1</t>
  </si>
  <si>
    <t>105</t>
  </si>
  <si>
    <t>317234410</t>
  </si>
  <si>
    <t>Vyzdívka mezi nosníky cihlami pálenými na maltu cementovou</t>
  </si>
  <si>
    <t>-1966202206</t>
  </si>
  <si>
    <t>https://podminky.urs.cz/item/CS_URS_2024_02/317234410</t>
  </si>
  <si>
    <t>0,5</t>
  </si>
  <si>
    <t>106</t>
  </si>
  <si>
    <t>317944321</t>
  </si>
  <si>
    <t>Válcované nosníky dodatečně osazované do připravených otvorů bez zazdění hlav do č. 12</t>
  </si>
  <si>
    <t>-1664061712</t>
  </si>
  <si>
    <t>https://podminky.urs.cz/item/CS_URS_2024_02/317944321</t>
  </si>
  <si>
    <t>1*2*2*15,04/1000*1,1</t>
  </si>
  <si>
    <t>1,5*2*3*15,04/1000*1,1</t>
  </si>
  <si>
    <t>107</t>
  </si>
  <si>
    <t>319202113</t>
  </si>
  <si>
    <t>Dodatečná izolace zdiva injektáží nízkotlakou metodou silikonovou mikroemulzí, tloušťka zdiva přes 300 do 450 mm</t>
  </si>
  <si>
    <t>m</t>
  </si>
  <si>
    <t>-780573394</t>
  </si>
  <si>
    <t>https://podminky.urs.cz/item/CS_URS_2024_02/319202113</t>
  </si>
  <si>
    <t>10</t>
  </si>
  <si>
    <t>109</t>
  </si>
  <si>
    <t>342272225</t>
  </si>
  <si>
    <t>Příčky z pórobetonových tvárnic hladkých na tenké maltové lože objemová hmotnost do 500 kg/m3, tloušťka příčky 100 mm</t>
  </si>
  <si>
    <t>1305012731</t>
  </si>
  <si>
    <t>https://podminky.urs.cz/item/CS_URS_2024_02/342272225</t>
  </si>
  <si>
    <t>2,9*(4,4+2+2+4,05+1)</t>
  </si>
  <si>
    <t>110</t>
  </si>
  <si>
    <t>342272245</t>
  </si>
  <si>
    <t>Příčky z pórobetonových tvárnic hladkých na tenké maltové lože objemová hmotnost do 500 kg/m3, tloušťka příčky 150 mm</t>
  </si>
  <si>
    <t>948348060</t>
  </si>
  <si>
    <t>https://podminky.urs.cz/item/CS_URS_2024_02/342272245</t>
  </si>
  <si>
    <t>2,9*(7,6+2,8+3,2+1,9+1,9)</t>
  </si>
  <si>
    <t>111</t>
  </si>
  <si>
    <t>342291111</t>
  </si>
  <si>
    <t>Ukotvení příček polyuretanovou pěnou, tl. příčky do 100 mm</t>
  </si>
  <si>
    <t>-736823923</t>
  </si>
  <si>
    <t>https://podminky.urs.cz/item/CS_URS_2024_02/342291111</t>
  </si>
  <si>
    <t>(4,4+2+2+4,05+1)*2</t>
  </si>
  <si>
    <t>2,9*4</t>
  </si>
  <si>
    <t>112</t>
  </si>
  <si>
    <t>342291112</t>
  </si>
  <si>
    <t>Ukotvení příček polyuretanovou pěnou, tl. příčky přes 100 mm</t>
  </si>
  <si>
    <t>1797899816</t>
  </si>
  <si>
    <t>https://podminky.urs.cz/item/CS_URS_2024_02/342291112</t>
  </si>
  <si>
    <t>(7,6+2,8+3,2+1,9+1,9)*2</t>
  </si>
  <si>
    <t>4*2,9</t>
  </si>
  <si>
    <t>113</t>
  </si>
  <si>
    <t>342291121</t>
  </si>
  <si>
    <t>Ukotvení příček plochými kotvami, do konstrukce cihelné</t>
  </si>
  <si>
    <t>268680757</t>
  </si>
  <si>
    <t>https://podminky.urs.cz/item/CS_URS_2024_02/342291121</t>
  </si>
  <si>
    <t>38,5+46,4</t>
  </si>
  <si>
    <t>114</t>
  </si>
  <si>
    <t>346244381</t>
  </si>
  <si>
    <t>Plentování ocelových válcovaných nosníků jednostranné cihlami na maltu, výška stojiny do 200 mm</t>
  </si>
  <si>
    <t>-124067146</t>
  </si>
  <si>
    <t>https://podminky.urs.cz/item/CS_URS_2024_02/346244381</t>
  </si>
  <si>
    <t>115</t>
  </si>
  <si>
    <t>346272236</t>
  </si>
  <si>
    <t>Přizdívky z pórobetonových tvárnic objemová hmotnost do 500 kg/m3, na tenké maltové lože, tloušťka přizdívky 100 mm</t>
  </si>
  <si>
    <t>-731265399</t>
  </si>
  <si>
    <t>https://podminky.urs.cz/item/CS_URS_2024_02/346272236</t>
  </si>
  <si>
    <t>1,1*(5,94*2)</t>
  </si>
  <si>
    <t>1,1*1,9</t>
  </si>
  <si>
    <t>116</t>
  </si>
  <si>
    <t>346481111</t>
  </si>
  <si>
    <t>Zaplentování rýh, potrubí, válcovaných nosníků, výklenků nebo nik jakéhokoliv tvaru, na maltu ve stěnách nebo před stěnami rabicovým pletivem</t>
  </si>
  <si>
    <t>143940973</t>
  </si>
  <si>
    <t>https://podminky.urs.cz/item/CS_URS_2024_02/346481111</t>
  </si>
  <si>
    <t>Vodorovné konstrukce</t>
  </si>
  <si>
    <t>90</t>
  </si>
  <si>
    <t>430321616</t>
  </si>
  <si>
    <t>Schodišťové konstrukce a rampy z betonu železového (bez výztuže) stupně, schodnice, ramena, podesty s nosníky tř. C 30/37</t>
  </si>
  <si>
    <t>1268561209</t>
  </si>
  <si>
    <t>https://podminky.urs.cz/item/CS_URS_2024_02/430321616</t>
  </si>
  <si>
    <t>0,15*(28,19)*1,1</t>
  </si>
  <si>
    <t>Schody:</t>
  </si>
  <si>
    <t>0,16*1,1*2*1,1</t>
  </si>
  <si>
    <t>0,16*1,6*1,5*1,1</t>
  </si>
  <si>
    <t>91</t>
  </si>
  <si>
    <t>430361821</t>
  </si>
  <si>
    <t>Výztuž schodišťových konstrukcí a ramp stupňů, schodnic, ramen, podest s nosníky z betonářské oceli 10 505 (R) nebo BSt 500</t>
  </si>
  <si>
    <t>106987101</t>
  </si>
  <si>
    <t>https://podminky.urs.cz/item/CS_URS_2024_02/430361821</t>
  </si>
  <si>
    <t>0,16*1,1*2*80/1000</t>
  </si>
  <si>
    <t>0,16*1,6*1,5*80/1000</t>
  </si>
  <si>
    <t>92</t>
  </si>
  <si>
    <t>430362021</t>
  </si>
  <si>
    <t>Výztuž schodišťových konstrukcí a ramp stupňů, schodnic, ramen, podest s nosníky ze svařovaných sítí z drátů typu KARI</t>
  </si>
  <si>
    <t>2147238044</t>
  </si>
  <si>
    <t>https://podminky.urs.cz/item/CS_URS_2024_02/430362021</t>
  </si>
  <si>
    <t>(28,19)*1,3/1000*2*4,4</t>
  </si>
  <si>
    <t>1,1*2*1,3/1000*2*4,4</t>
  </si>
  <si>
    <t>1,6*1,5*1,3/1000*2*4,4</t>
  </si>
  <si>
    <t>93</t>
  </si>
  <si>
    <t>431351121</t>
  </si>
  <si>
    <t>Bednění rampy včetně podpěrné konstrukce zřízení</t>
  </si>
  <si>
    <t>-1494647668</t>
  </si>
  <si>
    <t>https://podminky.urs.cz/item/CS_URS_2024_02/431351121</t>
  </si>
  <si>
    <t>0,15*(13+2+2,6+1,55+3+1,5+4)*1,1</t>
  </si>
  <si>
    <t>94</t>
  </si>
  <si>
    <t>431351122</t>
  </si>
  <si>
    <t>Bednění rampy včetně podpěrné konstrukce odstranění</t>
  </si>
  <si>
    <t>291644790</t>
  </si>
  <si>
    <t>https://podminky.urs.cz/item/CS_URS_2024_02/431351122</t>
  </si>
  <si>
    <t>4,562</t>
  </si>
  <si>
    <t>95</t>
  </si>
  <si>
    <t>433351131</t>
  </si>
  <si>
    <t>Bednění schodiště zřízení</t>
  </si>
  <si>
    <t>1498880974</t>
  </si>
  <si>
    <t>https://podminky.urs.cz/item/CS_URS_2024_02/433351131</t>
  </si>
  <si>
    <t>0,2*2*3*1,1</t>
  </si>
  <si>
    <t>0,4*1*1,1</t>
  </si>
  <si>
    <t>0,2*1,5*3*1,1</t>
  </si>
  <si>
    <t>0,4*1,6*2*1,1</t>
  </si>
  <si>
    <t>1,6*1,5*1,1</t>
  </si>
  <si>
    <t>96</t>
  </si>
  <si>
    <t>433351132</t>
  </si>
  <si>
    <t>Bednění schodiště odstranění</t>
  </si>
  <si>
    <t>1390543328</t>
  </si>
  <si>
    <t>https://podminky.urs.cz/item/CS_URS_2024_02/433351132</t>
  </si>
  <si>
    <t>6,798</t>
  </si>
  <si>
    <t>5</t>
  </si>
  <si>
    <t>Komunikace pozemní</t>
  </si>
  <si>
    <t>215</t>
  </si>
  <si>
    <t>564760101</t>
  </si>
  <si>
    <t>Podklad nebo kryt z kameniva hrubého drceného vel. 16-32 mm s rozprostřením a zhutněním plochy jednotlivě do 100 m2, po zhutnění tl. 200 mm</t>
  </si>
  <si>
    <t>1957571749</t>
  </si>
  <si>
    <t>https://podminky.urs.cz/item/CS_URS_2024_02/564760101</t>
  </si>
  <si>
    <t>52,172</t>
  </si>
  <si>
    <t>216</t>
  </si>
  <si>
    <t>564771101</t>
  </si>
  <si>
    <t>Podklad nebo kryt z kameniva hrubého drceného vel. 0-63 mm s rozprostřením a zhutněním plochy jednotlivě do 100 m2, po zhutnění tl. 250 mm</t>
  </si>
  <si>
    <t>-1102944724</t>
  </si>
  <si>
    <t>https://podminky.urs.cz/item/CS_URS_2024_02/564771101</t>
  </si>
  <si>
    <t>121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</si>
  <si>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</si>
  <si>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</si>
  <si>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-1124430811</t>
  </si>
  <si>
    <t>https://podminky.urs.cz/item/CS_URS_2024_02/596811220</t>
  </si>
  <si>
    <t>122</t>
  </si>
  <si>
    <t>5924532</t>
  </si>
  <si>
    <t>dlažba betonová tl. 80 mm přírodní</t>
  </si>
  <si>
    <t>55761146</t>
  </si>
  <si>
    <t>52,172*1,03 'Přepočtené koeficientem množství</t>
  </si>
  <si>
    <t>6</t>
  </si>
  <si>
    <t>Úpravy povrchů, podlahy a osazování výplní</t>
  </si>
  <si>
    <t>97</t>
  </si>
  <si>
    <t>612142001</t>
  </si>
  <si>
    <t>Potažení vnitřních ploch pletivem v ploše nebo pruzích, na plném podkladu sklovláknitým vtlačením do tmelu stěn</t>
  </si>
  <si>
    <t>-1724679475</t>
  </si>
  <si>
    <t>https://podminky.urs.cz/item/CS_URS_2024_02/612142001</t>
  </si>
  <si>
    <t>Obvodové stěny:</t>
  </si>
  <si>
    <t>2,8*(11,65+5,96)*2</t>
  </si>
  <si>
    <t>-2,27*0,6</t>
  </si>
  <si>
    <t>-2,283*0,6</t>
  </si>
  <si>
    <t>-0,8*1,97</t>
  </si>
  <si>
    <t>-0,283*2</t>
  </si>
  <si>
    <t>-1*2,576*2</t>
  </si>
  <si>
    <t>-1,1*2,576</t>
  </si>
  <si>
    <t>Špalety:</t>
  </si>
  <si>
    <t>0,15*(2,27+0,6)*2</t>
  </si>
  <si>
    <t>0,15*(2,283+0,6)*2</t>
  </si>
  <si>
    <t>0,15*(0,8+4)</t>
  </si>
  <si>
    <t>0,15*1,88*2</t>
  </si>
  <si>
    <t>0,15*(1+2,576+2,576)*2</t>
  </si>
  <si>
    <t>0,15*(1,1+2,576+2,576)</t>
  </si>
  <si>
    <t>Příčky:</t>
  </si>
  <si>
    <t>2,8*7,45*2</t>
  </si>
  <si>
    <t>-0,8*2,576*2</t>
  </si>
  <si>
    <t>1,15*2,8*2</t>
  </si>
  <si>
    <t>2,8*2,8*2</t>
  </si>
  <si>
    <t>11,65*2,8*2</t>
  </si>
  <si>
    <t>-0,8*2,576*2*2</t>
  </si>
  <si>
    <t>2,8*1,908*4*2</t>
  </si>
  <si>
    <t>-0,7*1,97*2*2</t>
  </si>
  <si>
    <t>Oprava omítek štáb:</t>
  </si>
  <si>
    <t>2,6*(5,44+5,96)*2</t>
  </si>
  <si>
    <t>-1*2,576</t>
  </si>
  <si>
    <t>Špalety štáb:</t>
  </si>
  <si>
    <t>0,15*(1+2,576+2,576+0,8+2+2)</t>
  </si>
  <si>
    <t>0,15*(2,651+1,8)*2</t>
  </si>
  <si>
    <t>228</t>
  </si>
  <si>
    <t>612315416</t>
  </si>
  <si>
    <t>Oprava vápenné omítky vnitřních ploch hladké, tloušťky do 20 mm, s celoplošným přeštukováním, tloušťky štuku do 3 mm, stěn, v rozsahu opravované plochy do 10%</t>
  </si>
  <si>
    <t>-1043902462</t>
  </si>
  <si>
    <t>https://podminky.urs.cz/item/CS_URS_2024_02/612315416</t>
  </si>
  <si>
    <t>234</t>
  </si>
  <si>
    <t>612321311</t>
  </si>
  <si>
    <t>Omítka vápenocementová vnitřních ploch nanášená strojně jednovrstvá, tloušťky do 10 mm hrubá zatřená svislých konstrukcí stěn</t>
  </si>
  <si>
    <t>206745312</t>
  </si>
  <si>
    <t>https://podminky.urs.cz/item/CS_URS_2024_02/612321311</t>
  </si>
  <si>
    <t>232</t>
  </si>
  <si>
    <t>612325301</t>
  </si>
  <si>
    <t>Vápenocementová omítka ostění nebo nadpraží hladká</t>
  </si>
  <si>
    <t>-1500287703</t>
  </si>
  <si>
    <t>https://podminky.urs.cz/item/CS_URS_2024_02/612325301</t>
  </si>
  <si>
    <t>0,3*(2,27+0,6)*2</t>
  </si>
  <si>
    <t>0,3*(2,283+0,6)*2</t>
  </si>
  <si>
    <t>0,3*(0,8+4)</t>
  </si>
  <si>
    <t>0,3*1,88*2</t>
  </si>
  <si>
    <t>0,3*(1+2,576+2,576)*2</t>
  </si>
  <si>
    <t>0,3*(1,1+2,576+2,576)</t>
  </si>
  <si>
    <t>233</t>
  </si>
  <si>
    <t>612325302</t>
  </si>
  <si>
    <t>Vápenocementová omítka ostění nebo nadpraží štuková</t>
  </si>
  <si>
    <t>1925808867</t>
  </si>
  <si>
    <t>https://podminky.urs.cz/item/CS_URS_2024_02/612325302</t>
  </si>
  <si>
    <t>0,3*(1+2,576+2,576+0,8+2+2)</t>
  </si>
  <si>
    <t>0,3*(2,651+1,8)*2</t>
  </si>
  <si>
    <t>99</t>
  </si>
  <si>
    <t>622142001</t>
  </si>
  <si>
    <t>Potažení vnějších ploch pletivem v ploše nebo pruzích, na plném podkladu sklovláknitým vtlačením do tmelu stěn</t>
  </si>
  <si>
    <t>-162118236</t>
  </si>
  <si>
    <t>https://podminky.urs.cz/item/CS_URS_2024_02/622142001</t>
  </si>
  <si>
    <t>Pohled Jižní:</t>
  </si>
  <si>
    <t>71,07</t>
  </si>
  <si>
    <t>-2,3*2</t>
  </si>
  <si>
    <t>-2,43</t>
  </si>
  <si>
    <t>-0,3*0,3*3,1415926535*2</t>
  </si>
  <si>
    <t>-4,57</t>
  </si>
  <si>
    <t>0,15*(2,7+2,7+1,8+1,8+2,6*6+0,8*2+0,9)</t>
  </si>
  <si>
    <t>0,15*2*0,3*3,1415926535*2</t>
  </si>
  <si>
    <t>Pohled severní:</t>
  </si>
  <si>
    <t>47,088</t>
  </si>
  <si>
    <t>-1,79*2</t>
  </si>
  <si>
    <t>-1,27</t>
  </si>
  <si>
    <t>0,15*(2+0,8+2)*2</t>
  </si>
  <si>
    <t>0,15*(2,3+2,3+0,6+0,6)*2</t>
  </si>
  <si>
    <t>Řezopohled východní:</t>
  </si>
  <si>
    <t>21,96</t>
  </si>
  <si>
    <t>-2,25</t>
  </si>
  <si>
    <t>0,15*(2,6+0,8+2,6)</t>
  </si>
  <si>
    <t>Pohled západní:</t>
  </si>
  <si>
    <t>29,26</t>
  </si>
  <si>
    <t>100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</si>
  <si>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</si>
  <si>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</si>
  <si>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1427533725</t>
  </si>
  <si>
    <t>https://podminky.urs.cz/item/CS_URS_2024_02/622143004</t>
  </si>
  <si>
    <t>Začišťovací:</t>
  </si>
  <si>
    <t>0,556*4*2*2</t>
  </si>
  <si>
    <t>(2,576+2,576+0,8)*3*2</t>
  </si>
  <si>
    <t>(2,576+2,576+0,8)*2</t>
  </si>
  <si>
    <t>(2+2+0,8)*2*2</t>
  </si>
  <si>
    <t>(0,6+2,27+0,6)*2</t>
  </si>
  <si>
    <t>(0,6+2,283+0,6)*2</t>
  </si>
  <si>
    <t>Rohové:</t>
  </si>
  <si>
    <t>Roh budovy:</t>
  </si>
  <si>
    <t>(2,4+2,8+3,6+4)</t>
  </si>
  <si>
    <t>Okna:</t>
  </si>
  <si>
    <t>(2,7+2,7+1,8+1,8+2,6*6+0,8*2+0,9)*2</t>
  </si>
  <si>
    <t>2*0,3*3,1415926535*2*2</t>
  </si>
  <si>
    <t>(2+0,8+2)*2*2</t>
  </si>
  <si>
    <t>(2,3+2,3+0,6+0,6)*2*2</t>
  </si>
  <si>
    <t>(2,6+0,8+2,6)*2</t>
  </si>
  <si>
    <t>101</t>
  </si>
  <si>
    <t>59051476</t>
  </si>
  <si>
    <t>profil začišťovací PVC 9mm s výztužnou tkaninou pro ostění ETICS</t>
  </si>
  <si>
    <t>886763341</t>
  </si>
  <si>
    <t>89,618*1,1</t>
  </si>
  <si>
    <t>98,58*1,05 'Přepočtené koeficientem množství</t>
  </si>
  <si>
    <t>218</t>
  </si>
  <si>
    <t>59051486</t>
  </si>
  <si>
    <t>profil rohový PVC 15x15mm s výztužnou tkaninou š 100mm pro ETICS</t>
  </si>
  <si>
    <t>1614003974</t>
  </si>
  <si>
    <t>(2,4+2,8+3,6+4)*1,1</t>
  </si>
  <si>
    <t>(2,7+2,7+1,8+1,8+2,6*6+0,8*2+0,9)*1,1*2</t>
  </si>
  <si>
    <t>2*0,3*3,1415926535*2*1,1*2</t>
  </si>
  <si>
    <t>(2+0,8+2)*2*1,1*2</t>
  </si>
  <si>
    <t>(2,3+2,3+0,6+0,6)*2*1,1*2</t>
  </si>
  <si>
    <t>(2,6+0,8+2,6)*1,1*2</t>
  </si>
  <si>
    <t>102</t>
  </si>
  <si>
    <t>622151001</t>
  </si>
  <si>
    <t>Penetrační nátěr vnějších pastovitých tenkovrstvých omítek akrylátový univerzální stěn</t>
  </si>
  <si>
    <t>1921626382</t>
  </si>
  <si>
    <t>https://podminky.urs.cz/item/CS_URS_2024_02/622151001</t>
  </si>
  <si>
    <t>157,553</t>
  </si>
  <si>
    <t>130</t>
  </si>
  <si>
    <t>622325102</t>
  </si>
  <si>
    <t>Oprava vápenocementové omítky vnějších ploch stupně členitosti 1 hladké stěn, v rozsahu opravované plochy přes 10 do 30%</t>
  </si>
  <si>
    <t>-218978180</t>
  </si>
  <si>
    <t>https://podminky.urs.cz/item/CS_URS_2024_02/622325102</t>
  </si>
  <si>
    <t>103</t>
  </si>
  <si>
    <t>622531012</t>
  </si>
  <si>
    <t>Omítka tenkovrstvá silikonová vnějších ploch probarvená bez penetrace zatíraná (škrábaná), zrnitost 1,5 mm stěn</t>
  </si>
  <si>
    <t>-1418658460</t>
  </si>
  <si>
    <t>https://podminky.urs.cz/item/CS_URS_2024_02/622531012</t>
  </si>
  <si>
    <t>104</t>
  </si>
  <si>
    <t>629991012</t>
  </si>
  <si>
    <t>Zakrytí vnějších ploch před znečištěním včetně pozdějšího odkrytí výplní otvorů a svislých ploch fólií přilepenou na začišťovací lištu</t>
  </si>
  <si>
    <t>-996815558</t>
  </si>
  <si>
    <t>https://podminky.urs.cz/item/CS_URS_2024_02/629991012</t>
  </si>
  <si>
    <t>1*2,576*3*2</t>
  </si>
  <si>
    <t>1,1*2,576*1*2</t>
  </si>
  <si>
    <t>0,6*0,6*2*2</t>
  </si>
  <si>
    <t>1*2,02*2*2</t>
  </si>
  <si>
    <t>0,6*2,3*2</t>
  </si>
  <si>
    <t>129</t>
  </si>
  <si>
    <t>629995101</t>
  </si>
  <si>
    <t>Očištění vnějších ploch tlakovou vodou omytím</t>
  </si>
  <si>
    <t>-278553159</t>
  </si>
  <si>
    <t>https://podminky.urs.cz/item/CS_URS_2024_02/629995101</t>
  </si>
  <si>
    <t>128</t>
  </si>
  <si>
    <t>632451234</t>
  </si>
  <si>
    <t>Potěr cementový samonivelační litý tř. C 25, tl. 60 mm</t>
  </si>
  <si>
    <t>1591140642</t>
  </si>
  <si>
    <t>https://podminky.urs.cz/item/CS_URS_2024_02/632451234</t>
  </si>
  <si>
    <t>20,01+4,73+3,42+16,28+4,83+2,77+5,44+7,07</t>
  </si>
  <si>
    <t>133</t>
  </si>
  <si>
    <t>632481213</t>
  </si>
  <si>
    <t>Separační vrstva k oddělení podlahových vrstev z polyetylénové fólie</t>
  </si>
  <si>
    <t>-2063055865</t>
  </si>
  <si>
    <t>https://podminky.urs.cz/item/CS_URS_2024_02/632481213</t>
  </si>
  <si>
    <t>132</t>
  </si>
  <si>
    <t>634111113</t>
  </si>
  <si>
    <t>Obvodová dilatace mezi stěnou a mazaninou nebo potěrem pružnou těsnicí páskou na bázi syntetického kaučuku výšky 80 mm</t>
  </si>
  <si>
    <t>-1596429822</t>
  </si>
  <si>
    <t>https://podminky.urs.cz/item/CS_URS_2024_02/634111113</t>
  </si>
  <si>
    <t>38,8+9+7,4+25,10+9,1+6,7+9,8+16,8</t>
  </si>
  <si>
    <t>138</t>
  </si>
  <si>
    <t>634663111</t>
  </si>
  <si>
    <t>Výplň dilatačních spar mazanin polyuretanovou samonivelační hmotou, šířka spáry do 10 mm</t>
  </si>
  <si>
    <t>-1048149492</t>
  </si>
  <si>
    <t>https://podminky.urs.cz/item/CS_URS_2024_02/634663111</t>
  </si>
  <si>
    <t>1,55+2*2</t>
  </si>
  <si>
    <t>137</t>
  </si>
  <si>
    <t>634911111</t>
  </si>
  <si>
    <t>Řezání dilatačních nebo smršťovacích spár v čerstvé betonové mazanině nebo potěru šířky do 5 mm, hloubky do 10 mm</t>
  </si>
  <si>
    <t>-1555314302</t>
  </si>
  <si>
    <t>https://podminky.urs.cz/item/CS_URS_2024_02/634911111</t>
  </si>
  <si>
    <t>5,55</t>
  </si>
  <si>
    <t>126</t>
  </si>
  <si>
    <t>637121113</t>
  </si>
  <si>
    <t>Okapový chodník z kameniva s udusáním a urovnáním povrchu z kačírku tl. 200 mm</t>
  </si>
  <si>
    <t>-693840066</t>
  </si>
  <si>
    <t>https://podminky.urs.cz/item/CS_URS_2024_02/637121113</t>
  </si>
  <si>
    <t>28*0,5</t>
  </si>
  <si>
    <t>9</t>
  </si>
  <si>
    <t>Ostatní konstrukce a práce, bourání</t>
  </si>
  <si>
    <t>124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</si>
  <si>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</si>
  <si>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</si>
  <si>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1312896037</t>
  </si>
  <si>
    <t>https://podminky.urs.cz/item/CS_URS_2024_02/916231213</t>
  </si>
  <si>
    <t>18</t>
  </si>
  <si>
    <t>7,6</t>
  </si>
  <si>
    <t>1,5</t>
  </si>
  <si>
    <t>1,7</t>
  </si>
  <si>
    <t>125</t>
  </si>
  <si>
    <t>59217017</t>
  </si>
  <si>
    <t>obrubník betonový chodníkový 1000x100x250mm</t>
  </si>
  <si>
    <t>2128512662</t>
  </si>
  <si>
    <t>32,9*1,02 'Přepočtené koeficientem množství</t>
  </si>
  <si>
    <t>140</t>
  </si>
  <si>
    <t>941111121</t>
  </si>
  <si>
    <t>Montáž lešení řadového trubkového lehkého pracovního s podlahami s provozním zatížením tř. 3 do 200 kg/m2 šířky tř. W09 přes 0,9 do 1,2 m, výšky do 10 m</t>
  </si>
  <si>
    <t>-1140455999</t>
  </si>
  <si>
    <t>https://podminky.urs.cz/item/CS_URS_2024_02/941111121</t>
  </si>
  <si>
    <t>141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</si>
  <si>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</si>
  <si>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</si>
  <si>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-1039128766</t>
  </si>
  <si>
    <t>https://podminky.urs.cz/item/CS_URS_2024_02/941111221</t>
  </si>
  <si>
    <t>169,378*30</t>
  </si>
  <si>
    <t>142</t>
  </si>
  <si>
    <t>941111821</t>
  </si>
  <si>
    <t>Demontáž lešení řadového trubkového lehkého pracovního s podlahami s provozním zatížením tř. 3 do 200 kg/m2 šířky tř. W09 přes 0,9 do 1,2 m, výšky do 10 m</t>
  </si>
  <si>
    <t>-110346668</t>
  </si>
  <si>
    <t>https://podminky.urs.cz/item/CS_URS_2024_02/941111821</t>
  </si>
  <si>
    <t>217</t>
  </si>
  <si>
    <t>949101111</t>
  </si>
  <si>
    <t>Lešení pomocné pracovní pro objekty pozemních staveb pro zatížení do 150 kg/m2, o výšce lešeňové podlahy do 1,9 m</t>
  </si>
  <si>
    <t>-1261789988</t>
  </si>
  <si>
    <t>https://podminky.urs.cz/item/CS_URS_2024_02/949101111</t>
  </si>
  <si>
    <t>222</t>
  </si>
  <si>
    <t>962031132</t>
  </si>
  <si>
    <t>Bourání příček z cihel, tvárnic nebo příčkovek z cihel pálených, plných nebo dutých na maltu vápennou nebo vápenocementovou, tl. do 100 mm</t>
  </si>
  <si>
    <t>1358729238</t>
  </si>
  <si>
    <t>https://podminky.urs.cz/item/CS_URS_2024_02/962031132</t>
  </si>
  <si>
    <t>2*(2,3+2,3+1,4*9)</t>
  </si>
  <si>
    <t>2*3,4*3</t>
  </si>
  <si>
    <t>-0,6*2*14</t>
  </si>
  <si>
    <t>223</t>
  </si>
  <si>
    <t>962031133</t>
  </si>
  <si>
    <t>Bourání příček z cihel, tvárnic nebo příčkovek z cihel pálených, plných nebo dutých na maltu vápennou nebo vápenocementovou, tl. do 150 mm</t>
  </si>
  <si>
    <t>929076669</t>
  </si>
  <si>
    <t>https://podminky.urs.cz/item/CS_URS_2024_02/962031133</t>
  </si>
  <si>
    <t>4,2*(11,65+5,94)</t>
  </si>
  <si>
    <t>-0,8*2*2</t>
  </si>
  <si>
    <t>965042141</t>
  </si>
  <si>
    <t>Bourání mazanin betonových nebo z litého asfaltu tl. do 100 mm, plochy přes 4 m2</t>
  </si>
  <si>
    <t>-1772948350</t>
  </si>
  <si>
    <t>https://podminky.urs.cz/item/CS_URS_2024_02/965042141</t>
  </si>
  <si>
    <t>69,41*0,1*1,1</t>
  </si>
  <si>
    <t>965042231</t>
  </si>
  <si>
    <t>Bourání mazanin betonových nebo z litého asfaltu tl. přes 100 mm, plochy do 4 m2</t>
  </si>
  <si>
    <t>592427398</t>
  </si>
  <si>
    <t>https://podminky.urs.cz/item/CS_URS_2024_02/965042231</t>
  </si>
  <si>
    <t>Deska SCH2:</t>
  </si>
  <si>
    <t>0,15*1,9*1,9*1,1</t>
  </si>
  <si>
    <t>147</t>
  </si>
  <si>
    <t>965045113</t>
  </si>
  <si>
    <t>Bourání potěrů tl. do 50 mm cementových nebo pískocementových, plochy přes 4 m2</t>
  </si>
  <si>
    <t>-724638482</t>
  </si>
  <si>
    <t>https://podminky.urs.cz/item/CS_URS_2024_02/965045113</t>
  </si>
  <si>
    <t>33,93*2</t>
  </si>
  <si>
    <t>220</t>
  </si>
  <si>
    <t>965049111</t>
  </si>
  <si>
    <t>Bourání mazanin Příplatek k cenám za bourání mazanin betonových se svařovanou sítí, tl. do 100 mm</t>
  </si>
  <si>
    <t>1977360203</t>
  </si>
  <si>
    <t>https://podminky.urs.cz/item/CS_URS_2024_02/965049111</t>
  </si>
  <si>
    <t>219</t>
  </si>
  <si>
    <t>965049112</t>
  </si>
  <si>
    <t>Bourání mazanin Příplatek k cenám za bourání mazanin betonových se svařovanou sítí, tl. přes 100 mm</t>
  </si>
  <si>
    <t>-1773500224</t>
  </si>
  <si>
    <t>https://podminky.urs.cz/item/CS_URS_2024_02/965049112</t>
  </si>
  <si>
    <t>148</t>
  </si>
  <si>
    <t>965081213</t>
  </si>
  <si>
    <t>Bourání podlah z dlaždic bez podkladního lože nebo mazaniny, s jakoukoliv výplní spár keramických nebo xylolitových tl. do 10 mm, plochy přes 1 m2</t>
  </si>
  <si>
    <t>-8773862</t>
  </si>
  <si>
    <t>https://podminky.urs.cz/item/CS_URS_2024_02/965081213</t>
  </si>
  <si>
    <t>1.11:</t>
  </si>
  <si>
    <t>33,93</t>
  </si>
  <si>
    <t>1.10:</t>
  </si>
  <si>
    <t>965082941</t>
  </si>
  <si>
    <t>Odstranění násypu pod podlahami nebo ochranného násypu na střechách tl. přes 200 mm jakékoliv plochy</t>
  </si>
  <si>
    <t>1055339458</t>
  </si>
  <si>
    <t>https://podminky.urs.cz/item/CS_URS_2024_02/965082941</t>
  </si>
  <si>
    <t>69,41*0,35</t>
  </si>
  <si>
    <t>145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</si>
  <si>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</si>
  <si>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</si>
  <si>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1457946721</t>
  </si>
  <si>
    <t>https://podminky.urs.cz/item/CS_URS_2024_02/967031132</t>
  </si>
  <si>
    <t>0,6*0,45*2</t>
  </si>
  <si>
    <t>0,45*2,578*2</t>
  </si>
  <si>
    <t>189</t>
  </si>
  <si>
    <t>968072455</t>
  </si>
  <si>
    <t>Vybourání kovových rámů oken s křídly, dveřních zárubní, vrat, stěn, ostění nebo obkladů dveřních zárubní, plochy do 2 m2</t>
  </si>
  <si>
    <t>1974628893</t>
  </si>
  <si>
    <t>https://podminky.urs.cz/item/CS_URS_2024_02/968072455</t>
  </si>
  <si>
    <t>0,8*1,97*5</t>
  </si>
  <si>
    <t>0,6*1,97*14</t>
  </si>
  <si>
    <t>210</t>
  </si>
  <si>
    <t>968082016</t>
  </si>
  <si>
    <t>Vybourání plastových rámů oken s křídly, dveřních zárubní, vrat rámu oken s křídly, plochy přes 1 do 2 m2</t>
  </si>
  <si>
    <t>-1669794779</t>
  </si>
  <si>
    <t>https://podminky.urs.cz/item/CS_URS_2024_02/968082016</t>
  </si>
  <si>
    <t>3,6*0,6*2</t>
  </si>
  <si>
    <t>2,27*0,6</t>
  </si>
  <si>
    <t>2,283*0,6</t>
  </si>
  <si>
    <t>221</t>
  </si>
  <si>
    <t>971033651</t>
  </si>
  <si>
    <t>Vybourání otvorů ve zdivu základovém nebo nadzákladovém z cihel, tvárnic, příčkovek z cihel pálených na maltu vápennou nebo vápenocementovou plochy do 4 m2, tl. do 600 mm</t>
  </si>
  <si>
    <t>-228085522</t>
  </si>
  <si>
    <t>https://podminky.urs.cz/item/CS_URS_2024_02/971033651</t>
  </si>
  <si>
    <t>1*2,578*0,45</t>
  </si>
  <si>
    <t>146</t>
  </si>
  <si>
    <t>974031664</t>
  </si>
  <si>
    <t>Vysekání rýh ve zdivu cihelném na maltu vápennou nebo vápenocementovou pro vtahování nosníků do zdí, před vybouráním otvoru do hl. 150 mm, při v. nosníku do 150 mm</t>
  </si>
  <si>
    <t>785139645</t>
  </si>
  <si>
    <t>https://podminky.urs.cz/item/CS_URS_2024_02/974031664</t>
  </si>
  <si>
    <t>(1+1,4+1,5+1,4+1+1,4)*2</t>
  </si>
  <si>
    <t>187</t>
  </si>
  <si>
    <t>977151122</t>
  </si>
  <si>
    <t>Jádrové vrty diamantovými korunkami do stavebních materiálů (železobetonu, betonu, cihel, obkladů, dlažeb, kamene) průměru přes 120 do 130 mm</t>
  </si>
  <si>
    <t>-113118601</t>
  </si>
  <si>
    <t>https://podminky.urs.cz/item/CS_URS_2024_02/977151122</t>
  </si>
  <si>
    <t>0,45</t>
  </si>
  <si>
    <t>186</t>
  </si>
  <si>
    <t>977151125</t>
  </si>
  <si>
    <t>Jádrové vrty diamantovými korunkami do stavebních materiálů (železobetonu, betonu, cihel, obkladů, dlažeb, kamene) průměru přes 180 do 200 mm</t>
  </si>
  <si>
    <t>-2091301755</t>
  </si>
  <si>
    <t>https://podminky.urs.cz/item/CS_URS_2024_02/977151125</t>
  </si>
  <si>
    <t>0,45*2</t>
  </si>
  <si>
    <t>190</t>
  </si>
  <si>
    <t>978013191</t>
  </si>
  <si>
    <t>Otlučení vápenných nebo vápenocementových omítek vnitřních ploch stěn s vyškrabáním spar, s očištěním zdiva, v rozsahu přes 50 do 100 %</t>
  </si>
  <si>
    <t>2039315713</t>
  </si>
  <si>
    <t>https://podminky.urs.cz/item/CS_URS_2024_02/978013191</t>
  </si>
  <si>
    <t>Příčky 150 mm:</t>
  </si>
  <si>
    <t>(11,65+5,94)*2,2</t>
  </si>
  <si>
    <t>Obvod:</t>
  </si>
  <si>
    <t>2,2*(11,65+5,94)</t>
  </si>
  <si>
    <t>149</t>
  </si>
  <si>
    <t>978015341</t>
  </si>
  <si>
    <t>Otlučení vápenných nebo vápenocementových omítek vnějších ploch s vyškrabáním spar a s očištěním zdiva stupně členitosti 1 a 2, v rozsahu přes 10 do 30 %</t>
  </si>
  <si>
    <t>-261259850</t>
  </si>
  <si>
    <t>https://podminky.urs.cz/item/CS_URS_2024_02/978015341</t>
  </si>
  <si>
    <t>191</t>
  </si>
  <si>
    <t>978059541</t>
  </si>
  <si>
    <t>Odsekání obkladů stěn včetně otlučení podkladní omítky až na zdivo z obkládaček vnitřních, z jakýchkoliv materiálů, plochy přes 1 m2</t>
  </si>
  <si>
    <t>-945023079</t>
  </si>
  <si>
    <t>https://podminky.urs.cz/item/CS_URS_2024_02/978059541</t>
  </si>
  <si>
    <t>Příčky 100 mm:</t>
  </si>
  <si>
    <t>2*(2,3+2,3+1,4*9)*2</t>
  </si>
  <si>
    <t>2*3,4*3*2</t>
  </si>
  <si>
    <t>-0,6*2*14*2</t>
  </si>
  <si>
    <t>(11,65+5,94)*2</t>
  </si>
  <si>
    <t>-0,8*2*2*2</t>
  </si>
  <si>
    <t>2*(11,65+5,94)</t>
  </si>
  <si>
    <t>-3,6*0,6*2</t>
  </si>
  <si>
    <t>-2,27*0,6*2</t>
  </si>
  <si>
    <t>192</t>
  </si>
  <si>
    <t>978059641</t>
  </si>
  <si>
    <t>Odsekání obkladů stěn včetně otlučení podkladní omítky až na zdivo z obkládaček vnějších, z jakýchkoliv materiálů, plochy přes 1 m2</t>
  </si>
  <si>
    <t>-772045627</t>
  </si>
  <si>
    <t>https://podminky.urs.cz/item/CS_URS_2024_02/978059641</t>
  </si>
  <si>
    <t>10,54</t>
  </si>
  <si>
    <t>2,3</t>
  </si>
  <si>
    <t>1,9</t>
  </si>
  <si>
    <t>188</t>
  </si>
  <si>
    <t>985131111</t>
  </si>
  <si>
    <t>Očištění ploch stěn, rubu kleneb a podlah tlakovou vodou</t>
  </si>
  <si>
    <t>-1405606931</t>
  </si>
  <si>
    <t>https://podminky.urs.cz/item/CS_URS_2024_02/985131111</t>
  </si>
  <si>
    <t>(17,5+6,6+17,5)*0,7</t>
  </si>
  <si>
    <t>997</t>
  </si>
  <si>
    <t>Přesun sutě</t>
  </si>
  <si>
    <t>62</t>
  </si>
  <si>
    <t>997013111</t>
  </si>
  <si>
    <t>Vnitrostaveništní doprava suti a vybouraných hmot vodorovně do 50 m svisle s použitím mechanizace pro budovy a haly výšky do 6 m</t>
  </si>
  <si>
    <t>-1422902978</t>
  </si>
  <si>
    <t>https://podminky.urs.cz/item/CS_URS_2024_02/997013111</t>
  </si>
  <si>
    <t>63</t>
  </si>
  <si>
    <t>997013501</t>
  </si>
  <si>
    <t>Odvoz suti a vybouraných hmot na skládku nebo meziskládku se složením, na vzdálenost do 1 km</t>
  </si>
  <si>
    <t>1948677884</t>
  </si>
  <si>
    <t>https://podminky.urs.cz/item/CS_URS_2024_02/997013501</t>
  </si>
  <si>
    <t>64</t>
  </si>
  <si>
    <t>997013509</t>
  </si>
  <si>
    <t>Odvoz suti a vybouraných hmot na skládku nebo meziskládku se složením, na vzdálenost Příplatek k ceně za každý další i započatý 1 km přes 1 km</t>
  </si>
  <si>
    <t>50859996</t>
  </si>
  <si>
    <t>https://podminky.urs.cz/item/CS_URS_2024_02/997013509</t>
  </si>
  <si>
    <t>106,509*15 'Přepočtené koeficientem množství</t>
  </si>
  <si>
    <t>65</t>
  </si>
  <si>
    <t>997013631</t>
  </si>
  <si>
    <t>Poplatek za uložení stavebního odpadu na skládce (skládkovné) směsného stavebního a demoličního zatříděného do Katalogu odpadů pod kódem 17 09 04</t>
  </si>
  <si>
    <t>2000724881</t>
  </si>
  <si>
    <t>https://podminky.urs.cz/item/CS_URS_2024_02/997013631</t>
  </si>
  <si>
    <t>998</t>
  </si>
  <si>
    <t>Přesun hmot</t>
  </si>
  <si>
    <t>66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</si>
  <si>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</si>
  <si>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</si>
  <si>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-1309585342</t>
  </si>
  <si>
    <t>https://podminky.urs.cz/item/CS_URS_2024_02/998011001</t>
  </si>
  <si>
    <t>PSV</t>
  </si>
  <si>
    <t>Práce a dodávky PSV</t>
  </si>
  <si>
    <t>711</t>
  </si>
  <si>
    <t>Izolace proti vodě, vlhkosti a plynům</t>
  </si>
  <si>
    <t>224</t>
  </si>
  <si>
    <t>711112051</t>
  </si>
  <si>
    <t>Provedení izolace proti zemní vlhkosti natěradly a tmely za studena na ploše svislé S dvojnásobným nátěrem tekutou elastickou hydroizolací</t>
  </si>
  <si>
    <t>16</t>
  </si>
  <si>
    <t>914945847</t>
  </si>
  <si>
    <t>https://podminky.urs.cz/item/CS_URS_2024_02/711112051</t>
  </si>
  <si>
    <t>225</t>
  </si>
  <si>
    <t>2455104</t>
  </si>
  <si>
    <t>stěrka hydroizolační asfaltová</t>
  </si>
  <si>
    <t>32</t>
  </si>
  <si>
    <t>-1956207816</t>
  </si>
  <si>
    <t>29,12*3,5</t>
  </si>
  <si>
    <t>170</t>
  </si>
  <si>
    <t>711113117</t>
  </si>
  <si>
    <t>Izolace proti zemní vlhkosti natěradly a tmely za studena na ploše vodorovné V těsnicí stěrkou jednosložkovu na bázi cementu</t>
  </si>
  <si>
    <t>-1511797325</t>
  </si>
  <si>
    <t>https://podminky.urs.cz/item/CS_URS_2024_02/711113117</t>
  </si>
  <si>
    <t>171</t>
  </si>
  <si>
    <t>711113127</t>
  </si>
  <si>
    <t>Izolace proti zemní vlhkosti natěradly a tmely za studena na ploše svislé S těsnicí stěrkou jednosložkovu na bázi cementu</t>
  </si>
  <si>
    <t>1050250978</t>
  </si>
  <si>
    <t>https://podminky.urs.cz/item/CS_URS_2024_02/711113127</t>
  </si>
  <si>
    <t>122,7*0,15</t>
  </si>
  <si>
    <t>157</t>
  </si>
  <si>
    <t>711161115</t>
  </si>
  <si>
    <t>Izolace proti zemní vlhkosti a beztlakové vodě nopovými fóliemi na ploše vodorovné V vrstva ochranná, odvětrávací a drenážní výška nopku 20,0 mm, tl. fólie do 1,0 mm</t>
  </si>
  <si>
    <t>675421647</t>
  </si>
  <si>
    <t>https://podminky.urs.cz/item/CS_URS_2024_02/711161115</t>
  </si>
  <si>
    <t>158</t>
  </si>
  <si>
    <t>711161383</t>
  </si>
  <si>
    <t>Izolace proti zemní vlhkosti a beztlakové vodě nopovými fóliemi ostatní ukončení izolace lištou</t>
  </si>
  <si>
    <t>-524169579</t>
  </si>
  <si>
    <t>https://podminky.urs.cz/item/CS_URS_2024_02/711161383</t>
  </si>
  <si>
    <t>17,5+6,6+17,5</t>
  </si>
  <si>
    <t>150</t>
  </si>
  <si>
    <t>711411001</t>
  </si>
  <si>
    <t>Provedení izolace proti povrchové a podpovrchové tlakové vodě natěradly a tmely za studena na ploše vodorovné V nátěrem penetračním</t>
  </si>
  <si>
    <t>-522494575</t>
  </si>
  <si>
    <t>https://podminky.urs.cz/item/CS_URS_2024_02/711411001</t>
  </si>
  <si>
    <t>64,55</t>
  </si>
  <si>
    <t>151</t>
  </si>
  <si>
    <t>11163150</t>
  </si>
  <si>
    <t>lak penetrační asfaltový</t>
  </si>
  <si>
    <t>529634526</t>
  </si>
  <si>
    <t>64,55*0,00033 'Přepočtené koeficientem množství</t>
  </si>
  <si>
    <t>154</t>
  </si>
  <si>
    <t>711441559</t>
  </si>
  <si>
    <t>Provedení izolace proti povrchové a podpovrchové tlakové vodě pásy přitavením NAIP na ploše vodorovné V</t>
  </si>
  <si>
    <t>1920129987</t>
  </si>
  <si>
    <t>https://podminky.urs.cz/item/CS_URS_2024_02/711441559</t>
  </si>
  <si>
    <t>155</t>
  </si>
  <si>
    <t>62853004</t>
  </si>
  <si>
    <t>pás asfaltový natavitelný modifikovaný SBS tl 4,0mm s vložkou ze skleněné tkaniny a spalitelnou PE fólií nebo jemnozrnným minerálním posypem na horním povrchu</t>
  </si>
  <si>
    <t>-757952207</t>
  </si>
  <si>
    <t>64,55*1,1655 'Přepočtené koeficientem množství</t>
  </si>
  <si>
    <t>159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</si>
  <si>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</si>
  <si>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</si>
  <si>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</si>
  <si>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950017205</t>
  </si>
  <si>
    <t>https://podminky.urs.cz/item/CS_URS_2024_02/998711201</t>
  </si>
  <si>
    <t>713</t>
  </si>
  <si>
    <t>Izolace tepelné</t>
  </si>
  <si>
    <t>119</t>
  </si>
  <si>
    <t>713111111</t>
  </si>
  <si>
    <t>Montáž tepelné izolace stropů rohožemi, pásy, dílci, deskami, bloky (izolační materiál ve specifikaci) vrchem bez překrytí lepenkou kladenými volně</t>
  </si>
  <si>
    <t>642577655</t>
  </si>
  <si>
    <t>https://podminky.urs.cz/item/CS_URS_2024_02/713111111</t>
  </si>
  <si>
    <t>120</t>
  </si>
  <si>
    <t>63152108</t>
  </si>
  <si>
    <t>pás tepelně izolační univerzální λ=0,032-0,033 tl 200mm</t>
  </si>
  <si>
    <t>-230839639</t>
  </si>
  <si>
    <t>64,55*1,02 'Přepočtené koeficientem množství</t>
  </si>
  <si>
    <t>246</t>
  </si>
  <si>
    <t>71313111</t>
  </si>
  <si>
    <t>D+M parozábrany</t>
  </si>
  <si>
    <t>-968491973</t>
  </si>
  <si>
    <t>https://podminky.urs.cz/item/CS_URS_2024_02/71313111</t>
  </si>
  <si>
    <t>160</t>
  </si>
  <si>
    <t>713121111</t>
  </si>
  <si>
    <t>Montáž tepelné izolace podlah rohožemi, pásy, deskami, dílci, bloky (izolační materiál ve specifikaci) kladenými volně jednovrstvá</t>
  </si>
  <si>
    <t>28835221</t>
  </si>
  <si>
    <t>https://podminky.urs.cz/item/CS_URS_2024_02/713121111</t>
  </si>
  <si>
    <t>161</t>
  </si>
  <si>
    <t>28376421</t>
  </si>
  <si>
    <t>deska z polystyrénu XPS, hrana polodrážková a hladký povrch 300kPA tl 80mm</t>
  </si>
  <si>
    <t>-1498207206</t>
  </si>
  <si>
    <t>237</t>
  </si>
  <si>
    <t>998713201</t>
  </si>
  <si>
    <t>Přesun hmot pro izolace tepelné stanovený procentní sazbou (%) z ceny vodorovná dopravní vzdálenost do 50 m v objektech výšky do 6 m</t>
  </si>
  <si>
    <t>-178747123</t>
  </si>
  <si>
    <t>https://podminky.urs.cz/item/CS_URS_2024_02/998713201</t>
  </si>
  <si>
    <t>763</t>
  </si>
  <si>
    <t>Konstrukce suché výstavby</t>
  </si>
  <si>
    <t>118</t>
  </si>
  <si>
    <t>76313141</t>
  </si>
  <si>
    <t>Vytvoření meziprostoru pro rozvod VZT a vnitřního vodovodu - z CD profilů, v.=300 mm</t>
  </si>
  <si>
    <t>1212758998</t>
  </si>
  <si>
    <t>https://podminky.urs.cz/item/CS_URS_2024_02/76313141</t>
  </si>
  <si>
    <t>117</t>
  </si>
  <si>
    <t>763131451</t>
  </si>
  <si>
    <t>Podhled ze sádrokartonových desek dvouvrstvá zavěšená spodní konstrukce z ocelových profilů CD, UD jednoduše opláštěná deskou impregnovanou H2, tl. 12,5 mm, bez izolace</t>
  </si>
  <si>
    <t>808673471</t>
  </si>
  <si>
    <t>https://podminky.urs.cz/item/CS_URS_2024_02/763131451</t>
  </si>
  <si>
    <t>236</t>
  </si>
  <si>
    <t>998763200</t>
  </si>
  <si>
    <t>Přesun hmot pro dřevostavby stanovený procentní sazbou (%) z ceny vodorovná dopravní vzdálenost do 50 m v objektech výšky do 6 m</t>
  </si>
  <si>
    <t>-1806168726</t>
  </si>
  <si>
    <t>https://podminky.urs.cz/item/CS_URS_2024_02/998763200</t>
  </si>
  <si>
    <t>764</t>
  </si>
  <si>
    <t>Konstrukce klempířské</t>
  </si>
  <si>
    <t>143</t>
  </si>
  <si>
    <t>764002851</t>
  </si>
  <si>
    <t>Demontáž klempířských konstrukcí oplechování parapetů do suti</t>
  </si>
  <si>
    <t>-1210849737</t>
  </si>
  <si>
    <t>https://podminky.urs.cz/item/CS_URS_2024_02/764002851</t>
  </si>
  <si>
    <t>3,6*2</t>
  </si>
  <si>
    <t>Pohled Severní:</t>
  </si>
  <si>
    <t>2,3*2</t>
  </si>
  <si>
    <t>167</t>
  </si>
  <si>
    <t>76400486</t>
  </si>
  <si>
    <t>Demontáž klempířských konstrukcí svodu do suti</t>
  </si>
  <si>
    <t>-953457784</t>
  </si>
  <si>
    <t>https://podminky.urs.cz/item/CS_URS_2024_02/76400486</t>
  </si>
  <si>
    <t>166</t>
  </si>
  <si>
    <t>764216644</t>
  </si>
  <si>
    <t>Oplechování parapetů z pozinkovaného plechu s povrchovou úpravou rovných celoplošně lepené, bez rohů rš 330 mm</t>
  </si>
  <si>
    <t>-2113087110</t>
  </si>
  <si>
    <t>https://podminky.urs.cz/item/CS_URS_2024_02/764216644</t>
  </si>
  <si>
    <t>0,9*2</t>
  </si>
  <si>
    <t>164</t>
  </si>
  <si>
    <t>764518622</t>
  </si>
  <si>
    <t>Svod z pozinkovaného plechu s upraveným povrchem včetně objímek, kolen a odskoků kruhový, průměru 100 mm</t>
  </si>
  <si>
    <t>-459402733</t>
  </si>
  <si>
    <t>https://podminky.urs.cz/item/CS_URS_2024_02/764518622</t>
  </si>
  <si>
    <t>168</t>
  </si>
  <si>
    <t>998764201</t>
  </si>
  <si>
    <t>Přesun hmot pro konstrukce klempířské stanovený procentní sazbou (%) z ceny vodorovná dopravní vzdálenost do 50 m v objektech výšky do 6 m</t>
  </si>
  <si>
    <t>-554765875</t>
  </si>
  <si>
    <t>https://podminky.urs.cz/item/CS_URS_2024_02/998764201</t>
  </si>
  <si>
    <t>766</t>
  </si>
  <si>
    <t>Konstrukce truhlářské</t>
  </si>
  <si>
    <t>766-01</t>
  </si>
  <si>
    <t>D+M - VNI/01 - vnitřní dveře plné ocel 800/1970 mm - P, nadsvětlík 800/556 mm, vč. zárubně</t>
  </si>
  <si>
    <t>ks</t>
  </si>
  <si>
    <t>-1574091048</t>
  </si>
  <si>
    <t>https://podminky.urs.cz/item/CS_URS_2024_02/766-01</t>
  </si>
  <si>
    <t>M.Č.:1.13,1.14</t>
  </si>
  <si>
    <t>Pozn.:</t>
  </si>
  <si>
    <t>Dveře ocelové plné - odstín světle šedý</t>
  </si>
  <si>
    <t>Zárubeň ocelová - odstín světle šedý</t>
  </si>
  <si>
    <t>Nadsvětlík - zasklení bezpečnostním sklem Connex - neprůhledné</t>
  </si>
  <si>
    <t>Vložka s klíčky (klika/klika), samozavirač</t>
  </si>
  <si>
    <t>Centrální klíč</t>
  </si>
  <si>
    <t>766-02</t>
  </si>
  <si>
    <t>D+M - VNI/02 - vnitřní dveře plné ocel 800/1970 mm - L, nadsvětlík 800/556 mm, vč. zárubně</t>
  </si>
  <si>
    <t>-1832862461</t>
  </si>
  <si>
    <t>https://podminky.urs.cz/item/CS_URS_2024_02/766-02</t>
  </si>
  <si>
    <t>M.Č.:1.11,1.10</t>
  </si>
  <si>
    <t>766-03</t>
  </si>
  <si>
    <t>D+M - VNI/03 - vnitřní dveře plné ocel 700/1970 mm - L, vč. zárubně</t>
  </si>
  <si>
    <t>1230545338</t>
  </si>
  <si>
    <t>https://podminky.urs.cz/item/CS_URS_2024_02/766-03</t>
  </si>
  <si>
    <t>M.Č.:1.15</t>
  </si>
  <si>
    <t>Vložka s klíčky (koule/klika), samozavirač</t>
  </si>
  <si>
    <t>11</t>
  </si>
  <si>
    <t>766-04</t>
  </si>
  <si>
    <t>D+M - VNI/04 - vnitřní dveře plné ocel 700/1970 mm - P, vč. zárubně</t>
  </si>
  <si>
    <t>446488476</t>
  </si>
  <si>
    <t>https://podminky.urs.cz/item/CS_URS_2024_02/766-04</t>
  </si>
  <si>
    <t>M.Č.:1.12</t>
  </si>
  <si>
    <t>766-05</t>
  </si>
  <si>
    <t>D+M - VNI/05 - sanitární příčky</t>
  </si>
  <si>
    <t>soubor</t>
  </si>
  <si>
    <t>-96494463</t>
  </si>
  <si>
    <t>https://podminky.urs.cz/item/CS_URS_2024_02/766-05</t>
  </si>
  <si>
    <t>1.10 - WC ŽENY - levá část</t>
  </si>
  <si>
    <t>Sanitární příčky Comfort nerez: čelní stěna 3950mm, 4x dveře 700 mm,</t>
  </si>
  <si>
    <t>3x mezipříčka 1650 mm, výška 2000mm (1850+150 mm)</t>
  </si>
  <si>
    <t>Dekor: Polyrey, antracit G059/FA</t>
  </si>
  <si>
    <t>Nerez úchyty</t>
  </si>
  <si>
    <t>Nožky nerez AISI 316L/150 mm, stavitelná</t>
  </si>
  <si>
    <t>Závěsy: PN04 úhel otevření 180°</t>
  </si>
  <si>
    <t>Kování: KL02 zavírač s wc signalizací + KN02</t>
  </si>
  <si>
    <t>13</t>
  </si>
  <si>
    <t>766-06</t>
  </si>
  <si>
    <t>D+M - VNI/06 - sanitární příčky</t>
  </si>
  <si>
    <t>-1016573674</t>
  </si>
  <si>
    <t>https://podminky.urs.cz/item/CS_URS_2024_02/766-06</t>
  </si>
  <si>
    <t>1.10 - WC ŽENY - pravá část</t>
  </si>
  <si>
    <t>Sanitární příčky Comfort nerez: čelní stěna 2800 mm, 3x dveře 700 mm,</t>
  </si>
  <si>
    <t>2x mezipříčka 1650mm, výška 2000mm (1850+150 mm)</t>
  </si>
  <si>
    <t>14</t>
  </si>
  <si>
    <t>766-07</t>
  </si>
  <si>
    <t>D+M - VNI/07 - sanitární příčky</t>
  </si>
  <si>
    <t>-983595069</t>
  </si>
  <si>
    <t>https://podminky.urs.cz/item/CS_URS_2024_02/766-07</t>
  </si>
  <si>
    <t>1.13 - WC MUŽI</t>
  </si>
  <si>
    <t>2x mezipříčka 1650 mm, výška 2000mm (1850+150 mm)</t>
  </si>
  <si>
    <t>15</t>
  </si>
  <si>
    <t>766-08</t>
  </si>
  <si>
    <t>Sanitární příčky - montáž, zaměření, doprava, výrobní dokumentace</t>
  </si>
  <si>
    <t>-1068416807</t>
  </si>
  <si>
    <t>https://podminky.urs.cz/item/CS_URS_2024_02/766-08</t>
  </si>
  <si>
    <t>211</t>
  </si>
  <si>
    <t>766691914</t>
  </si>
  <si>
    <t>Ostatní práce vyvěšení nebo zavěšení křídel s případným uložením a opětovným zavěšením po provedení stavebních změn dřevěných dveřních, plochy do 2 m2</t>
  </si>
  <si>
    <t>kus</t>
  </si>
  <si>
    <t>-693977388</t>
  </si>
  <si>
    <t>https://podminky.urs.cz/item/CS_URS_2024_02/766691914</t>
  </si>
  <si>
    <t>19</t>
  </si>
  <si>
    <t>998766201</t>
  </si>
  <si>
    <t>Přesun hmot pro konstrukce truhlářské stanovený procentní sazbou (%) z ceny vodorovná dopravní vzdálenost do 50 m v objektech výšky do 6 m</t>
  </si>
  <si>
    <t>-918904412</t>
  </si>
  <si>
    <t>https://podminky.urs.cz/item/CS_URS_2024_02/998766201</t>
  </si>
  <si>
    <t>767</t>
  </si>
  <si>
    <t>Konstrukce zámečnické</t>
  </si>
  <si>
    <t>239</t>
  </si>
  <si>
    <t>767810811</t>
  </si>
  <si>
    <t>Demontáž větracích mřížek ocelových čtyřhranných neho kruhových</t>
  </si>
  <si>
    <t>1994934115</t>
  </si>
  <si>
    <t>https://podminky.urs.cz/item/CS_URS_2024_02/767810811</t>
  </si>
  <si>
    <t>17</t>
  </si>
  <si>
    <t>767-01</t>
  </si>
  <si>
    <t>D+M - Z/01 - háček na oděvy nerez</t>
  </si>
  <si>
    <t>-417003087</t>
  </si>
  <si>
    <t>https://podminky.urs.cz/item/CS_URS_2024_02/767-01</t>
  </si>
  <si>
    <t>M.Č.: 1.10, 1.11, 1.12, 1.16, 1.14, 1.15, 1.13</t>
  </si>
  <si>
    <t>767-02</t>
  </si>
  <si>
    <t>D+M - Z/02 - zábradlí podesta</t>
  </si>
  <si>
    <t>-754991944</t>
  </si>
  <si>
    <t>https://podminky.urs.cz/item/CS_URS_2024_02/767-02</t>
  </si>
  <si>
    <t>Zábradlí podesta v.=900 mm</t>
  </si>
  <si>
    <t>sloupky - Jakl 50/50/2 mm</t>
  </si>
  <si>
    <t>madlo trubka 50/2 mm</t>
  </si>
  <si>
    <t xml:space="preserve">výplň - plech </t>
  </si>
  <si>
    <t>Konstrukce budou žárově zinkovány</t>
  </si>
  <si>
    <t>11,7</t>
  </si>
  <si>
    <t>767-03</t>
  </si>
  <si>
    <t>D+M - Z/03 - zábradlí rampa pro invalidy</t>
  </si>
  <si>
    <t>35427709</t>
  </si>
  <si>
    <t>https://podminky.urs.cz/item/CS_URS_2024_02/767-03</t>
  </si>
  <si>
    <t>Zábradlí rampa pro invalidy v. = 900 mm, š.r.=min. 1500 mm</t>
  </si>
  <si>
    <t>výplň - plech</t>
  </si>
  <si>
    <t>5,5</t>
  </si>
  <si>
    <t>767-04</t>
  </si>
  <si>
    <t>D+M - Z/04 - zábradlí schody na podestu</t>
  </si>
  <si>
    <t>-1830438146</t>
  </si>
  <si>
    <t>https://podminky.urs.cz/item/CS_URS_2024_02/767-04</t>
  </si>
  <si>
    <t>Zábradlí schody na podestu  v.=900 mm</t>
  </si>
  <si>
    <t>767-05</t>
  </si>
  <si>
    <t>D+M - Z/04 - zábradlí schody na podestu - madlo</t>
  </si>
  <si>
    <t>-39111940</t>
  </si>
  <si>
    <t>https://podminky.urs.cz/item/CS_URS_2024_02/767-05</t>
  </si>
  <si>
    <t>Zábradlí schody na podestu - madlo -  v.=900 mm</t>
  </si>
  <si>
    <t>22</t>
  </si>
  <si>
    <t>767-06</t>
  </si>
  <si>
    <t>D+M - Z/05 - zábradlí schody do štábu</t>
  </si>
  <si>
    <t>603325080</t>
  </si>
  <si>
    <t>https://podminky.urs.cz/item/CS_URS_2024_02/767-06</t>
  </si>
  <si>
    <t>Zábradlí schody do štábu  v.=900 mm</t>
  </si>
  <si>
    <t>1,8</t>
  </si>
  <si>
    <t>23</t>
  </si>
  <si>
    <t>767-07</t>
  </si>
  <si>
    <t>D+M - Z/06 - mřížka VZT 300x200 mm nerez</t>
  </si>
  <si>
    <t>-1713351139</t>
  </si>
  <si>
    <t>https://podminky.urs.cz/item/CS_URS_2024_02/767-07</t>
  </si>
  <si>
    <t>24</t>
  </si>
  <si>
    <t>767-08</t>
  </si>
  <si>
    <t>D+M - Z/07 - mřížka VZT pr. 125 mm nerez</t>
  </si>
  <si>
    <t>447916597</t>
  </si>
  <si>
    <t>https://podminky.urs.cz/item/CS_URS_2024_02/767-08</t>
  </si>
  <si>
    <t>25</t>
  </si>
  <si>
    <t>767-09</t>
  </si>
  <si>
    <t>D+M - Z/08 - uzavírací spárový pás FA 130 - osazení do roviny s povrchem ŽB desky do dilatační spáry</t>
  </si>
  <si>
    <t>-892708486</t>
  </si>
  <si>
    <t>https://podminky.urs.cz/item/CS_URS_2024_02/767-09</t>
  </si>
  <si>
    <t>26</t>
  </si>
  <si>
    <t>767-10</t>
  </si>
  <si>
    <t>D+M - VNĚ/01+VNĚ/04 - nerez exterierové dveře 800/1970 s nadsvětlíkem 800/556</t>
  </si>
  <si>
    <t>1763139110</t>
  </si>
  <si>
    <t>https://podminky.urs.cz/item/CS_URS_2024_02/767-10</t>
  </si>
  <si>
    <t>M.Č.: 1.11, 1.14</t>
  </si>
  <si>
    <t>NDE+NZE 800P - exteriérové dveře+ zárubně 800 mm s nadsvětlíkem</t>
  </si>
  <si>
    <t>NDE+NZE 800P exteriérové dveře+ zárubně 800 mm, s nadsvětlíkem 800x556 mm, zasklení bezpečnostním dvojsklem, neprůhledným</t>
  </si>
  <si>
    <t xml:space="preserve">se zárubněmi pro exteriérové použití; pravé; šířka 800 mm; dveře jsou vyrobeny z nerezového materiálu AISI 304, </t>
  </si>
  <si>
    <t xml:space="preserve">povrch kartáčovaný; vnitřní část je vypěněna polyuretanovou pěnou; součást dveří je samozavírač, </t>
  </si>
  <si>
    <t>kování koule/klika</t>
  </si>
  <si>
    <t xml:space="preserve"> Otvírání platebním automatem </t>
  </si>
  <si>
    <t>27</t>
  </si>
  <si>
    <t>767-11</t>
  </si>
  <si>
    <t>D+M - VNĚ/02+VNĚ/05 - nerez exterierové dveře 900/1970 s nadsvětlíkem 900/556 mm</t>
  </si>
  <si>
    <t>1619901872</t>
  </si>
  <si>
    <t>https://podminky.urs.cz/item/CS_URS_2024_02/767-11</t>
  </si>
  <si>
    <t>M.Č.: 1.16</t>
  </si>
  <si>
    <t>NDE+NZE 900P - exteriérové dveře+ zárubně 900 mm s  nadsvětlíkem</t>
  </si>
  <si>
    <t>NDE+NZE 900P exteriérové dveře+ zárubně 900 mm, s nadsvětlíkem 900x556 mm, zasklení bezpečnostním dvojsklem, neprůhledným</t>
  </si>
  <si>
    <t xml:space="preserve">se zárubněmi pro exteriérové použití; pravé; šířka 900 mm; dveře jsou vyrobeny z nerezového materiálu AISI 304, </t>
  </si>
  <si>
    <t xml:space="preserve">Otevírání platebním automatem, žetonem a s požadavkem použití invalidního klíče </t>
  </si>
  <si>
    <t>28</t>
  </si>
  <si>
    <t>767-12</t>
  </si>
  <si>
    <t>D+M - VNĚ/06 - nerez exterierové dveře 800/1970 mm s nadsvětlíkem 800/556 mm</t>
  </si>
  <si>
    <t>1525910262</t>
  </si>
  <si>
    <t>https://podminky.urs.cz/item/CS_URS_2024_02/767-12</t>
  </si>
  <si>
    <t>M.Č.: 1.09</t>
  </si>
  <si>
    <t>29</t>
  </si>
  <si>
    <t>767-13</t>
  </si>
  <si>
    <t>D+M - VNĚ/07 - nerez exterierové dveře 800/1970</t>
  </si>
  <si>
    <t>532980895</t>
  </si>
  <si>
    <t>https://podminky.urs.cz/item/CS_URS_2024_02/767-13</t>
  </si>
  <si>
    <t>M.Č.: 1.17, 1.09</t>
  </si>
  <si>
    <t xml:space="preserve">NDE+NZE 800P - exteriérové dveře+ zárubně 800 mm </t>
  </si>
  <si>
    <t>NDE+NZE 800P exteriérové dveře+ zárubně 800 mm</t>
  </si>
  <si>
    <t>30</t>
  </si>
  <si>
    <t>767-14</t>
  </si>
  <si>
    <t>D+M - VNĚ/08 - kulaté okno pr.556 mm</t>
  </si>
  <si>
    <t>-2058107322</t>
  </si>
  <si>
    <t>https://podminky.urs.cz/item/CS_URS_2024_02/767-14</t>
  </si>
  <si>
    <t>M.Č.: 1.12, 1.15</t>
  </si>
  <si>
    <t>Okno ocel - Pr. 556 mm, zasklení bezpečnostním dvojsklem, neprůhledným</t>
  </si>
  <si>
    <t>Parapet VNĚ - Pz, odstín světle šedý</t>
  </si>
  <si>
    <t>Parapet VNI - epoxidová stěrka - skladba "S1,S2"</t>
  </si>
  <si>
    <t>31</t>
  </si>
  <si>
    <t>767-15</t>
  </si>
  <si>
    <t>D+M - VNĚ/09 - okno 2283/556 mm</t>
  </si>
  <si>
    <t>636558247</t>
  </si>
  <si>
    <t>https://podminky.urs.cz/item/CS_URS_2024_02/767-15</t>
  </si>
  <si>
    <t>M.Č.: 1.17</t>
  </si>
  <si>
    <t>Okno ocel - 2283x556 mm, zasklení bezpečnostním dvojsklem, neprůhledným</t>
  </si>
  <si>
    <t>767-16</t>
  </si>
  <si>
    <t>D+M - VNĚ/10 - okno 2270/556 mm</t>
  </si>
  <si>
    <t>-926908881</t>
  </si>
  <si>
    <t>https://podminky.urs.cz/item/CS_URS_2024_02/767-16</t>
  </si>
  <si>
    <t>M.Č.: 1.10</t>
  </si>
  <si>
    <t>Okno ocel - 2270x556 mm, zasklení bezpečnostním dvojsklem, neprůhledným</t>
  </si>
  <si>
    <t>247</t>
  </si>
  <si>
    <t>767811</t>
  </si>
  <si>
    <t>D+M Informačního a orientačního systému</t>
  </si>
  <si>
    <t>2040825454</t>
  </si>
  <si>
    <t>https://podminky.urs.cz/item/CS_URS_2024_02/767811</t>
  </si>
  <si>
    <t>Piktogram WC Ženy 900x916 mm - 1 ks</t>
  </si>
  <si>
    <t>Piktogram WC vozíčkách 900x916 mm - 1ks</t>
  </si>
  <si>
    <t>Piktogram Přebalovací pult 450x450 mm - 1ks</t>
  </si>
  <si>
    <t>Piktogram Orientační tabule se šipkou 3100x750 - 2ks</t>
  </si>
  <si>
    <t>33</t>
  </si>
  <si>
    <t>998767201</t>
  </si>
  <si>
    <t>Přesun hmot pro zámečnické konstrukce stanovený procentní sazbou (%) z ceny vodorovná dopravní vzdálenost do 50 m v objektech výšky do 6 m</t>
  </si>
  <si>
    <t>-1594626266</t>
  </si>
  <si>
    <t>https://podminky.urs.cz/item/CS_URS_2024_02/998767201</t>
  </si>
  <si>
    <t>777</t>
  </si>
  <si>
    <t>Podlahy lité</t>
  </si>
  <si>
    <t>178</t>
  </si>
  <si>
    <t>77712110</t>
  </si>
  <si>
    <t>D+M - litá podlaha - skladba "P1"</t>
  </si>
  <si>
    <t>-585397053</t>
  </si>
  <si>
    <t>https://podminky.urs.cz/item/CS_URS_2024_02/77712110</t>
  </si>
  <si>
    <t>182</t>
  </si>
  <si>
    <t>77791111</t>
  </si>
  <si>
    <t>D+M - napojení na stěnu nebo sokl fabionem nebo nerezovou lištou dle stanoviska KHS</t>
  </si>
  <si>
    <t>24746727</t>
  </si>
  <si>
    <t>https://podminky.urs.cz/item/CS_URS_2024_02/77791111</t>
  </si>
  <si>
    <t>183</t>
  </si>
  <si>
    <t>998777201</t>
  </si>
  <si>
    <t>Přesun hmot pro podlahy lité stanovený procentní sazbou (%) z ceny vodorovná dopravní vzdálenost do 50 m v objektech výšky do 6 m</t>
  </si>
  <si>
    <t>1103941583</t>
  </si>
  <si>
    <t>https://podminky.urs.cz/item/CS_URS_2024_02/998777201</t>
  </si>
  <si>
    <t>781</t>
  </si>
  <si>
    <t>Dokončovací práce - obklady</t>
  </si>
  <si>
    <t>245</t>
  </si>
  <si>
    <t>781-1</t>
  </si>
  <si>
    <t>D+M tmelení detailů</t>
  </si>
  <si>
    <t>673011091</t>
  </si>
  <si>
    <t>https://podminky.urs.cz/item/CS_URS_2024_02/781-1</t>
  </si>
  <si>
    <t>240</t>
  </si>
  <si>
    <t>78147411</t>
  </si>
  <si>
    <t>Montáž obkladů vnitřních stěn z dlaždic keramických lepených flexibilním lepidlem maloformátových hladkých přes 6 do 9 ks/m2</t>
  </si>
  <si>
    <t>-1701730257</t>
  </si>
  <si>
    <t>https://podminky.urs.cz/item/CS_URS_2024_02/78147411</t>
  </si>
  <si>
    <t>1,5*1,5</t>
  </si>
  <si>
    <t>241</t>
  </si>
  <si>
    <t>59761026</t>
  </si>
  <si>
    <t>obklad keramický hladký do 12ks/m2</t>
  </si>
  <si>
    <t>-487282009</t>
  </si>
  <si>
    <t>2,25*1,1</t>
  </si>
  <si>
    <t>242</t>
  </si>
  <si>
    <t>781494111</t>
  </si>
  <si>
    <t>Obklad - dokončující práce profily ukončovací lepené flexibilním lepidlem rohové</t>
  </si>
  <si>
    <t>-1576129506</t>
  </si>
  <si>
    <t>https://podminky.urs.cz/item/CS_URS_2024_02/781494111</t>
  </si>
  <si>
    <t>1,5*3</t>
  </si>
  <si>
    <t>243</t>
  </si>
  <si>
    <t>19416000</t>
  </si>
  <si>
    <t>profil ukončovací nerezový 10 mm</t>
  </si>
  <si>
    <t>35426856</t>
  </si>
  <si>
    <t>4,5*1,1</t>
  </si>
  <si>
    <t>244</t>
  </si>
  <si>
    <t>998781201</t>
  </si>
  <si>
    <t>Přesun hmot pro obklady keramické stanovený procentní sazbou (%) z ceny vodorovná dopravní vzdálenost do 50 m v objektech výšky do 6 m</t>
  </si>
  <si>
    <t>1354891540</t>
  </si>
  <si>
    <t>https://podminky.urs.cz/item/CS_URS_2024_02/998781201</t>
  </si>
  <si>
    <t>783</t>
  </si>
  <si>
    <t>Dokončovací práce - nátěry</t>
  </si>
  <si>
    <t>193</t>
  </si>
  <si>
    <t>783213111</t>
  </si>
  <si>
    <t>Preventivní napouštěcí nátěr tesařských prvků proti dřevokazným houbám, hmyzu a plísním zabudovaných do konstrukce jednonásobný syntetický</t>
  </si>
  <si>
    <t>755957355</t>
  </si>
  <si>
    <t>https://podminky.urs.cz/item/CS_URS_2024_02/783213111</t>
  </si>
  <si>
    <t>64,55*1,2</t>
  </si>
  <si>
    <t>196</t>
  </si>
  <si>
    <t>783301303</t>
  </si>
  <si>
    <t>Příprava podkladu zámečnických konstrukcí před provedením nátěru odrezivění odrezovačem bezoplachovým</t>
  </si>
  <si>
    <t>-2007782565</t>
  </si>
  <si>
    <t>https://podminky.urs.cz/item/CS_URS_2024_02/783301303</t>
  </si>
  <si>
    <t>45</t>
  </si>
  <si>
    <t>197</t>
  </si>
  <si>
    <t>783301311</t>
  </si>
  <si>
    <t>Příprava podkladu zámečnických konstrukcí před provedením nátěru odmaštění odmašťovačem vodou ředitelným</t>
  </si>
  <si>
    <t>-1345600525</t>
  </si>
  <si>
    <t>https://podminky.urs.cz/item/CS_URS_2024_02/783301311</t>
  </si>
  <si>
    <t>198</t>
  </si>
  <si>
    <t>783344201</t>
  </si>
  <si>
    <t>Základní antikorozní nátěr zámečnických konstrukcí jednonásobný polyuretanový</t>
  </si>
  <si>
    <t>1503428507</t>
  </si>
  <si>
    <t>https://podminky.urs.cz/item/CS_URS_2024_02/783344201</t>
  </si>
  <si>
    <t>199</t>
  </si>
  <si>
    <t>783347101</t>
  </si>
  <si>
    <t>Krycí nátěr (email) zámečnických konstrukcí jednonásobný polyuretanový</t>
  </si>
  <si>
    <t>102451258</t>
  </si>
  <si>
    <t>https://podminky.urs.cz/item/CS_URS_2024_02/783347101</t>
  </si>
  <si>
    <t>784</t>
  </si>
  <si>
    <t>Dokončovací práce - malby a tapety</t>
  </si>
  <si>
    <t>200</t>
  </si>
  <si>
    <t>784171101</t>
  </si>
  <si>
    <t>Zakrytí nemalovaných ploch (materiál ve specifikaci) včetně pozdějšího odkrytí podlah</t>
  </si>
  <si>
    <t>1194650009</t>
  </si>
  <si>
    <t>https://podminky.urs.cz/item/CS_URS_2024_02/784171101</t>
  </si>
  <si>
    <t>201</t>
  </si>
  <si>
    <t>58124842</t>
  </si>
  <si>
    <t>fólie pro malířské potřeby zakrývací tl 7µ 4x5m</t>
  </si>
  <si>
    <t>591243136</t>
  </si>
  <si>
    <t>64,55*1,05 'Přepočtené koeficientem množství</t>
  </si>
  <si>
    <t>202</t>
  </si>
  <si>
    <t>784171111</t>
  </si>
  <si>
    <t>Zakrytí nemalovaných ploch (materiál ve specifikaci) včetně pozdějšího odkrytí svislých ploch např. stěn, oken, dveří v místnostech výšky do 3,80</t>
  </si>
  <si>
    <t>-1435175214</t>
  </si>
  <si>
    <t>https://podminky.urs.cz/item/CS_URS_2024_02/784171111</t>
  </si>
  <si>
    <t>0,8*1,97</t>
  </si>
  <si>
    <t>0,283*2</t>
  </si>
  <si>
    <t>1*2,576*2</t>
  </si>
  <si>
    <t>1,1*2,576</t>
  </si>
  <si>
    <t>0,8*2,576*2</t>
  </si>
  <si>
    <t>0,8*2,576*2*2</t>
  </si>
  <si>
    <t>0,7*1,97*2*2</t>
  </si>
  <si>
    <t>1*2,576</t>
  </si>
  <si>
    <t>203</t>
  </si>
  <si>
    <t>-1369925416</t>
  </si>
  <si>
    <t>34,893*1,05 'Přepočtené koeficientem množství</t>
  </si>
  <si>
    <t>205</t>
  </si>
  <si>
    <t>784181111</t>
  </si>
  <si>
    <t>Penetrace podkladu jednonásobná základní silikátová bezbarvá v místnostech výšky do 3,80 m</t>
  </si>
  <si>
    <t>1254196580</t>
  </si>
  <si>
    <t>https://podminky.urs.cz/item/CS_URS_2024_02/784181111</t>
  </si>
  <si>
    <t>20,01</t>
  </si>
  <si>
    <t>4,73</t>
  </si>
  <si>
    <t>1.12:</t>
  </si>
  <si>
    <t>3,42</t>
  </si>
  <si>
    <t>1.13:</t>
  </si>
  <si>
    <t>16,28</t>
  </si>
  <si>
    <t>1.14:</t>
  </si>
  <si>
    <t>4,83</t>
  </si>
  <si>
    <t>1.15:</t>
  </si>
  <si>
    <t>2,77</t>
  </si>
  <si>
    <t>1,16:</t>
  </si>
  <si>
    <t>5,44</t>
  </si>
  <si>
    <t>1.17:</t>
  </si>
  <si>
    <t>7,07</t>
  </si>
  <si>
    <t>1.09:</t>
  </si>
  <si>
    <t>33,45</t>
  </si>
  <si>
    <t>206</t>
  </si>
  <si>
    <t>784321031</t>
  </si>
  <si>
    <t>Malby silikátové dvojnásobné, bílé v místnostech výšky do 3,80 m</t>
  </si>
  <si>
    <t>1155991702</t>
  </si>
  <si>
    <t>https://podminky.urs.cz/item/CS_URS_2024_02/784321031</t>
  </si>
  <si>
    <t>226</t>
  </si>
  <si>
    <t>784661601</t>
  </si>
  <si>
    <t>Dekorační techniky-imitace betonu v místnostech výšky do 3,80 m</t>
  </si>
  <si>
    <t>418305168</t>
  </si>
  <si>
    <t>https://podminky.urs.cz/item/CS_URS_2024_02/784661601</t>
  </si>
  <si>
    <t>227</t>
  </si>
  <si>
    <t>784661602</t>
  </si>
  <si>
    <t>D+M epoxidového nátěru</t>
  </si>
  <si>
    <t>-209471999</t>
  </si>
  <si>
    <t>https://podminky.urs.cz/item/CS_URS_2024_02/784661602</t>
  </si>
  <si>
    <t>VRN</t>
  </si>
  <si>
    <t>Vedlejší rozpočtové náklady</t>
  </si>
  <si>
    <t>60</t>
  </si>
  <si>
    <t>08</t>
  </si>
  <si>
    <t>Doprava - ostatní</t>
  </si>
  <si>
    <t>-1772854562</t>
  </si>
  <si>
    <t>61</t>
  </si>
  <si>
    <t>09</t>
  </si>
  <si>
    <t>HZS - nezměřitelné stavební práce</t>
  </si>
  <si>
    <t>HZS</t>
  </si>
  <si>
    <t>-221698841</t>
  </si>
  <si>
    <t>SO 01 2 - Zdravotně technické instalace</t>
  </si>
  <si>
    <t xml:space="preserve">    8 - Trubní vedení</t>
  </si>
  <si>
    <t xml:space="preserve">    712 - Povlakové krytiny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</si>
  <si>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</si>
  <si>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</si>
  <si>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</si>
  <si>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121151103</t>
  </si>
  <si>
    <t>Sejmutí ornice strojně při souvislé ploše do 100 m2, tl. vrstvy do 200 mm</t>
  </si>
  <si>
    <t>-1468217779</t>
  </si>
  <si>
    <t>https://podminky.urs.cz/item/CS_URS_2024_02/121151103</t>
  </si>
  <si>
    <t>1,4*1,5</t>
  </si>
  <si>
    <t>2,3*1,5</t>
  </si>
  <si>
    <t>132112131</t>
  </si>
  <si>
    <t>Hloubení nezapažených rýh šířky do 800 mm ručně s urovnáním dna do předepsaného profilu a spádu v hornině třídy těžitelnosti I skupiny 1 a 2 soudržných</t>
  </si>
  <si>
    <t>1006048521</t>
  </si>
  <si>
    <t>https://podminky.urs.cz/item/CS_URS_2024_02/132112131</t>
  </si>
  <si>
    <t>0,8*1*(11,2+2,9+1,2+0,5+0,8+0,8+1,6)</t>
  </si>
  <si>
    <t>0,8*1*(11,2+8,2+1+1+0,6+0,5+1,5+0,9+1,5)</t>
  </si>
  <si>
    <t>132154101</t>
  </si>
  <si>
    <t>Hloubení zapažených rýh šířky do 800 mm strojně s urovnáním dna do předepsaného profilu a spádu v hornině třídy těžitelnosti I skupiny 1 a 2 do 20 m3</t>
  </si>
  <si>
    <t>CS ÚRS 2025 02</t>
  </si>
  <si>
    <t>-848733153</t>
  </si>
  <si>
    <t>https://podminky.urs.cz/item/CS_URS_2025_02/132154101</t>
  </si>
  <si>
    <t>0,8*1,5*(3,287+0,709+1,825)</t>
  </si>
  <si>
    <t>151101101</t>
  </si>
  <si>
    <t>Zřízení pažení a rozepření stěn rýh pro podzemní vedení příložné pro jakoukoliv mezerovitost, hloubky do 2 m</t>
  </si>
  <si>
    <t>1862743567</t>
  </si>
  <si>
    <t>https://podminky.urs.cz/item/CS_URS_2024_02/151101101</t>
  </si>
  <si>
    <t>1,4*1,5*2</t>
  </si>
  <si>
    <t>2,3*1,5*2</t>
  </si>
  <si>
    <t>1800704560</t>
  </si>
  <si>
    <t>1,5*(3,287+0,709+1,825)</t>
  </si>
  <si>
    <t>151101111</t>
  </si>
  <si>
    <t>Odstranění pažení a rozepření stěn rýh pro podzemní vedení s uložením materiálu na vzdálenost do 3 m od kraje výkopu příložné, hloubky do 2 m</t>
  </si>
  <si>
    <t>-1138666721</t>
  </si>
  <si>
    <t>https://podminky.urs.cz/item/CS_URS_2024_02/151101111</t>
  </si>
  <si>
    <t>1151565960</t>
  </si>
  <si>
    <t>161102111</t>
  </si>
  <si>
    <t>Svislé přemístění výkopku z kamenouhelných hlušin celková hloubka výkopu přes 1,0 do 2,5 m</t>
  </si>
  <si>
    <t>967525202</t>
  </si>
  <si>
    <t>https://podminky.urs.cz/item/CS_URS_2025_02/161102111</t>
  </si>
  <si>
    <t>-2144353208</t>
  </si>
  <si>
    <t>36,32</t>
  </si>
  <si>
    <t>38</t>
  </si>
  <si>
    <t>1894721949</t>
  </si>
  <si>
    <t>10,84+6,985</t>
  </si>
  <si>
    <t>39</t>
  </si>
  <si>
    <t>-701429681</t>
  </si>
  <si>
    <t>(10,84+6,985)*5</t>
  </si>
  <si>
    <t>40</t>
  </si>
  <si>
    <t>1994856646</t>
  </si>
  <si>
    <t>42</t>
  </si>
  <si>
    <t>-1517908483</t>
  </si>
  <si>
    <t>10,84*2</t>
  </si>
  <si>
    <t>6,985*2</t>
  </si>
  <si>
    <t>41</t>
  </si>
  <si>
    <t>1711305074</t>
  </si>
  <si>
    <t>34</t>
  </si>
  <si>
    <t>-922164974</t>
  </si>
  <si>
    <t>6,985</t>
  </si>
  <si>
    <t>-0,8*0,3*(3,287+0,709+1,825)</t>
  </si>
  <si>
    <t>35</t>
  </si>
  <si>
    <t>58331280</t>
  </si>
  <si>
    <t>kamenivo těžené drobné - pískové lože</t>
  </si>
  <si>
    <t>1393205325</t>
  </si>
  <si>
    <t>0,8*0,1*(11,2+2,9+1,2+0,5+0,8+0,8+1,6)*1,8</t>
  </si>
  <si>
    <t>0,8*0,1*(11,2+8,2+1+1+0,6+0,5+1,5+0,9+1,5)*1,8</t>
  </si>
  <si>
    <t>36</t>
  </si>
  <si>
    <t>58337303</t>
  </si>
  <si>
    <t>štěrkopísek - obsyp potrubí</t>
  </si>
  <si>
    <t>673125974</t>
  </si>
  <si>
    <t>0,8*0,5*(11,2+2,9+1,2+0,5+0,8+0,8+1,6)*1,8</t>
  </si>
  <si>
    <t>0,8*0,5*(11,2+8,2+1+1+0,6+0,5+1,5+0,9+1,5)*1,8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</si>
  <si>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</si>
  <si>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</si>
  <si>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1574298151</t>
  </si>
  <si>
    <t>https://podminky.urs.cz/item/CS_URS_2025_02/175111101</t>
  </si>
  <si>
    <t>0,8*0,3*(3,287+0,709+1,825)</t>
  </si>
  <si>
    <t>58331200</t>
  </si>
  <si>
    <t>štěrkopísek netříděný</t>
  </si>
  <si>
    <t>1845553972</t>
  </si>
  <si>
    <t>1,397*2 'Přepočtené koeficientem množství</t>
  </si>
  <si>
    <t>-989354531</t>
  </si>
  <si>
    <t>-1902023872</t>
  </si>
  <si>
    <t>5,55*2</t>
  </si>
  <si>
    <t>11,1*0,03 'Přepočtené koeficientem množství</t>
  </si>
  <si>
    <t>43</t>
  </si>
  <si>
    <t>1957471677</t>
  </si>
  <si>
    <t>44</t>
  </si>
  <si>
    <t>-942183328</t>
  </si>
  <si>
    <t>5,55*0,2*1,8</t>
  </si>
  <si>
    <t>54</t>
  </si>
  <si>
    <t>Zazdívka otvorů ve zdivu nadzákladovém cihlami pálenými plochy přes 0,25 m2 do 1 m2 na maltu vápenocementovou</t>
  </si>
  <si>
    <t>-1025039809</t>
  </si>
  <si>
    <t>451572111</t>
  </si>
  <si>
    <t>Lože pod potrubí, stoky a drobné objekty v otevřeném výkopu z kameniva drobného těženého 0 až 4 mm</t>
  </si>
  <si>
    <t>1379971990</t>
  </si>
  <si>
    <t>https://podminky.urs.cz/item/CS_URS_2025_02/451572111</t>
  </si>
  <si>
    <t>0,2*0,8*(3,287+0,709+1,825)</t>
  </si>
  <si>
    <t>612135101</t>
  </si>
  <si>
    <t>Hrubá výplň rýh maltou jakékoli šířky rýhy ve stěnách</t>
  </si>
  <si>
    <t>1247980376</t>
  </si>
  <si>
    <t>https://podminky.urs.cz/item/CS_URS_2024_02/612135101</t>
  </si>
  <si>
    <t>55</t>
  </si>
  <si>
    <t>612315101</t>
  </si>
  <si>
    <t>Vápenná omítka rýh hrubá ve stěnách, šířky rýhy do 150 mm</t>
  </si>
  <si>
    <t>-557382050</t>
  </si>
  <si>
    <t>https://podminky.urs.cz/item/CS_URS_2024_02/612315101</t>
  </si>
  <si>
    <t>51,3*0,15</t>
  </si>
  <si>
    <t>Trubní vedení</t>
  </si>
  <si>
    <t>871273121</t>
  </si>
  <si>
    <t>Montáž kanalizačního potrubí z plastů z tvrdého PVC těsněných gumovým kroužkem v otevřeném výkopu ve sklonu do 20 % DN 125</t>
  </si>
  <si>
    <t>-780274318</t>
  </si>
  <si>
    <t>https://podminky.urs.cz/item/CS_URS_2025_02/871273121</t>
  </si>
  <si>
    <t>3,287+0,709+1,825</t>
  </si>
  <si>
    <t>28611126</t>
  </si>
  <si>
    <t>trubka kanalizační PVC DN 125</t>
  </si>
  <si>
    <t>-638332859</t>
  </si>
  <si>
    <t>5,821*1,03 'Přepočtené koeficientem množství</t>
  </si>
  <si>
    <t>37</t>
  </si>
  <si>
    <t>899722112</t>
  </si>
  <si>
    <t>Krytí potrubí z plastů výstražnou fólií z PVC šířky 25 cm</t>
  </si>
  <si>
    <t>1489189506</t>
  </si>
  <si>
    <t>https://podminky.urs.cz/item/CS_URS_2024_02/899722112</t>
  </si>
  <si>
    <t>1,4</t>
  </si>
  <si>
    <t>56</t>
  </si>
  <si>
    <t>-2123259501</t>
  </si>
  <si>
    <t>69,07</t>
  </si>
  <si>
    <t>971033451</t>
  </si>
  <si>
    <t>Vybourání otvorů ve zdivu základovém nebo nadzákladovém z cihel, tvárnic, příčkovek z cihel pálených na maltu vápennou nebo vápenocementovou plochy do 0,25 m2, tl. do 450 mm</t>
  </si>
  <si>
    <t>1058552181</t>
  </si>
  <si>
    <t>https://podminky.urs.cz/item/CS_URS_2024_02/971033451</t>
  </si>
  <si>
    <t>974031164</t>
  </si>
  <si>
    <t>Vysekání rýh ve zdivu cihelném na maltu vápennou nebo vápenocementovou do hl. 150 mm a šířky do 150 mm</t>
  </si>
  <si>
    <t>1482550688</t>
  </si>
  <si>
    <t>https://podminky.urs.cz/item/CS_URS_2024_02/974031164</t>
  </si>
  <si>
    <t>19*2,7</t>
  </si>
  <si>
    <t>-1868580253</t>
  </si>
  <si>
    <t>1646071131</t>
  </si>
  <si>
    <t>1822103389</t>
  </si>
  <si>
    <t>5,884*15 'Přepočtené koeficientem množství</t>
  </si>
  <si>
    <t>-1500862682</t>
  </si>
  <si>
    <t>-866810653</t>
  </si>
  <si>
    <t>712</t>
  </si>
  <si>
    <t>Povlakové krytiny</t>
  </si>
  <si>
    <t>71234091</t>
  </si>
  <si>
    <t xml:space="preserve">Provedení opravy střešní krytiny po provedení prostupu </t>
  </si>
  <si>
    <t>-310657751</t>
  </si>
  <si>
    <t>https://podminky.urs.cz/item/CS_URS_2025_02/71234091</t>
  </si>
  <si>
    <t>721</t>
  </si>
  <si>
    <t>Zdravotechnika - vnitřní kanalizace</t>
  </si>
  <si>
    <t>721140802</t>
  </si>
  <si>
    <t>Demontáž potrubí z litinových trub odpadních nebo dešťových do DN 100</t>
  </si>
  <si>
    <t>-2137426757</t>
  </si>
  <si>
    <t>https://podminky.urs.cz/item/CS_URS_2024_02/721140802</t>
  </si>
  <si>
    <t>721140806</t>
  </si>
  <si>
    <t>Demontáž potrubí z litinových trub odpadních nebo dešťových přes 100 do DN 200</t>
  </si>
  <si>
    <t>-1967183178</t>
  </si>
  <si>
    <t>https://podminky.urs.cz/item/CS_URS_2024_02/721140806</t>
  </si>
  <si>
    <t>72117180</t>
  </si>
  <si>
    <t>Demontáž potrubí z PVC odpadních nebo připojovacích přes 114 do D 160</t>
  </si>
  <si>
    <t>381468905</t>
  </si>
  <si>
    <t>https://podminky.urs.cz/item/CS_URS_2025_02/72117180</t>
  </si>
  <si>
    <t>721173401</t>
  </si>
  <si>
    <t>Potrubí z trub PVC KG systém SN4 svodné (ležaté) DN 110</t>
  </si>
  <si>
    <t>369183763</t>
  </si>
  <si>
    <t>https://podminky.urs.cz/item/CS_URS_2024_02/721173401</t>
  </si>
  <si>
    <t>4*1,5</t>
  </si>
  <si>
    <t>4+3+3+1,6</t>
  </si>
  <si>
    <t>1,5*7</t>
  </si>
  <si>
    <t>3+3</t>
  </si>
  <si>
    <t>67</t>
  </si>
  <si>
    <t>721173402</t>
  </si>
  <si>
    <t>Potrubí z trub PVC KG systém SN4 svodné (ležaté) DN 125</t>
  </si>
  <si>
    <t>1071605008</t>
  </si>
  <si>
    <t>https://podminky.urs.cz/item/CS_URS_2024_02/721173402</t>
  </si>
  <si>
    <t>5+2</t>
  </si>
  <si>
    <t>5+5+2</t>
  </si>
  <si>
    <t>721173403</t>
  </si>
  <si>
    <t>Potrubí z trub PVC KG systém SN4 svodné (ležaté) DN 160</t>
  </si>
  <si>
    <t>696428103</t>
  </si>
  <si>
    <t>https://podminky.urs.cz/item/CS_URS_2024_02/721173403</t>
  </si>
  <si>
    <t>3,5+3+3</t>
  </si>
  <si>
    <t>2,5+1,5+4+3</t>
  </si>
  <si>
    <t>721173722</t>
  </si>
  <si>
    <t>Potrubí z trub polyetylenových svařované připojovací DN 40</t>
  </si>
  <si>
    <t>-1173521744</t>
  </si>
  <si>
    <t>https://podminky.urs.cz/item/CS_URS_2024_02/721173722</t>
  </si>
  <si>
    <t>1,5+3</t>
  </si>
  <si>
    <t>3+4</t>
  </si>
  <si>
    <t>721174042</t>
  </si>
  <si>
    <t>Potrubí z trub polypropylenových připojovací DN 40</t>
  </si>
  <si>
    <t>-2066165811</t>
  </si>
  <si>
    <t>https://podminky.urs.cz/item/CS_URS_2025_02/721174042</t>
  </si>
  <si>
    <t>3*2</t>
  </si>
  <si>
    <t>72117-01</t>
  </si>
  <si>
    <t>koleno PP DN 40</t>
  </si>
  <si>
    <t>-744664450</t>
  </si>
  <si>
    <t>72117-02</t>
  </si>
  <si>
    <t>Sifon 135</t>
  </si>
  <si>
    <t>-1658740875</t>
  </si>
  <si>
    <t>123</t>
  </si>
  <si>
    <t>72117-03</t>
  </si>
  <si>
    <t>T kus - DN 40</t>
  </si>
  <si>
    <t>1264450541</t>
  </si>
  <si>
    <t>721242106</t>
  </si>
  <si>
    <t>Lapače střešních splavenin polypropylenové (PP) se svislým odtokem DN 125</t>
  </si>
  <si>
    <t>764761975</t>
  </si>
  <si>
    <t>https://podminky.urs.cz/item/CS_URS_2025_02/721242106</t>
  </si>
  <si>
    <t>5623116</t>
  </si>
  <si>
    <t>lapač střešních splavenin se zápachovou klapkou a lapacím košem DN 125</t>
  </si>
  <si>
    <t>384464848</t>
  </si>
  <si>
    <t>721273153</t>
  </si>
  <si>
    <t>Ventilační hlavice z polypropylenu (PP) DN 110</t>
  </si>
  <si>
    <t>-2018498234</t>
  </si>
  <si>
    <t>https://podminky.urs.cz/item/CS_URS_2025_02/721273153</t>
  </si>
  <si>
    <t>721290111</t>
  </si>
  <si>
    <t>Zkouška těsnosti kanalizace v objektech vodou do DN 125</t>
  </si>
  <si>
    <t>-197639774</t>
  </si>
  <si>
    <t>https://podminky.urs.cz/item/CS_URS_2024_02/721290111</t>
  </si>
  <si>
    <t>147,6</t>
  </si>
  <si>
    <t>721290112</t>
  </si>
  <si>
    <t>Zkouška těsnosti kanalizace v objektech vodou DN 150 nebo DN 200</t>
  </si>
  <si>
    <t>1324956754</t>
  </si>
  <si>
    <t>https://podminky.urs.cz/item/CS_URS_2024_02/721290112</t>
  </si>
  <si>
    <t>75</t>
  </si>
  <si>
    <t>998721201</t>
  </si>
  <si>
    <t>Přesun hmot pro vnitřní kanalizace stanovený procentní sazbou (%) z ceny vodorovná dopravní vzdálenost do 50 m v objektech výšky do 6 m</t>
  </si>
  <si>
    <t>1098609257</t>
  </si>
  <si>
    <t>https://podminky.urs.cz/item/CS_URS_2024_02/998721201</t>
  </si>
  <si>
    <t>722</t>
  </si>
  <si>
    <t>Zdravotechnika - vnitřní vodovod</t>
  </si>
  <si>
    <t>722130801</t>
  </si>
  <si>
    <t>Demontáž potrubí z ocelových trubek pozinkovaných závitových do DN 25</t>
  </si>
  <si>
    <t>-855053296</t>
  </si>
  <si>
    <t>https://podminky.urs.cz/item/CS_URS_2024_02/722130801</t>
  </si>
  <si>
    <t>722130802</t>
  </si>
  <si>
    <t>Demontáž potrubí z ocelových trubek pozinkovaných závitových přes 25 do DN 40</t>
  </si>
  <si>
    <t>-1522565798</t>
  </si>
  <si>
    <t>https://podminky.urs.cz/item/CS_URS_2024_02/722130802</t>
  </si>
  <si>
    <t>50</t>
  </si>
  <si>
    <t>722174022</t>
  </si>
  <si>
    <t>Potrubí z plastových trubek z polypropylenu PPR svařovaných polyfúzně PN 20 (SDR 6) D 20 x 3,4</t>
  </si>
  <si>
    <t>883092435</t>
  </si>
  <si>
    <t>https://podminky.urs.cz/item/CS_URS_2024_02/722174022</t>
  </si>
  <si>
    <t>1+(2,7*19)+10</t>
  </si>
  <si>
    <t>51</t>
  </si>
  <si>
    <t>722174023</t>
  </si>
  <si>
    <t>Potrubí z plastových trubek z polypropylenu PPR svařovaných polyfúzně PN 20 (SDR 6) D 25 x 4,2</t>
  </si>
  <si>
    <t>-828580767</t>
  </si>
  <si>
    <t>https://podminky.urs.cz/item/CS_URS_2024_02/722174023</t>
  </si>
  <si>
    <t>6+3+3+3+20</t>
  </si>
  <si>
    <t>52</t>
  </si>
  <si>
    <t>722174024</t>
  </si>
  <si>
    <t>Potrubí z plastových trubek z polypropylenu PPR svařovaných polyfúzně PN 20 (SDR 6) D 32 x 5,4</t>
  </si>
  <si>
    <t>1461185401</t>
  </si>
  <si>
    <t>https://podminky.urs.cz/item/CS_URS_2024_02/722174024</t>
  </si>
  <si>
    <t>11*2</t>
  </si>
  <si>
    <t>3+20</t>
  </si>
  <si>
    <t>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</si>
  <si>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</si>
  <si>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</si>
  <si>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-1089732735</t>
  </si>
  <si>
    <t>https://podminky.urs.cz/item/CS_URS_2024_02/722181251</t>
  </si>
  <si>
    <t>62,3+35</t>
  </si>
  <si>
    <t>49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</si>
  <si>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</si>
  <si>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</si>
  <si>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2059756338</t>
  </si>
  <si>
    <t>https://podminky.urs.cz/item/CS_URS_2024_02/722181252</t>
  </si>
  <si>
    <t>722290234</t>
  </si>
  <si>
    <t>Proplach a dezinfekce vodovodního potrubí DN do 80</t>
  </si>
  <si>
    <t>1080749340</t>
  </si>
  <si>
    <t>https://podminky.urs.cz/item/CS_URS_2024_02/722290234</t>
  </si>
  <si>
    <t>722290246</t>
  </si>
  <si>
    <t>Zkouška těsnosti vodovodního potrubí plastového DN do 40</t>
  </si>
  <si>
    <t>-483833073</t>
  </si>
  <si>
    <t>https://podminky.urs.cz/item/CS_URS_2024_02/722290246</t>
  </si>
  <si>
    <t>53</t>
  </si>
  <si>
    <t>722-90</t>
  </si>
  <si>
    <t>D+M zahradní ventil 1"</t>
  </si>
  <si>
    <t>2145440752</t>
  </si>
  <si>
    <t>https://podminky.urs.cz/item/CS_URS_2024_02/722-90</t>
  </si>
  <si>
    <t>722-91</t>
  </si>
  <si>
    <t>D+M armatůrové šachty 300x600x600, vč. zatepleného poklopu</t>
  </si>
  <si>
    <t>-1185580878</t>
  </si>
  <si>
    <t>https://podminky.urs.cz/item/CS_URS_2024_02/722-91</t>
  </si>
  <si>
    <t>722-92</t>
  </si>
  <si>
    <t>D+M kulového ventilu s vypouštěním 1"</t>
  </si>
  <si>
    <t>715227106</t>
  </si>
  <si>
    <t>998722201</t>
  </si>
  <si>
    <t>Přesun hmot pro vnitřní vodovod stanovený procentní sazbou (%) z ceny vodorovná dopravní vzdálenost do 50 m v objektech výšky do 6 m</t>
  </si>
  <si>
    <t>-541409622</t>
  </si>
  <si>
    <t>https://podminky.urs.cz/item/CS_URS_2024_02/998722201</t>
  </si>
  <si>
    <t>725</t>
  </si>
  <si>
    <t>Zdravotechnika - zařizovací předměty</t>
  </si>
  <si>
    <t>72511</t>
  </si>
  <si>
    <t>Demontáž a zpětná montáž umyvadla a baterie ve štábu</t>
  </si>
  <si>
    <t>-1424352000</t>
  </si>
  <si>
    <t>https://podminky.urs.cz/item/CS_URS_2024_02/72511</t>
  </si>
  <si>
    <t>98</t>
  </si>
  <si>
    <t>725110814</t>
  </si>
  <si>
    <t>Demontáž klozetů kombi</t>
  </si>
  <si>
    <t>1078558835</t>
  </si>
  <si>
    <t>https://podminky.urs.cz/item/CS_URS_2024_02/725110814</t>
  </si>
  <si>
    <t>725130811</t>
  </si>
  <si>
    <t>Demontáž pisoárových stání - nerez</t>
  </si>
  <si>
    <t>-1278901593</t>
  </si>
  <si>
    <t>https://podminky.urs.cz/item/CS_URS_2024_02/725130811</t>
  </si>
  <si>
    <t>725210821</t>
  </si>
  <si>
    <t>Demontáž umyvadel bez výtokových armatur umyvadel</t>
  </si>
  <si>
    <t>-1046473171</t>
  </si>
  <si>
    <t>https://podminky.urs.cz/item/CS_URS_2024_02/725210821</t>
  </si>
  <si>
    <t>725330840</t>
  </si>
  <si>
    <t>Demontáž výlevek bez výtokových armatur a bez nádrže a splachovacího potrubí ocelových nebo litinových</t>
  </si>
  <si>
    <t>-2015182895</t>
  </si>
  <si>
    <t>https://podminky.urs.cz/item/CS_URS_2024_02/725330840</t>
  </si>
  <si>
    <t>725530823</t>
  </si>
  <si>
    <t>Demontáž elektrických zásobníkových ohřívačů vody tlakových od 50 do 200 l</t>
  </si>
  <si>
    <t>1527748886</t>
  </si>
  <si>
    <t>https://podminky.urs.cz/item/CS_URS_2024_02/725530823</t>
  </si>
  <si>
    <t>725820801</t>
  </si>
  <si>
    <t>Demontáž baterií nástěnných do G 3/4</t>
  </si>
  <si>
    <t>1748239584</t>
  </si>
  <si>
    <t>https://podminky.urs.cz/item/CS_URS_2024_02/725820801</t>
  </si>
  <si>
    <t>725860811</t>
  </si>
  <si>
    <t>Demontáž sifonů</t>
  </si>
  <si>
    <t>-1232402484</t>
  </si>
  <si>
    <t>https://podminky.urs.cz/item/CS_URS_2024_02/725860811</t>
  </si>
  <si>
    <t>725-01</t>
  </si>
  <si>
    <t>D+M - INT/01 - nerezový závěsný klozet</t>
  </si>
  <si>
    <t>505073320</t>
  </si>
  <si>
    <t>https://podminky.urs.cz/item/CS_URS_2024_02/725-01</t>
  </si>
  <si>
    <t>M.Č: 1.10,1.13,1.15</t>
  </si>
  <si>
    <t>AUZ 01.CS</t>
  </si>
  <si>
    <t>Černé sedátko</t>
  </si>
  <si>
    <t>Nerezový výrobek, materiál AISI 304 tl.  2 mm</t>
  </si>
  <si>
    <t>Povrch matny - tryskáno balotinou, vnitřní kužel leštěný</t>
  </si>
  <si>
    <t>Odpad, dopojení, kompletace</t>
  </si>
  <si>
    <t>725-02</t>
  </si>
  <si>
    <t>D+M - INT/02 - nerezový závěsný klozet pro tělesně postižené</t>
  </si>
  <si>
    <t>-1246871439</t>
  </si>
  <si>
    <t>https://podminky.urs.cz/item/CS_URS_2024_02/725-02</t>
  </si>
  <si>
    <t>M.Č: 1.16</t>
  </si>
  <si>
    <t>AUZ 01 INV.CS</t>
  </si>
  <si>
    <t>725-03</t>
  </si>
  <si>
    <t>D+M - INT/03 - automatický splachovač WC</t>
  </si>
  <si>
    <t>-2033711007</t>
  </si>
  <si>
    <t>https://podminky.urs.cz/item/CS_URS_2024_02/725-03</t>
  </si>
  <si>
    <t>Pro INT/01+INT/02</t>
  </si>
  <si>
    <t>AUZ 5-11 P aut. splachovač WC v předst. systému 12 V s piezotlačítkem</t>
  </si>
  <si>
    <t xml:space="preserve">Automatický splachovač WC v předstěnovém systému s nerezovým krytem (povrchová úprava tryskáno balotinou) - napájení ze zdroje 12 V, 50 Hz; </t>
  </si>
  <si>
    <t>725-04</t>
  </si>
  <si>
    <t>D+M - INT/04 - závěsný umyvadlový plášť</t>
  </si>
  <si>
    <t>-1765567940</t>
  </si>
  <si>
    <t>https://podminky.urs.cz/item/CS_URS_2024_02/725-04</t>
  </si>
  <si>
    <t>AUM 018 INV závěsný umyv. plášť s madly a odpadem</t>
  </si>
  <si>
    <t>Nerezové umyvadlo s integrovanými madly (plášť) určené pro upevnění na stěnu a vhodné všude tam, kde je omezená hloubka prostoru. Součástí je otvor pr</t>
  </si>
  <si>
    <t>Rozměry: 600x550x260 mm Materiál: nerez AISI 304</t>
  </si>
  <si>
    <t>Povrch: matný - tryskáno balotinou</t>
  </si>
  <si>
    <t>Odpad, sifon, dopojení, kompletace</t>
  </si>
  <si>
    <t>725-05</t>
  </si>
  <si>
    <t>D+M - INT/05 - nerez pult - 2 umyvadla</t>
  </si>
  <si>
    <t>332140889</t>
  </si>
  <si>
    <t>https://podminky.urs.cz/item/CS_URS_2024_02/725-05</t>
  </si>
  <si>
    <t>M.Č.:1.11,1.14</t>
  </si>
  <si>
    <t>PUN 02.1 opláštěný nerez pult 2 umyvadla 1250 mm, 2 x otvor pro baterii</t>
  </si>
  <si>
    <t>nerezový celoopláštěný pult se 2 kulatými umyvadly, délka 1250 mm; 2 x otvor pro baterii (d=33mm): povrch matný; materiál nerez AISI 304, součástí jso</t>
  </si>
  <si>
    <t>725-06</t>
  </si>
  <si>
    <t>D+M - INT/06 - "a" - umyvadlová baterie</t>
  </si>
  <si>
    <t>290344040</t>
  </si>
  <si>
    <t>https://podminky.urs.cz/item/CS_URS_2024_02/725-06</t>
  </si>
  <si>
    <t>AUM 3.2 aut. umyvadlová baterie, 2 vody, IR, 12V</t>
  </si>
  <si>
    <t>automatická umyvadlová baterie pro teplou a studenou vodu -12V, 50 Hz</t>
  </si>
  <si>
    <t>725-061</t>
  </si>
  <si>
    <t>D+M - INT/06 - "b" - umyvadlová baterie</t>
  </si>
  <si>
    <t>-261088758</t>
  </si>
  <si>
    <t>https://podminky.urs.cz/item/CS_URS_2024_02/725-061</t>
  </si>
  <si>
    <t>AUM 3.E</t>
  </si>
  <si>
    <t>automatická umyvadlová baterie pro průtokový ohřívač - 12V, 50 Hz</t>
  </si>
  <si>
    <t>725-07</t>
  </si>
  <si>
    <t>D+M - INT/07 - dávkovač mýdla</t>
  </si>
  <si>
    <t>-2132371085</t>
  </si>
  <si>
    <t>https://podminky.urs.cz/item/CS_URS_2024_02/725-07</t>
  </si>
  <si>
    <t>M.Č.: 1.11, 1.14, 1.16</t>
  </si>
  <si>
    <t>3009 Závěsný dávkovač mýdla vertikální</t>
  </si>
  <si>
    <t>závěsný dávkovač mýdla; 125x210x75 mm; mechanicky ovládaný, obsah 1 litr; povrch kartáčovaný</t>
  </si>
  <si>
    <t>725-08</t>
  </si>
  <si>
    <t>D+M - INT/09 - otevřený koš</t>
  </si>
  <si>
    <t>2016401292</t>
  </si>
  <si>
    <t>https://podminky.urs.cz/item/CS_URS_2024_02/725-08</t>
  </si>
  <si>
    <t>M.Č: 1.11, 1.14, 1.16</t>
  </si>
  <si>
    <t>1004 Otevřený koš závěsný, 26,5 litrů</t>
  </si>
  <si>
    <t xml:space="preserve">otevřený koš závěsný; rozměry 356x432x165 mm; kapacita 26,5 litru; povrch kartáčovaný, šrouby </t>
  </si>
  <si>
    <t>725-09</t>
  </si>
  <si>
    <t>D+M - INT/10 - uzavřený koš</t>
  </si>
  <si>
    <t>-1839747728</t>
  </si>
  <si>
    <t>https://podminky.urs.cz/item/CS_URS_2024_02/725-09</t>
  </si>
  <si>
    <t>M.Č: 1.10</t>
  </si>
  <si>
    <t>1010 Uzavřený koš závěsný, 4,5 litru</t>
  </si>
  <si>
    <t xml:space="preserve">uzavřený koš závěsný; rozměry 191x246x95 mm; kapacita 4,5 litru; povrch kartáčovaný, šrouby </t>
  </si>
  <si>
    <t>725-10</t>
  </si>
  <si>
    <t>D+M - INT/11 - zásobník na toaletní papír</t>
  </si>
  <si>
    <t>121746842</t>
  </si>
  <si>
    <t>https://podminky.urs.cz/item/CS_URS_2024_02/725-10</t>
  </si>
  <si>
    <t>M.Č: 1.10, 1.13, 1.15, 1.16</t>
  </si>
  <si>
    <t>4005 Zásobník toaletního papíru v roli 250 mm</t>
  </si>
  <si>
    <t xml:space="preserve">zásobník toaletního papíru; závěsný ( šrouby), průměr 250 mm, rozměr 270 x 115 mm; na role 254 x 100 mm, uzamykatelný, povrch </t>
  </si>
  <si>
    <t>725-11</t>
  </si>
  <si>
    <t>D+M - INT/12 - zásobník hygienických sáčků</t>
  </si>
  <si>
    <t>1175040499</t>
  </si>
  <si>
    <t>https://podminky.urs.cz/item/CS_URS_2024_02/725-11</t>
  </si>
  <si>
    <t>M.Č.: 1.10, 1.16</t>
  </si>
  <si>
    <t>Z 912 Zásobník hyg. sáčků WC BAG - K kartáčovaný</t>
  </si>
  <si>
    <t>zásobník hygienických sáčků WC BAG-K; závěsný, povrch kartáčovaný.rozměry 100x140x 25 mm</t>
  </si>
  <si>
    <t>725-12</t>
  </si>
  <si>
    <t>D+M - INT/13 - nerezové zrcadlo</t>
  </si>
  <si>
    <t>365352340</t>
  </si>
  <si>
    <t>https://podminky.urs.cz/item/CS_URS_2024_02/725-12</t>
  </si>
  <si>
    <t>M.Č.:1.11, 1.14</t>
  </si>
  <si>
    <t>NZR 21 nerezové zrcadlo 400 x 600 k nalepení</t>
  </si>
  <si>
    <t>nerezové zrcadlo vyrobené z nerezu AISI 304 vyleštěného do zrcadlového lesku; rozměr 400x600 mm; upevnění nalepením</t>
  </si>
  <si>
    <t>725-13</t>
  </si>
  <si>
    <t>D+M - INT/14 - nerezové zrcadlo výklopné</t>
  </si>
  <si>
    <t>-586458058</t>
  </si>
  <si>
    <t>https://podminky.urs.cz/item/CS_URS_2024_02/725-13</t>
  </si>
  <si>
    <t>R16001003 Zrcadlo výklopné brus 400x600 mm</t>
  </si>
  <si>
    <t>Zrcadlo výklopné 400x600 mm provedení nerez BRUS</t>
  </si>
  <si>
    <t>725-14</t>
  </si>
  <si>
    <t>D+M - INT/15 - WC štětka válcová</t>
  </si>
  <si>
    <t>1703718875</t>
  </si>
  <si>
    <t>https://podminky.urs.cz/item/CS_URS_2024_02/725-14</t>
  </si>
  <si>
    <t>M.Č: 1.10, 1.14, 1.15, 1.16</t>
  </si>
  <si>
    <t>Z 902 nerez WC štětka válcová rovná závěsná kartáčovaná</t>
  </si>
  <si>
    <t>nerezová WC štětka; válcová; rovná; na zavěšení; povrch kartáčovaný</t>
  </si>
  <si>
    <t>725-15</t>
  </si>
  <si>
    <t>D+M - INT/16 - podpěrné madlo</t>
  </si>
  <si>
    <t>1451541815</t>
  </si>
  <si>
    <t>https://podminky.urs.cz/item/CS_URS_2024_02/725-15</t>
  </si>
  <si>
    <t>R1054503 Podpěrné madlo U 900 mm brus</t>
  </si>
  <si>
    <t xml:space="preserve">Podpěrné madlo délka 900 mm; provedení nerez BRUS: vyráběné z nerez trubky d=32 mm se šestiotvorovou upevňovací deskou 100x250x3 mm;  včetně </t>
  </si>
  <si>
    <t>kotevního materiálu</t>
  </si>
  <si>
    <t>725-16</t>
  </si>
  <si>
    <t>D+M - INT/17 - sklopný úchyt</t>
  </si>
  <si>
    <t>-1789156241</t>
  </si>
  <si>
    <t>https://podminky.urs.cz/item/CS_URS_2024_02/725-16</t>
  </si>
  <si>
    <t xml:space="preserve">Pozn.: </t>
  </si>
  <si>
    <t>R1061103 Sklopný úchyt U 813 mm brus</t>
  </si>
  <si>
    <t>Sklopný úchyt délka 813 mm; provedení nerez BRUS; vyráběné z nerez trubky d=32 mm se šestiotvorovou upevňovací deskou 100x250x3 mm; včetně kot.mat.</t>
  </si>
  <si>
    <t>725-17</t>
  </si>
  <si>
    <t>D+M - INT/18 - pisoarový žlab</t>
  </si>
  <si>
    <t>290744933</t>
  </si>
  <si>
    <t>https://podminky.urs.cz/item/CS_URS_2024_02/725-17</t>
  </si>
  <si>
    <t>M.Č: 1.13</t>
  </si>
  <si>
    <t>Sestava ZP 01 závěsný nerez zakrytovaný pisoárový žlab 6468 mm</t>
  </si>
  <si>
    <t xml:space="preserve">Sestava-závěsný zakrytovaný nerezový pisoárový žlab; celková délka 6468 mm; žlaby jsou spojeny přes příruby; součástí žlabu je rozvod vody a </t>
  </si>
  <si>
    <t xml:space="preserve">antivandalové trysky; odpad na kraj žlabu.odpad: otvor 52 mm+ prolis (pro 5/ 4" nebo 6/ 4 odpadovou vpusť), materiál nerez AISI 304, ti. 1.5 mm; </t>
  </si>
  <si>
    <t>povrch matný - tryskáno balotinou; součástí dodávky je závěsná lišta</t>
  </si>
  <si>
    <t>Dopojení, odpady, příslušenství</t>
  </si>
  <si>
    <t>725-18</t>
  </si>
  <si>
    <t>D+M - INT/21 - podlahový žlábek</t>
  </si>
  <si>
    <t>1557970482</t>
  </si>
  <si>
    <t>https://podminky.urs.cz/item/CS_URS_2024_02/725-18</t>
  </si>
  <si>
    <t>M.Č.: 1.13</t>
  </si>
  <si>
    <t>PZ 01.2700.SN.GAMA podlahový žlábek; 2x DN50</t>
  </si>
  <si>
    <t xml:space="preserve">podlahový žlábek k zadní stěně; celková délka 2700 mm ( žlab bude složen ze dvou stejných žlabů spojených </t>
  </si>
  <si>
    <t xml:space="preserve">odpady k sobě); 2x odpad (d=50 mm) včetně zápachové uzávěry; žlábek je doplněn o stavěcí nožky; materiál </t>
  </si>
  <si>
    <t>nerez AISI 304; povrch matný- tryskáno balotinou; krycí rošt GAMA, kartáčovaný</t>
  </si>
  <si>
    <t xml:space="preserve"> Dopojení, příslušenství, odpady</t>
  </si>
  <si>
    <t>725-19</t>
  </si>
  <si>
    <t>D+M - INT/22 - vpusť odpadní 110 mm</t>
  </si>
  <si>
    <t>-2140884968</t>
  </si>
  <si>
    <t>https://podminky.urs.cz/item/CS_URS_2024_02/725-19</t>
  </si>
  <si>
    <t>M.Č.: 1.10, 1.12, 1.11, 1.14, 1.15</t>
  </si>
  <si>
    <t>PV 01.B.110 vpust, odpad 110 boční</t>
  </si>
  <si>
    <t>celonerezová, lem pro hydroizolaci</t>
  </si>
  <si>
    <t>Kompletace, dopojení</t>
  </si>
  <si>
    <t>725-20</t>
  </si>
  <si>
    <t>D+M - INT/23 - stanice pro přebalování dětí</t>
  </si>
  <si>
    <t>-2033451788</t>
  </si>
  <si>
    <t>https://podminky.urs.cz/item/CS_URS_2024_02/725-20</t>
  </si>
  <si>
    <t>9002 Závěsná stanice pro přebalování dětí</t>
  </si>
  <si>
    <t xml:space="preserve">závěsná stanice pro přebalování dětí; rozměr v zavřeném stavu: 914x565x102 mm; rozměr v otevřeném stavu: </t>
  </si>
  <si>
    <t>914x565x519 mm, upevňovací materiál je součástí dodávky. Stanice je vybavena zásobníkem krycího papíru.</t>
  </si>
  <si>
    <t>725-21</t>
  </si>
  <si>
    <t>D+M - INT/24 - sklopné sedátko</t>
  </si>
  <si>
    <t>1866922702</t>
  </si>
  <si>
    <t>https://podminky.urs.cz/item/CS_URS_2024_02/725-21</t>
  </si>
  <si>
    <t>R12241003 Sklopné sprchové sedátko s opěrnou nohou BRUS</t>
  </si>
  <si>
    <t>Sklopné sprch. sedátko s opěrnou nohou nerez BRUS, kostra vyrobena z nerez trubky d=32. Na stěnu je</t>
  </si>
  <si>
    <t xml:space="preserve">upevněno šestiotv. upevňovací deskou. Sedací šástje výklopná směrem nahoru a je sestavená z plast. </t>
  </si>
  <si>
    <t>modulů bez opěrky zad. Nosnost 200 kg</t>
  </si>
  <si>
    <t>725-22</t>
  </si>
  <si>
    <t>D+M - INT/25 - automatický splachovač pro výlevku</t>
  </si>
  <si>
    <t>1897609324</t>
  </si>
  <si>
    <t>https://podminky.urs.cz/item/CS_URS_2024_02/725-22</t>
  </si>
  <si>
    <t>M.Č.: 1.12</t>
  </si>
  <si>
    <t>AUZ 5-11 P aut. splachovač  v předst. systému 12 V s piezotlačítkem</t>
  </si>
  <si>
    <t>725-23</t>
  </si>
  <si>
    <t>D+M - INT/26 - nerezová výlevka s mříží</t>
  </si>
  <si>
    <t>1595818766</t>
  </si>
  <si>
    <t>https://podminky.urs.cz/item/CS_URS_2024_02/725-23</t>
  </si>
  <si>
    <t>VL01 nerezová výlevka s mříží</t>
  </si>
  <si>
    <t>napouštěcí míchací baterie páková</t>
  </si>
  <si>
    <t>725-24</t>
  </si>
  <si>
    <t>D+M - INT/28 - nerezové svislé madlo - dl. 500 mm</t>
  </si>
  <si>
    <t>1048185701</t>
  </si>
  <si>
    <t>https://podminky.urs.cz/item/CS_URS_2024_02/725-24</t>
  </si>
  <si>
    <t>725-25</t>
  </si>
  <si>
    <t>D+M - INT/29 - nerezový podlahový žlábek atyp - 1700 mm</t>
  </si>
  <si>
    <t>660038634</t>
  </si>
  <si>
    <t>https://podminky.urs.cz/item/CS_URS_2024_02/725-25</t>
  </si>
  <si>
    <t>76</t>
  </si>
  <si>
    <t>725-26</t>
  </si>
  <si>
    <t>D+M - součinnost s D.1.4.1 EL - INT/08, INT/19, INT/20, INT/27, INT/30</t>
  </si>
  <si>
    <t>1025382280</t>
  </si>
  <si>
    <t>https://podminky.urs.cz/item/CS_URS_2024_02/725-26</t>
  </si>
  <si>
    <t>Zařizovací předměty:</t>
  </si>
  <si>
    <t>INT/08 - osoušeč rukou</t>
  </si>
  <si>
    <t>INT/19 - ovládání splachování</t>
  </si>
  <si>
    <t>INT/20 - napájecí zdroj</t>
  </si>
  <si>
    <t>INT/27 - zásobníkový ohřívač vody OKCE 50</t>
  </si>
  <si>
    <t>INT/30 - průtokový ohřívač vody 9110</t>
  </si>
  <si>
    <t>jsou součástí dodávky D.1.4.1 elektroinstalace</t>
  </si>
  <si>
    <t>V časti D.1.4.2 Zdravotní technika je obsažená součinnost a dopojení</t>
  </si>
  <si>
    <t>998725201</t>
  </si>
  <si>
    <t>Přesun hmot pro zařizovací předměty stanovený procentní sazbou (%) z ceny vodorovná dopravní vzdálenost do 50 m v objektech výšky do 6 m</t>
  </si>
  <si>
    <t>1019966206</t>
  </si>
  <si>
    <t>https://podminky.urs.cz/item/CS_URS_2024_02/998725201</t>
  </si>
  <si>
    <t>Ozn. tras vedení se směrem toku a druhu média, rozměry a provedení dle ČSN 13 0072, upevnění lep.</t>
  </si>
  <si>
    <t>1190157631</t>
  </si>
  <si>
    <t>84</t>
  </si>
  <si>
    <t>02</t>
  </si>
  <si>
    <t>Provedení ochranného pospojování a uzemnění dle požadavků ČSN, pospojovat například: vstupy do, objektu, potrubí, provést překlenutí měřidel, u přírub. armatur použít vějířové podložky, a další</t>
  </si>
  <si>
    <t>1608849922</t>
  </si>
  <si>
    <t>85</t>
  </si>
  <si>
    <t>03</t>
  </si>
  <si>
    <t>Štítky popisné na zařízení - ML popisný systém (upínací těleso, šroub, deska 140x100)+ popisný, štítek s textovým proužkem:</t>
  </si>
  <si>
    <t>-316093208</t>
  </si>
  <si>
    <t>1115322844</t>
  </si>
  <si>
    <t>-1895069131</t>
  </si>
  <si>
    <t>SO 01 3 - Vzduchotechnika</t>
  </si>
  <si>
    <t xml:space="preserve">    751 - Vzduchotechnika</t>
  </si>
  <si>
    <t>751</t>
  </si>
  <si>
    <t>751-01</t>
  </si>
  <si>
    <t>Montáž střešního ventilátoru, podstavce, klapky Ø 200 mm</t>
  </si>
  <si>
    <t>723686302</t>
  </si>
  <si>
    <t>https://podminky.urs.cz/item/CS_URS_2024_02/751-01</t>
  </si>
  <si>
    <t>střešní diagonální ventilátor Ø 200 mm - MIXVENT - TH 800/200 3V</t>
  </si>
  <si>
    <t>1663780564</t>
  </si>
  <si>
    <t>751-02</t>
  </si>
  <si>
    <t>Montáž střešního ventilátoru, podstavce, klapky Ø 160 mm</t>
  </si>
  <si>
    <t>-318568689</t>
  </si>
  <si>
    <t>https://podminky.urs.cz/item/CS_URS_2024_02/751-02</t>
  </si>
  <si>
    <t xml:space="preserve">střešní diagonální ventilátor Ø 160 mm - MIXVENT - TH 500/160 3V </t>
  </si>
  <si>
    <t>199329335</t>
  </si>
  <si>
    <t>751-03</t>
  </si>
  <si>
    <t>Montáž talířové ventily kovové se zděří Ø 125 mm</t>
  </si>
  <si>
    <t>157809048</t>
  </si>
  <si>
    <t>https://podminky.urs.cz/item/CS_URS_2024_02/751-03</t>
  </si>
  <si>
    <t>talířové ventily  kovové se zděří Ø 125 mm</t>
  </si>
  <si>
    <t>1942869543</t>
  </si>
  <si>
    <t>751-04</t>
  </si>
  <si>
    <t>Montáž potrubí spiro s tvarovkami, tlumiči, ohebným potrubím, ventily</t>
  </si>
  <si>
    <t>-1812746867</t>
  </si>
  <si>
    <t>https://podminky.urs.cz/item/CS_URS_2024_02/751-04</t>
  </si>
  <si>
    <t>04</t>
  </si>
  <si>
    <t>vzduchotechnické potrubí z pozinkovaného plechu kruhové, trouba spirálně vinutá bez příruby, Ø 125 - 200 mm, 40% tvarovek</t>
  </si>
  <si>
    <t>-740716151</t>
  </si>
  <si>
    <t>041</t>
  </si>
  <si>
    <t>hadice ohebná z Al Ø 125 mm</t>
  </si>
  <si>
    <t>455516233</t>
  </si>
  <si>
    <t>751-05</t>
  </si>
  <si>
    <t>Montáž zpětné klapky do potrubí, těsná Ø 160 mm</t>
  </si>
  <si>
    <t>-1869771873</t>
  </si>
  <si>
    <t>https://podminky.urs.cz/item/CS_URS_2024_02/751-05</t>
  </si>
  <si>
    <t>05</t>
  </si>
  <si>
    <t>zpětná klapka RSK Ø 160 mm</t>
  </si>
  <si>
    <t>-1946381979</t>
  </si>
  <si>
    <t>751-06</t>
  </si>
  <si>
    <t>Montáž zpětné klapky do potrubí, těsná Ø 200 mm</t>
  </si>
  <si>
    <t>572773202</t>
  </si>
  <si>
    <t>https://podminky.urs.cz/item/CS_URS_2024_02/751-06</t>
  </si>
  <si>
    <t>06</t>
  </si>
  <si>
    <t>zpětná klapka RSK Ø 200 mm</t>
  </si>
  <si>
    <t>215089579</t>
  </si>
  <si>
    <t>751-07</t>
  </si>
  <si>
    <t>Montáž šikmý podstavec ventilátoru</t>
  </si>
  <si>
    <t>-531052604</t>
  </si>
  <si>
    <t>https://podminky.urs.cz/item/CS_URS_2024_02/751-07</t>
  </si>
  <si>
    <t>07</t>
  </si>
  <si>
    <t>šikmý podstavec ventilátoru JBS - S - 300</t>
  </si>
  <si>
    <t>-273150341</t>
  </si>
  <si>
    <t>751-08</t>
  </si>
  <si>
    <t>Zaregulování systému vzduchotechnického zařízení za 1 koncový (distribuční) prvek</t>
  </si>
  <si>
    <t>54251192</t>
  </si>
  <si>
    <t>https://podminky.urs.cz/item/CS_URS_2024_02/751-08</t>
  </si>
  <si>
    <t>751-09</t>
  </si>
  <si>
    <t>Montáž tlumiče hluku</t>
  </si>
  <si>
    <t>-1530271384</t>
  </si>
  <si>
    <t>https://podminky.urs.cz/item/CS_URS_2024_02/751-09</t>
  </si>
  <si>
    <t>tlumič hluku</t>
  </si>
  <si>
    <t>1032728455</t>
  </si>
  <si>
    <t>751-10</t>
  </si>
  <si>
    <t>894823669</t>
  </si>
  <si>
    <t>https://podminky.urs.cz/item/CS_URS_2024_02/751-10</t>
  </si>
  <si>
    <t>751-11</t>
  </si>
  <si>
    <t>Pomocné lešení</t>
  </si>
  <si>
    <t>den</t>
  </si>
  <si>
    <t>-1066433116</t>
  </si>
  <si>
    <t>https://podminky.urs.cz/item/CS_URS_2024_02/751-11</t>
  </si>
  <si>
    <t>751-12</t>
  </si>
  <si>
    <t>Spojovací, těsnicí, kotevní a pomocný materiál</t>
  </si>
  <si>
    <t>-1991051480</t>
  </si>
  <si>
    <t>https://podminky.urs.cz/item/CS_URS_2024_02/751-12</t>
  </si>
  <si>
    <t>751-13</t>
  </si>
  <si>
    <t>Montáž kaučuková samolepící izolace tl. 20 mm</t>
  </si>
  <si>
    <t>-1436707533</t>
  </si>
  <si>
    <t>https://podminky.urs.cz/item/CS_URS_2024_02/751-13</t>
  </si>
  <si>
    <t>kaučuková samolepící izolace tl. 20 mm</t>
  </si>
  <si>
    <t>-802422211</t>
  </si>
  <si>
    <t>751-14</t>
  </si>
  <si>
    <t>Hodinové zúčtovací sazby profesí PSV zednické výpomoci a pomocné práce PSV dělník zednických výpomocí</t>
  </si>
  <si>
    <t>hod</t>
  </si>
  <si>
    <t>96242187</t>
  </si>
  <si>
    <t>https://podminky.urs.cz/item/CS_URS_2024_02/751-14</t>
  </si>
  <si>
    <t>751-15</t>
  </si>
  <si>
    <t>Hodinové zúčtovací sazby montáží technologických zařízení na stavebních objektech montér vzduchotechniky odborný, kompletační činnost</t>
  </si>
  <si>
    <t>-1260404798</t>
  </si>
  <si>
    <t>https://podminky.urs.cz/item/CS_URS_2024_02/751-15</t>
  </si>
  <si>
    <t>751-16</t>
  </si>
  <si>
    <t>Hodinové zúčtovací sazby ostatních profesí kontrolní činnost technik, koordinace s ostatními řemesly</t>
  </si>
  <si>
    <t>-1151274180</t>
  </si>
  <si>
    <t>https://podminky.urs.cz/item/CS_URS_2024_02/751-16</t>
  </si>
  <si>
    <t>751-17</t>
  </si>
  <si>
    <t>Hodinové zúčtovací sazby ostatních profesí technik odborný, dokumentace skutečného provedení</t>
  </si>
  <si>
    <t>-931635411</t>
  </si>
  <si>
    <t>https://podminky.urs.cz/item/CS_URS_2024_02/751-17</t>
  </si>
  <si>
    <t>SO 01 4 - Elektroinstalace - silnoproud</t>
  </si>
  <si>
    <t xml:space="preserve">    741 - Elektroinstalace - silnoproud</t>
  </si>
  <si>
    <t>M - Práce a dodávky M</t>
  </si>
  <si>
    <t xml:space="preserve">    21-M - Elektromontáže</t>
  </si>
  <si>
    <t xml:space="preserve">    VRN9 - Ostatní náklady</t>
  </si>
  <si>
    <t>-1060148498</t>
  </si>
  <si>
    <t>1749320057</t>
  </si>
  <si>
    <t>85*0,15</t>
  </si>
  <si>
    <t>917367131</t>
  </si>
  <si>
    <t>971033151</t>
  </si>
  <si>
    <t>Vybourání otvorů ve zdivu základovém nebo nadzákladovém z cihel, tvárnic, příčkovek z cihel pálených na maltu vápennou nebo vápenocementovou průměru profilu do 60 mm, tl. do 450 mm</t>
  </si>
  <si>
    <t>-443324971</t>
  </si>
  <si>
    <t>https://podminky.urs.cz/item/CS_URS_2024_02/971033151</t>
  </si>
  <si>
    <t>974031121</t>
  </si>
  <si>
    <t>Vysekání rýh ve zdivu cihelném na maltu vápennou nebo vápenocementovou do hl. 30 mm a šířky do 30 mm</t>
  </si>
  <si>
    <t>609056450</t>
  </si>
  <si>
    <t>https://podminky.urs.cz/item/CS_URS_2024_02/974031121</t>
  </si>
  <si>
    <t>974031122</t>
  </si>
  <si>
    <t>Vysekání rýh ve zdivu cihelném na maltu vápennou nebo vápenocementovou do hl. 30 mm a šířky do 70 mm</t>
  </si>
  <si>
    <t>1892043675</t>
  </si>
  <si>
    <t>https://podminky.urs.cz/item/CS_URS_2024_02/974031122</t>
  </si>
  <si>
    <t>-840590540</t>
  </si>
  <si>
    <t>-1481884817</t>
  </si>
  <si>
    <t>247038960</t>
  </si>
  <si>
    <t>0,234*15 'Přepočtené koeficientem množství</t>
  </si>
  <si>
    <t>-702968431</t>
  </si>
  <si>
    <t>-286074265</t>
  </si>
  <si>
    <t>741</t>
  </si>
  <si>
    <t>741112001</t>
  </si>
  <si>
    <t>Montáž krabic elektroinstalačních bez napojení na trubky a lišty, demontáže a montáže víčka a přístroje protahovacích nebo odbočných zapuštěných plastových kruhových</t>
  </si>
  <si>
    <t>-999236139</t>
  </si>
  <si>
    <t>https://podminky.urs.cz/item/CS_URS_2025_02/741112001</t>
  </si>
  <si>
    <t>32+11</t>
  </si>
  <si>
    <t>34571450</t>
  </si>
  <si>
    <t>krabice pod omítku PVC přístrojová kruhová D 70mm</t>
  </si>
  <si>
    <t>-1782310400</t>
  </si>
  <si>
    <t>34571521</t>
  </si>
  <si>
    <t>krabice pod omítku PVC odbočná kruhová D 70mm s víčkem a svorkovnicí</t>
  </si>
  <si>
    <t>1064207887</t>
  </si>
  <si>
    <t>741122015</t>
  </si>
  <si>
    <t>Montáž kabelů měděných bez ukončení uložených pod omítku plných kulatých (např. CYKY), počtu a průřezu žil 3x1,5 mm2</t>
  </si>
  <si>
    <t>1474450124</t>
  </si>
  <si>
    <t>https://podminky.urs.cz/item/CS_URS_2025_02/741122015</t>
  </si>
  <si>
    <t>601+125+91+75</t>
  </si>
  <si>
    <t>34111030</t>
  </si>
  <si>
    <t>kabel instalační jádro Cu plné izolace PVC plášť PVC 450/750V (CYKY) 3x1,5mm2</t>
  </si>
  <si>
    <t>-2034961891</t>
  </si>
  <si>
    <t>892*1,15 'Přepočtené koeficientem množství</t>
  </si>
  <si>
    <t>741122016</t>
  </si>
  <si>
    <t>Montáž kabelů měděných bez ukončení uložených pod omítku plných kulatých (např. CYKY), počtu a průřezu žil 3x2,5 až 6 mm2</t>
  </si>
  <si>
    <t>1990649729</t>
  </si>
  <si>
    <t>https://podminky.urs.cz/item/CS_URS_2025_02/741122016</t>
  </si>
  <si>
    <t>526+196+49</t>
  </si>
  <si>
    <t>34111036</t>
  </si>
  <si>
    <t>kabel instalační jádro Cu plné izolace PVC plášť PVC 450/750V (CYKY) 3x2,5mm2</t>
  </si>
  <si>
    <t>-562367798</t>
  </si>
  <si>
    <t>771*1,15 'Přepočtené koeficientem množství</t>
  </si>
  <si>
    <t>741313002</t>
  </si>
  <si>
    <t>Montáž zásuvek domovních se zapojením vodičů bezšroubové připojení polozapuštěných nebo zapuštěných 10/16 A, provedení 2P + PE dvojí zapojení pro průběžnou montáž</t>
  </si>
  <si>
    <t>46709369</t>
  </si>
  <si>
    <t>https://podminky.urs.cz/item/CS_URS_2025_02/741313002</t>
  </si>
  <si>
    <t>34555241</t>
  </si>
  <si>
    <t>přístroj zásuvky zápustné jednonásobné, krytka s clonkami, bezšroubové svorky</t>
  </si>
  <si>
    <t>-135049216</t>
  </si>
  <si>
    <t>57</t>
  </si>
  <si>
    <t>741420001</t>
  </si>
  <si>
    <t>Montáž hromosvodného vedení svodových drátů nebo lan s podpěrami, Ø do 10 mm</t>
  </si>
  <si>
    <t>1898757331</t>
  </si>
  <si>
    <t>https://podminky.urs.cz/item/CS_URS_2025_02/741420001</t>
  </si>
  <si>
    <t>4*3</t>
  </si>
  <si>
    <t>58</t>
  </si>
  <si>
    <t>35441077</t>
  </si>
  <si>
    <t>drát D 8mm AlMgSi</t>
  </si>
  <si>
    <t>614689874</t>
  </si>
  <si>
    <t>0,137*12*1,1</t>
  </si>
  <si>
    <t>59</t>
  </si>
  <si>
    <t>741420020</t>
  </si>
  <si>
    <t>Montáž hromosvodného vedení svorek s jedním šroubem</t>
  </si>
  <si>
    <t>1857206238</t>
  </si>
  <si>
    <t>https://podminky.urs.cz/item/CS_URS_2025_02/741420020</t>
  </si>
  <si>
    <t>35431001</t>
  </si>
  <si>
    <t>svorka uzemnění AlMgSi univerzální</t>
  </si>
  <si>
    <t>-1976171052</t>
  </si>
  <si>
    <t>Práce a dodávky M</t>
  </si>
  <si>
    <t>21-M</t>
  </si>
  <si>
    <t>Elektromontáže</t>
  </si>
  <si>
    <t>Demontáž elektroinstalace</t>
  </si>
  <si>
    <t>2109031218</t>
  </si>
  <si>
    <t>https://podminky.urs.cz/item/CS_URS_2024_02/21-M</t>
  </si>
  <si>
    <t>21-M-01</t>
  </si>
  <si>
    <t xml:space="preserve">Montáž svítidel - exterier </t>
  </si>
  <si>
    <t>-172210743</t>
  </si>
  <si>
    <t>https://podminky.urs.cz/item/CS_URS_2024_02/21-M-01</t>
  </si>
  <si>
    <t>svítidlo greenlux - GXDS351 DAISY BETA 10W NW</t>
  </si>
  <si>
    <t>256</t>
  </si>
  <si>
    <t>778723150</t>
  </si>
  <si>
    <t>21-M-02</t>
  </si>
  <si>
    <t>Montáž pohybového čidla - exterier svítidla DAISY BETA</t>
  </si>
  <si>
    <t>374505063</t>
  </si>
  <si>
    <t>https://podminky.urs.cz/item/CS_URS_2024_02/21-M-02</t>
  </si>
  <si>
    <t>pohybové čidlo PIR pro svítidlo DAISY BETA</t>
  </si>
  <si>
    <t>733226086</t>
  </si>
  <si>
    <t>21-M-03</t>
  </si>
  <si>
    <t>Montáž svítidel - interier</t>
  </si>
  <si>
    <t>-1370669633</t>
  </si>
  <si>
    <t>https://podminky.urs.cz/item/CS_URS_2024_02/21-M-03</t>
  </si>
  <si>
    <t>15+3+2</t>
  </si>
  <si>
    <t>031</t>
  </si>
  <si>
    <t>svítidlo GXDW330 - ZETA-S IP44 24W NW 2400lm</t>
  </si>
  <si>
    <t>-490308411</t>
  </si>
  <si>
    <t>1.10 WC ženy:</t>
  </si>
  <si>
    <t>1.10 WC ženy - kabina:</t>
  </si>
  <si>
    <t>1.12 Úklidová místnost:</t>
  </si>
  <si>
    <t>1.13 WC muži:</t>
  </si>
  <si>
    <t>1.13 WC muži kabina:</t>
  </si>
  <si>
    <t>032</t>
  </si>
  <si>
    <t>svítidlo GXDW332 - ZETA-S IP44 36W NW 3600lm</t>
  </si>
  <si>
    <t>765712156</t>
  </si>
  <si>
    <t>1.11 WC ženy - záchodvá předsíň:</t>
  </si>
  <si>
    <t>1.14 WC muži - záchodová předsíň:</t>
  </si>
  <si>
    <t>1.16 Bezbarierová kabina:</t>
  </si>
  <si>
    <t>033</t>
  </si>
  <si>
    <t>svítidlo GXDW316 - ZETA-S 21W</t>
  </si>
  <si>
    <t>1001448760</t>
  </si>
  <si>
    <t>1.17 obslužná chodba:</t>
  </si>
  <si>
    <t>21-M-04</t>
  </si>
  <si>
    <t>Montáž pohybového čidla - interier (VZT, svítidla + ZP)</t>
  </si>
  <si>
    <t>-1794517864</t>
  </si>
  <si>
    <t>https://podminky.urs.cz/item/CS_URS_2024_02/21-M-04</t>
  </si>
  <si>
    <t>pohybové čidlo - interiér (VZT, svítidla + ZP), včetně dopojení</t>
  </si>
  <si>
    <t>2050072348</t>
  </si>
  <si>
    <t>21-M-05</t>
  </si>
  <si>
    <t>D+M podružný rozvaděč RP 39054, 54 modulů</t>
  </si>
  <si>
    <t>1655132064</t>
  </si>
  <si>
    <t>https://podminky.urs.cz/item/CS_URS_2024_02/21-M-05</t>
  </si>
  <si>
    <t>21-M-06</t>
  </si>
  <si>
    <t>D+M jistič B25A/3</t>
  </si>
  <si>
    <t>-329146735</t>
  </si>
  <si>
    <t>https://podminky.urs.cz/item/CS_URS_2024_02/21-M-06</t>
  </si>
  <si>
    <t>21-M-07</t>
  </si>
  <si>
    <t>D+M odpočtový elektroměr</t>
  </si>
  <si>
    <t>519770248</t>
  </si>
  <si>
    <t>https://podminky.urs.cz/item/CS_URS_2024_02/21-M-07</t>
  </si>
  <si>
    <t>21-M-08</t>
  </si>
  <si>
    <t>D+M ochranné pospojování</t>
  </si>
  <si>
    <t>-872349401</t>
  </si>
  <si>
    <t>https://podminky.urs.cz/item/CS_URS_2024_02/21-M-08</t>
  </si>
  <si>
    <t>21-M-10</t>
  </si>
  <si>
    <t xml:space="preserve">D+M sada pro nouzovou signalizaci - WC ZTP </t>
  </si>
  <si>
    <t>1211334668</t>
  </si>
  <si>
    <t>https://podminky.urs.cz/item/CS_URS_2024_02/21-M-10</t>
  </si>
  <si>
    <t>21-M-12</t>
  </si>
  <si>
    <t>D+M přímotop 1,5 kW - sálavý panel</t>
  </si>
  <si>
    <t>-474976620</t>
  </si>
  <si>
    <t>https://podminky.urs.cz/item/CS_URS_2024_02/21-M-12</t>
  </si>
  <si>
    <t>21-M-13</t>
  </si>
  <si>
    <t>D+M vývod pro dveře, baterie, splachování</t>
  </si>
  <si>
    <t>-74682598</t>
  </si>
  <si>
    <t>https://podminky.urs.cz/item/CS_URS_2024_02/21-M-13</t>
  </si>
  <si>
    <t>9+13</t>
  </si>
  <si>
    <t>21-M-16</t>
  </si>
  <si>
    <t xml:space="preserve">D+M vypinač pro napojení bojleru </t>
  </si>
  <si>
    <t>-242750510</t>
  </si>
  <si>
    <t>https://podminky.urs.cz/item/CS_URS_2024_02/21-M-16</t>
  </si>
  <si>
    <t>21-M-17</t>
  </si>
  <si>
    <t>D+M - INT/08 - Z 235 elektrický osoušeč rukou midi nerez 2100 W</t>
  </si>
  <si>
    <t>1125125123</t>
  </si>
  <si>
    <t>https://podminky.urs.cz/item/CS_URS_2024_02/21-M-17</t>
  </si>
  <si>
    <t>Z 253 EI. osoušeč rukou MIDI NEREZ 2100W</t>
  </si>
  <si>
    <t xml:space="preserve">elektrický osoušeč rukou MIDI NEREZ; rozměry 252x273x207 mm; příkon 2100 W; el. napájení 230 V, 50 Hz; </t>
  </si>
  <si>
    <t>povrch kartáčovaný, upevňovací materuálje součástí dodávky.</t>
  </si>
  <si>
    <t>Dopojení, kompletace</t>
  </si>
  <si>
    <t>21-M-181</t>
  </si>
  <si>
    <t>D+M - VNĚ/03 - platební vestavny automat pro otevírání dveří - PAD - s možností otvírání EURO klíčem, žetonem a platbou</t>
  </si>
  <si>
    <t>-2073772069</t>
  </si>
  <si>
    <t>https://podminky.urs.cz/item/CS_URS_2024_02/21-M-181</t>
  </si>
  <si>
    <t>Automat bude umístě nalevo od vstupních dveří do - 1.16 - WC invalida</t>
  </si>
  <si>
    <t>Platební vestavný automat pro otevírání dveří umožňující platbu mincemi, bezkontaktní platby nebo mobilní (NFC) platby.</t>
  </si>
  <si>
    <t xml:space="preserve">Platební terminál dodává zhotovitel - doporučený typ - lngenico SELF 2000. </t>
  </si>
  <si>
    <t>Vhození určité hodnoty do automatu nebo zaplacením platební kartou, případně otočením EURO klíčem se odblokuje elektrický zámek a dveře lze otevřít.</t>
  </si>
  <si>
    <t>Režimy: bez blokací dveří, s blokací dveří</t>
  </si>
  <si>
    <t>Použitelné mince: 1. 2, 5, 10, 20, 50 Kč, žetony ZT 2; 0.1. 0.2, 0.5, 1, 2 Euro</t>
  </si>
  <si>
    <t>Napájecí napětí: 12 V; 50 Hz</t>
  </si>
  <si>
    <t>Materiál: nerez AISI 304, povrch kartáč.</t>
  </si>
  <si>
    <t>Součástí je LTE router na SIM s anténou.</t>
  </si>
  <si>
    <t>21-M-19</t>
  </si>
  <si>
    <t>D+M - INT/20 - ZAC 1/50 napájecí zdroj 230V/12V, 50Hz, 50 VA - 8 zařízení</t>
  </si>
  <si>
    <t>-823665301</t>
  </si>
  <si>
    <t>https://podminky.urs.cz/item/CS_URS_2024_02/21-M-19</t>
  </si>
  <si>
    <t>21-M-20</t>
  </si>
  <si>
    <t>D+M - INT/19 - COS 3.4 časově ovládané splachování - 4 výstupy, včetně 4 ks elmag ventilů</t>
  </si>
  <si>
    <t xml:space="preserve">ks </t>
  </si>
  <si>
    <t>831441971</t>
  </si>
  <si>
    <t>https://podminky.urs.cz/item/CS_URS_2024_02/21-M-20</t>
  </si>
  <si>
    <t>21-M-21</t>
  </si>
  <si>
    <t>D+M - INT/27 - zásobníkový ohřívač vody - OKCE 50</t>
  </si>
  <si>
    <t>1991752700</t>
  </si>
  <si>
    <t>https://podminky.urs.cz/item/CS_URS_2024_02/21-M-21</t>
  </si>
  <si>
    <t>21-M-22</t>
  </si>
  <si>
    <t xml:space="preserve">D+M - INT/30 - průtokový ohřívač vody </t>
  </si>
  <si>
    <t>-950781103</t>
  </si>
  <si>
    <t>https://podminky.urs.cz/item/CS_URS_2024_02/21-M-22</t>
  </si>
  <si>
    <t>VRN9</t>
  </si>
  <si>
    <t>Ostatní náklady</t>
  </si>
  <si>
    <t>HZS - provedení revizních zkoušek dle ČSN 33 15 00 Revizní technik</t>
  </si>
  <si>
    <t>-1744228795</t>
  </si>
  <si>
    <t>HZS - provedení revizních zkoušek dle ČSN 33 15 00 Spolupráce s revizním technikem</t>
  </si>
  <si>
    <t>-1587455502</t>
  </si>
  <si>
    <t>46</t>
  </si>
  <si>
    <t>Podružný materiál</t>
  </si>
  <si>
    <t>kompl.</t>
  </si>
  <si>
    <t>722217237</t>
  </si>
  <si>
    <t>47</t>
  </si>
  <si>
    <t>Doprava a přesun</t>
  </si>
  <si>
    <t>-1223060708</t>
  </si>
  <si>
    <t>SO 02 1 - Nový domovní rozvod vodovodního potrubí pro veřejné toalety</t>
  </si>
  <si>
    <t>1453991646</t>
  </si>
  <si>
    <t>60*0,8</t>
  </si>
  <si>
    <t>1985593144</t>
  </si>
  <si>
    <t>5*1,5*0,8</t>
  </si>
  <si>
    <t>132151103</t>
  </si>
  <si>
    <t>Hloubení nezapažených rýh šířky do 800 mm strojně s urovnáním dna do předepsaného profilu a spádu v hornině třídy těžitelnosti I skupiny 1 a 2 přes 50 do 100 m3</t>
  </si>
  <si>
    <t>1668139231</t>
  </si>
  <si>
    <t>https://podminky.urs.cz/item/CS_URS_2024_02/132151103</t>
  </si>
  <si>
    <t>60*1,5*0,8</t>
  </si>
  <si>
    <t>108052534</t>
  </si>
  <si>
    <t>60*1,5*2</t>
  </si>
  <si>
    <t>367427381</t>
  </si>
  <si>
    <t>189078856</t>
  </si>
  <si>
    <t>6+72</t>
  </si>
  <si>
    <t>-20,8</t>
  </si>
  <si>
    <t>-1637046502</t>
  </si>
  <si>
    <t>57,2*15</t>
  </si>
  <si>
    <t>-820078574</t>
  </si>
  <si>
    <t>-1927408827</t>
  </si>
  <si>
    <t>-32848108</t>
  </si>
  <si>
    <t>57,2*1,8</t>
  </si>
  <si>
    <t>205772554</t>
  </si>
  <si>
    <t>-717345166</t>
  </si>
  <si>
    <t>(60+5)*0,1*0,8*1,8</t>
  </si>
  <si>
    <t>1431802311</t>
  </si>
  <si>
    <t>(60+5)*0,3*0,8*1,8</t>
  </si>
  <si>
    <t>-1078052479</t>
  </si>
  <si>
    <t>-924442953</t>
  </si>
  <si>
    <t>48*2</t>
  </si>
  <si>
    <t>651885172</t>
  </si>
  <si>
    <t>-1815883684</t>
  </si>
  <si>
    <t>48*0,2*1,5</t>
  </si>
  <si>
    <t>2117638065</t>
  </si>
  <si>
    <t>871171141</t>
  </si>
  <si>
    <t>Montáž vodovodního potrubí z plastů v otevřeném výkopu z polyetylenu PE 100 RC SDR 11 D 40 x 3,7 mm</t>
  </si>
  <si>
    <t>1992553429</t>
  </si>
  <si>
    <t>https://podminky.urs.cz/item/CS_URS_2024_02/871171141</t>
  </si>
  <si>
    <t>60+5</t>
  </si>
  <si>
    <t>WVN.VP403043W</t>
  </si>
  <si>
    <t xml:space="preserve">Trubka dvouvrstvá PE 100 RC SDR 11 40x3.7 </t>
  </si>
  <si>
    <t>-1663649894</t>
  </si>
  <si>
    <t>65*1,015 'Přepočtené koeficientem množství</t>
  </si>
  <si>
    <t>899721111</t>
  </si>
  <si>
    <t>Signalizační vodič na potrubí DN do 150 mm</t>
  </si>
  <si>
    <t>-712184967</t>
  </si>
  <si>
    <t>https://podminky.urs.cz/item/CS_URS_2024_02/899721111</t>
  </si>
  <si>
    <t>-1585085734</t>
  </si>
  <si>
    <t>89311211</t>
  </si>
  <si>
    <t>Šachta armaturní - dopojení</t>
  </si>
  <si>
    <t>1685115627</t>
  </si>
  <si>
    <t>https://podminky.urs.cz/item/CS_URS_2024_02/89311211</t>
  </si>
  <si>
    <t>8938111</t>
  </si>
  <si>
    <t>D+M vodoměrných šachet - dle stanoviska SmVak a.s.</t>
  </si>
  <si>
    <t>-1017046620</t>
  </si>
  <si>
    <t>https://podminky.urs.cz/item/CS_URS_2024_02/8938111</t>
  </si>
  <si>
    <t>Dne 4.7.2024 v 9 hod. proběhlo jednání ohledně dopřesnění technického řešení vodovodní přípojky pro Areál Skalky dle stanoviska SmVak a.s.</t>
  </si>
  <si>
    <t xml:space="preserve">Dle Vyjádření SmVak a.s. ze dne 7.6.2024 bude provedena výměna stávajícího fakturačního vodoměru za větší Qjm=6m3/hod. </t>
  </si>
  <si>
    <t>Z toho důvodu bude nutné zdemontovat stávající vodoměrnou šachtu a nahradit jí novou vodoměrnou šachtou Modulo Compozit.</t>
  </si>
  <si>
    <t xml:space="preserve">Za touto vodoměrnou šachtou budou umístěny tři samostatné podružné vodoměry se samostatným měřením (a.- restaurace, b.-veřejné WC, c.-podium), které </t>
  </si>
  <si>
    <t>budou osazeny do samostatných vodoměrných šachet Modulo Compozit.</t>
  </si>
  <si>
    <t>971052451</t>
  </si>
  <si>
    <t>Vybourání a prorážení otvorů v železobetonových příčkách a zdech základových nebo nadzákladových, plochy do 0,25 m2, tl. do 450 mm</t>
  </si>
  <si>
    <t>-521762713</t>
  </si>
  <si>
    <t>https://podminky.urs.cz/item/CS_URS_2024_02/971052451</t>
  </si>
  <si>
    <t>-744407053</t>
  </si>
  <si>
    <t>149840677</t>
  </si>
  <si>
    <t>-480807928</t>
  </si>
  <si>
    <t>0,387*15 'Přepočtené koeficientem množství</t>
  </si>
  <si>
    <t>-1235833313</t>
  </si>
  <si>
    <t>998276101</t>
  </si>
  <si>
    <t>Přesun hmot pro trubní vedení hloubené z trub z plastických hmot nebo sklolaminátových pro vodovody nebo kanalizace v otevřeném výkopu dopravní vzdálenost do 15 m</t>
  </si>
  <si>
    <t>1827159968</t>
  </si>
  <si>
    <t>https://podminky.urs.cz/item/CS_URS_2024_02/998276101</t>
  </si>
  <si>
    <t>72213080</t>
  </si>
  <si>
    <t>Demontáž potrubí do DN 25</t>
  </si>
  <si>
    <t>-2013992906</t>
  </si>
  <si>
    <t>https://podminky.urs.cz/item/CS_URS_2024_02/72213080</t>
  </si>
  <si>
    <t>-2068984692</t>
  </si>
  <si>
    <t>-912701351</t>
  </si>
  <si>
    <t>-1115826075</t>
  </si>
  <si>
    <t>Doprava</t>
  </si>
  <si>
    <t>828189308</t>
  </si>
  <si>
    <t>Hzs-nezmeritelne stavebni prace</t>
  </si>
  <si>
    <t>1448824021</t>
  </si>
  <si>
    <t>VN - Vedlejší a ostatní náklady</t>
  </si>
  <si>
    <t>OST - Ostatní náklady</t>
  </si>
  <si>
    <t>VRN 01</t>
  </si>
  <si>
    <t>669211248</t>
  </si>
  <si>
    <t>VRN 03</t>
  </si>
  <si>
    <t>Vytýčení inženýrských sítí</t>
  </si>
  <si>
    <t>506752629</t>
  </si>
  <si>
    <t>VRN 04</t>
  </si>
  <si>
    <t>1450452406</t>
  </si>
  <si>
    <t>OST</t>
  </si>
  <si>
    <t>512</t>
  </si>
  <si>
    <t>OST 02</t>
  </si>
  <si>
    <t>Ochrana stávajících inženýrských sítí na stavbě</t>
  </si>
  <si>
    <t>846265674</t>
  </si>
  <si>
    <t>OST 03</t>
  </si>
  <si>
    <t>Dočasná dopravní opatření</t>
  </si>
  <si>
    <t>-787904675</t>
  </si>
  <si>
    <t>OST 05</t>
  </si>
  <si>
    <t>-316546549</t>
  </si>
  <si>
    <t>OST 08</t>
  </si>
  <si>
    <t>Dokumentace skutečného provedení</t>
  </si>
  <si>
    <t>449234842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</si>
  <si>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</si>
  <si>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</si>
  <si>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</si>
  <si>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</si>
  <si>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</rPr>
      <t xml:space="preserve">Rekapitulace stavby </t>
    </r>
    <r>
      <rPr>
        <sz val="8"/>
        <rFont val="Arial CE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</si>
  <si>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</rPr>
      <t>Rekapitulace stavby</t>
    </r>
    <r>
      <rPr>
        <sz val="8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</si>
  <si>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</si>
  <si>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</si>
  <si>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</rPr>
      <t>Rekapitulace objektů stavby a soupisů prací</t>
    </r>
    <r>
      <rPr>
        <sz val="8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</si>
  <si>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</si>
  <si>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</si>
  <si>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</si>
  <si>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</si>
  <si>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</si>
  <si>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</si>
  <si>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</si>
  <si>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</si>
  <si>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Ostatní</t>
  </si>
  <si>
    <t>Soupis</t>
  </si>
  <si>
    <t>Soupis prací pro daný typ objektu</t>
  </si>
  <si>
    <r>
      <rPr>
        <i/>
        <sz val="8"/>
        <rFont val="Arial CE"/>
      </rPr>
      <t xml:space="preserve">Soupis prací </t>
    </r>
    <r>
      <rPr>
        <sz val="8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</si>
  <si>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</si>
  <si>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</rPr>
      <t>Krycí list soupisu</t>
    </r>
    <r>
      <rPr>
        <sz val="8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</si>
  <si>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</si>
  <si>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</rPr>
      <t>Rekapitulace členění soupisu prací</t>
    </r>
    <r>
      <rPr>
        <sz val="8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</si>
  <si>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</si>
  <si>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</rPr>
      <t xml:space="preserve">Soupis prací </t>
    </r>
    <r>
      <rPr>
        <sz val="8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</si>
  <si>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</si>
  <si>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</si>
  <si>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</si>
  <si>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</si>
  <si>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</si>
  <si>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</si>
  <si>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</si>
  <si>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</si>
  <si>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</si>
  <si>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</si>
  <si>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</si>
  <si>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</si>
  <si>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</si>
  <si>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</si>
  <si>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</si>
  <si>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</si>
  <si>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</si>
  <si>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</si>
  <si>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</si>
  <si>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</si>
  <si>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</si>
  <si>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</si>
  <si>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</si>
  <si>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</si>
  <si>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</si>
  <si>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</si>
  <si>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</si>
  <si>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</si>
  <si>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</si>
  <si>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</si>
  <si>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</si>
  <si>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</si>
  <si>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</si>
  <si>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</si>
  <si>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</si>
  <si>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</si>
  <si>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</si>
  <si>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</si>
  <si>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</si>
  <si>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</si>
  <si>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</si>
  <si>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</si>
  <si>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</si>
  <si>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</si>
  <si>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</si>
  <si>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</si>
  <si>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</si>
  <si>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</si>
  <si>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</si>
  <si>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</si>
  <si>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</si>
  <si>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</si>
  <si>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</si>
  <si>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</si>
  <si>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</si>
  <si>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</si>
  <si>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</si>
  <si>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</si>
  <si>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</si>
  <si>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</si>
  <si>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</si>
  <si>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</si>
  <si>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</si>
  <si>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</si>
  <si>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</si>
  <si>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</si>
  <si>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</si>
  <si>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</si>
  <si>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</si>
  <si>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</si>
  <si>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</si>
  <si>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</si>
  <si>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</si>
  <si>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</si>
  <si>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</si>
  <si>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</si>
  <si>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</si>
  <si>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</si>
  <si>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</si>
  <si>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</si>
  <si>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</si>
  <si>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</si>
  <si>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</si>
  <si>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</si>
  <si>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</si>
  <si>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</si>
  <si>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</si>
  <si>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</si>
  <si>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</si>
  <si>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</si>
  <si>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</si>
  <si>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</si>
  <si>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</si>
  <si>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</si>
  <si>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</si>
  <si>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</si>
  <si>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</si>
  <si>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</si>
  <si>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</si>
  <si>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</si>
  <si>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</si>
  <si>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</si>
  <si>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</si>
  <si>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</si>
  <si>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</si>
  <si>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</si>
  <si>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</si>
  <si>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</si>
  <si>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</si>
  <si>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</si>
  <si>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</si>
  <si>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</si>
  <si>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</si>
  <si>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</si>
  <si>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</si>
  <si>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</si>
  <si>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</si>
  <si>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</si>
  <si>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</si>
  <si>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</si>
  <si>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</si>
  <si>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</si>
  <si>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</si>
  <si>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</si>
  <si>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</si>
  <si>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</si>
  <si>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</si>
  <si>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</si>
  <si>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</si>
  <si>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</si>
  <si>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</si>
  <si>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</si>
  <si>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</si>
  <si>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</si>
  <si>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</si>
  <si>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</si>
  <si>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</si>
  <si>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</si>
  <si>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</si>
  <si>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</si>
  <si>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</si>
  <si>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</si>
  <si>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</si>
  <si>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</si>
  <si>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</si>
  <si>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</si>
  <si>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</si>
  <si>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</si>
  <si>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</si>
  <si>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</si>
  <si>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</si>
  <si>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</si>
  <si>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</si>
  <si>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</si>
  <si>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</si>
  <si>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</si>
  <si>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Zkoušky a revize</t>
  </si>
  <si>
    <t>Geodetické práce, zaměření, geometrické plány</t>
  </si>
  <si>
    <t>Vybudování, provoz a odstranění zařízení staveniště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</si>
</sst>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sz val="8"/>
      <color indexed="48"/>
      <name val="Arial CE"/>
    </font>
    <font>
      <b/>
      <sz val="14"/>
      <name val="Arial CE"/>
    </font>
    <font>
      <b/>
      <sz val="12"/>
      <color indexed="55"/>
      <name val="Arial CE"/>
    </font>
    <font>
      <sz val="10"/>
      <color indexed="55"/>
      <name val="Arial CE"/>
    </font>
    <font>
      <sz val="10"/>
      <name val="Arial CE"/>
    </font>
    <font>
      <b/>
      <sz val="8"/>
      <color indexed="55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indexed="20"/>
      <name val="Arial CE"/>
    </font>
    <font>
      <sz val="7"/>
      <color indexed="55"/>
      <name val="Arial CE"/>
    </font>
    <font>
      <sz val="8"/>
      <color rgb="FF505050"/>
      <name val="Arial CE"/>
    </font>
    <font>
      <sz val="8"/>
      <color indexed="2"/>
      <name val="Arial CE"/>
    </font>
    <font>
      <i/>
      <sz val="9"/>
      <color indexed="4"/>
      <name val="Arial CE"/>
    </font>
    <font>
      <i/>
      <sz val="8"/>
      <color indexed="4"/>
      <name val="Arial CE"/>
    </font>
    <font>
      <sz val="8"/>
      <color rgb="FF0000A8"/>
      <name val="Arial CE"/>
    </font>
    <font>
      <sz val="8"/>
      <name val="Trebuchet MS"/>
    </font>
    <font>
      <b/>
      <sz val="16"/>
      <name val="Trebuchet MS"/>
    </font>
    <font>
      <b/>
      <sz val="11"/>
      <name val="Trebuchet MS"/>
    </font>
    <font>
      <sz val="8"/>
      <name val="Arial CE"/>
    </font>
    <font>
      <sz val="9"/>
      <name val="Trebuchet MS"/>
    </font>
    <font>
      <sz val="10"/>
      <name val="Trebuchet MS"/>
    </font>
    <font>
      <sz val="11"/>
      <name val="Trebuchet MS"/>
    </font>
    <font>
      <b/>
      <sz val="9"/>
      <name val="Trebuchet MS"/>
    </font>
    <font>
      <i/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5" fillId="5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Protection="1">
      <protection locked="0"/>
    </xf>
    <xf numFmtId="4" fontId="26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3" borderId="22" xfId="0" applyNumberFormat="1" applyFont="1" applyFill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vertical="center"/>
      <protection locked="0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167" fontId="15" fillId="3" borderId="22" xfId="0" applyNumberFormat="1" applyFont="1" applyFill="1" applyBorder="1" applyAlignment="1" applyProtection="1">
      <alignment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top"/>
    </xf>
    <xf numFmtId="0" fontId="40" fillId="0" borderId="23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26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5" fillId="0" borderId="28" xfId="0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40" fillId="0" borderId="2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6" fillId="0" borderId="2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3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44" fillId="0" borderId="29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28" xfId="0" applyFont="1" applyBorder="1" applyAlignment="1">
      <alignment vertical="center"/>
    </xf>
    <xf numFmtId="0" fontId="42" fillId="0" borderId="28" xfId="0" applyFont="1" applyBorder="1" applyAlignment="1">
      <alignment vertical="center"/>
    </xf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horizontal="left" vertical="center"/>
    </xf>
    <xf numFmtId="0" fontId="0" fillId="0" borderId="28" xfId="0" applyBorder="1" applyAlignment="1">
      <alignment vertical="top"/>
    </xf>
    <xf numFmtId="0" fontId="42" fillId="0" borderId="28" xfId="0" applyFont="1" applyBorder="1" applyAlignment="1">
      <alignment horizontal="left"/>
    </xf>
    <xf numFmtId="0" fontId="46" fillId="0" borderId="28" xfId="0" applyFont="1" applyBorder="1"/>
    <xf numFmtId="0" fontId="40" fillId="0" borderId="26" xfId="0" applyFont="1" applyBorder="1" applyAlignment="1">
      <alignment vertical="top"/>
    </xf>
    <xf numFmtId="0" fontId="40" fillId="0" borderId="27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0" borderId="28" xfId="0" applyFont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 vertical="center" wrapText="1"/>
    </xf>
    <xf numFmtId="0" fontId="42" fillId="0" borderId="28" xfId="0" applyFont="1" applyBorder="1" applyAlignment="1">
      <alignment horizontal="left" wrapText="1"/>
    </xf>
    <xf numFmtId="49" fontId="43" fillId="0" borderId="0" xfId="0" applyNumberFormat="1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66-06" TargetMode="External"/><Relationship Id="rId21" Type="http://schemas.openxmlformats.org/officeDocument/2006/relationships/hyperlink" Target="https://podminky.urs.cz/item/CS_URS_2024_02/310278842" TargetMode="External"/><Relationship Id="rId42" Type="http://schemas.openxmlformats.org/officeDocument/2006/relationships/hyperlink" Target="https://podminky.urs.cz/item/CS_URS_2024_02/596811220" TargetMode="External"/><Relationship Id="rId63" Type="http://schemas.openxmlformats.org/officeDocument/2006/relationships/hyperlink" Target="https://podminky.urs.cz/item/CS_URS_2024_02/941111221" TargetMode="External"/><Relationship Id="rId84" Type="http://schemas.openxmlformats.org/officeDocument/2006/relationships/hyperlink" Target="https://podminky.urs.cz/item/CS_URS_2024_02/978059541" TargetMode="External"/><Relationship Id="rId138" Type="http://schemas.openxmlformats.org/officeDocument/2006/relationships/hyperlink" Target="https://podminky.urs.cz/item/CS_URS_2024_02/767-16" TargetMode="External"/><Relationship Id="rId159" Type="http://schemas.openxmlformats.org/officeDocument/2006/relationships/drawing" Target="../drawings/drawing2.xml"/><Relationship Id="rId107" Type="http://schemas.openxmlformats.org/officeDocument/2006/relationships/hyperlink" Target="https://podminky.urs.cz/item/CS_URS_2024_02/764002851" TargetMode="External"/><Relationship Id="rId11" Type="http://schemas.openxmlformats.org/officeDocument/2006/relationships/hyperlink" Target="https://podminky.urs.cz/item/CS_URS_2024_02/180404111" TargetMode="External"/><Relationship Id="rId32" Type="http://schemas.openxmlformats.org/officeDocument/2006/relationships/hyperlink" Target="https://podminky.urs.cz/item/CS_URS_2024_02/346481111" TargetMode="External"/><Relationship Id="rId53" Type="http://schemas.openxmlformats.org/officeDocument/2006/relationships/hyperlink" Target="https://podminky.urs.cz/item/CS_URS_2024_02/629991012" TargetMode="External"/><Relationship Id="rId74" Type="http://schemas.openxmlformats.org/officeDocument/2006/relationships/hyperlink" Target="https://podminky.urs.cz/item/CS_URS_2024_02/965082941" TargetMode="External"/><Relationship Id="rId128" Type="http://schemas.openxmlformats.org/officeDocument/2006/relationships/hyperlink" Target="https://podminky.urs.cz/item/CS_URS_2024_02/767-06" TargetMode="External"/><Relationship Id="rId149" Type="http://schemas.openxmlformats.org/officeDocument/2006/relationships/hyperlink" Target="https://podminky.urs.cz/item/CS_URS_2024_02/783301303" TargetMode="External"/><Relationship Id="rId5" Type="http://schemas.openxmlformats.org/officeDocument/2006/relationships/hyperlink" Target="https://podminky.urs.cz/item/CS_URS_2024_02/162751117" TargetMode="External"/><Relationship Id="rId95" Type="http://schemas.openxmlformats.org/officeDocument/2006/relationships/hyperlink" Target="https://podminky.urs.cz/item/CS_URS_2024_02/711161115" TargetMode="External"/><Relationship Id="rId22" Type="http://schemas.openxmlformats.org/officeDocument/2006/relationships/hyperlink" Target="https://podminky.urs.cz/item/CS_URS_2024_02/317234410" TargetMode="External"/><Relationship Id="rId43" Type="http://schemas.openxmlformats.org/officeDocument/2006/relationships/hyperlink" Target="https://podminky.urs.cz/item/CS_URS_2024_02/612142001" TargetMode="External"/><Relationship Id="rId64" Type="http://schemas.openxmlformats.org/officeDocument/2006/relationships/hyperlink" Target="https://podminky.urs.cz/item/CS_URS_2024_02/941111821" TargetMode="External"/><Relationship Id="rId118" Type="http://schemas.openxmlformats.org/officeDocument/2006/relationships/hyperlink" Target="https://podminky.urs.cz/item/CS_URS_2024_02/766-07" TargetMode="External"/><Relationship Id="rId139" Type="http://schemas.openxmlformats.org/officeDocument/2006/relationships/hyperlink" Target="https://podminky.urs.cz/item/CS_URS_2024_02/767811" TargetMode="External"/><Relationship Id="rId80" Type="http://schemas.openxmlformats.org/officeDocument/2006/relationships/hyperlink" Target="https://podminky.urs.cz/item/CS_URS_2024_02/977151122" TargetMode="External"/><Relationship Id="rId85" Type="http://schemas.openxmlformats.org/officeDocument/2006/relationships/hyperlink" Target="https://podminky.urs.cz/item/CS_URS_2024_02/978059641" TargetMode="External"/><Relationship Id="rId150" Type="http://schemas.openxmlformats.org/officeDocument/2006/relationships/hyperlink" Target="https://podminky.urs.cz/item/CS_URS_2024_02/783301311" TargetMode="External"/><Relationship Id="rId155" Type="http://schemas.openxmlformats.org/officeDocument/2006/relationships/hyperlink" Target="https://podminky.urs.cz/item/CS_URS_2024_02/784181111" TargetMode="External"/><Relationship Id="rId12" Type="http://schemas.openxmlformats.org/officeDocument/2006/relationships/hyperlink" Target="https://podminky.urs.cz/item/CS_URS_2024_02/181311103" TargetMode="External"/><Relationship Id="rId17" Type="http://schemas.openxmlformats.org/officeDocument/2006/relationships/hyperlink" Target="https://podminky.urs.cz/item/CS_URS_2024_02/274313711" TargetMode="External"/><Relationship Id="rId33" Type="http://schemas.openxmlformats.org/officeDocument/2006/relationships/hyperlink" Target="https://podminky.urs.cz/item/CS_URS_2024_02/430321616" TargetMode="External"/><Relationship Id="rId38" Type="http://schemas.openxmlformats.org/officeDocument/2006/relationships/hyperlink" Target="https://podminky.urs.cz/item/CS_URS_2024_02/433351131" TargetMode="External"/><Relationship Id="rId59" Type="http://schemas.openxmlformats.org/officeDocument/2006/relationships/hyperlink" Target="https://podminky.urs.cz/item/CS_URS_2024_02/634911111" TargetMode="External"/><Relationship Id="rId103" Type="http://schemas.openxmlformats.org/officeDocument/2006/relationships/hyperlink" Target="https://podminky.urs.cz/item/CS_URS_2024_02/998713201" TargetMode="External"/><Relationship Id="rId108" Type="http://schemas.openxmlformats.org/officeDocument/2006/relationships/hyperlink" Target="https://podminky.urs.cz/item/CS_URS_2024_02/76400486" TargetMode="External"/><Relationship Id="rId124" Type="http://schemas.openxmlformats.org/officeDocument/2006/relationships/hyperlink" Target="https://podminky.urs.cz/item/CS_URS_2024_02/767-02" TargetMode="External"/><Relationship Id="rId129" Type="http://schemas.openxmlformats.org/officeDocument/2006/relationships/hyperlink" Target="https://podminky.urs.cz/item/CS_URS_2024_02/767-07" TargetMode="External"/><Relationship Id="rId54" Type="http://schemas.openxmlformats.org/officeDocument/2006/relationships/hyperlink" Target="https://podminky.urs.cz/item/CS_URS_2024_02/629995101" TargetMode="External"/><Relationship Id="rId70" Type="http://schemas.openxmlformats.org/officeDocument/2006/relationships/hyperlink" Target="https://podminky.urs.cz/item/CS_URS_2024_02/965045113" TargetMode="External"/><Relationship Id="rId75" Type="http://schemas.openxmlformats.org/officeDocument/2006/relationships/hyperlink" Target="https://podminky.urs.cz/item/CS_URS_2024_02/967031132" TargetMode="External"/><Relationship Id="rId91" Type="http://schemas.openxmlformats.org/officeDocument/2006/relationships/hyperlink" Target="https://podminky.urs.cz/item/CS_URS_2024_02/998011001" TargetMode="External"/><Relationship Id="rId96" Type="http://schemas.openxmlformats.org/officeDocument/2006/relationships/hyperlink" Target="https://podminky.urs.cz/item/CS_URS_2024_02/711161383" TargetMode="External"/><Relationship Id="rId140" Type="http://schemas.openxmlformats.org/officeDocument/2006/relationships/hyperlink" Target="https://podminky.urs.cz/item/CS_URS_2024_02/998767201" TargetMode="External"/><Relationship Id="rId145" Type="http://schemas.openxmlformats.org/officeDocument/2006/relationships/hyperlink" Target="https://podminky.urs.cz/item/CS_URS_2024_02/78147411" TargetMode="External"/><Relationship Id="rId1" Type="http://schemas.openxmlformats.org/officeDocument/2006/relationships/hyperlink" Target="https://podminky.urs.cz/item/CS_URS_2024_02/122151102" TargetMode="External"/><Relationship Id="rId6" Type="http://schemas.openxmlformats.org/officeDocument/2006/relationships/hyperlink" Target="https://podminky.urs.cz/item/CS_URS_2024_02/162751119" TargetMode="External"/><Relationship Id="rId23" Type="http://schemas.openxmlformats.org/officeDocument/2006/relationships/hyperlink" Target="https://podminky.urs.cz/item/CS_URS_2024_02/317944321" TargetMode="External"/><Relationship Id="rId28" Type="http://schemas.openxmlformats.org/officeDocument/2006/relationships/hyperlink" Target="https://podminky.urs.cz/item/CS_URS_2024_02/342291112" TargetMode="External"/><Relationship Id="rId49" Type="http://schemas.openxmlformats.org/officeDocument/2006/relationships/hyperlink" Target="https://podminky.urs.cz/item/CS_URS_2024_02/622143004" TargetMode="External"/><Relationship Id="rId114" Type="http://schemas.openxmlformats.org/officeDocument/2006/relationships/hyperlink" Target="https://podminky.urs.cz/item/CS_URS_2024_02/766-03" TargetMode="External"/><Relationship Id="rId119" Type="http://schemas.openxmlformats.org/officeDocument/2006/relationships/hyperlink" Target="https://podminky.urs.cz/item/CS_URS_2024_02/766-08" TargetMode="External"/><Relationship Id="rId44" Type="http://schemas.openxmlformats.org/officeDocument/2006/relationships/hyperlink" Target="https://podminky.urs.cz/item/CS_URS_2024_02/612315416" TargetMode="External"/><Relationship Id="rId60" Type="http://schemas.openxmlformats.org/officeDocument/2006/relationships/hyperlink" Target="https://podminky.urs.cz/item/CS_URS_2024_02/637121113" TargetMode="External"/><Relationship Id="rId65" Type="http://schemas.openxmlformats.org/officeDocument/2006/relationships/hyperlink" Target="https://podminky.urs.cz/item/CS_URS_2024_02/949101111" TargetMode="External"/><Relationship Id="rId81" Type="http://schemas.openxmlformats.org/officeDocument/2006/relationships/hyperlink" Target="https://podminky.urs.cz/item/CS_URS_2024_02/977151125" TargetMode="External"/><Relationship Id="rId86" Type="http://schemas.openxmlformats.org/officeDocument/2006/relationships/hyperlink" Target="https://podminky.urs.cz/item/CS_URS_2024_02/985131111" TargetMode="External"/><Relationship Id="rId130" Type="http://schemas.openxmlformats.org/officeDocument/2006/relationships/hyperlink" Target="https://podminky.urs.cz/item/CS_URS_2024_02/767-08" TargetMode="External"/><Relationship Id="rId135" Type="http://schemas.openxmlformats.org/officeDocument/2006/relationships/hyperlink" Target="https://podminky.urs.cz/item/CS_URS_2024_02/767-13" TargetMode="External"/><Relationship Id="rId151" Type="http://schemas.openxmlformats.org/officeDocument/2006/relationships/hyperlink" Target="https://podminky.urs.cz/item/CS_URS_2024_02/783344201" TargetMode="External"/><Relationship Id="rId156" Type="http://schemas.openxmlformats.org/officeDocument/2006/relationships/hyperlink" Target="https://podminky.urs.cz/item/CS_URS_2024_02/784321031" TargetMode="External"/><Relationship Id="rId13" Type="http://schemas.openxmlformats.org/officeDocument/2006/relationships/hyperlink" Target="https://podminky.urs.cz/item/CS_URS_2024_02/181911102" TargetMode="External"/><Relationship Id="rId18" Type="http://schemas.openxmlformats.org/officeDocument/2006/relationships/hyperlink" Target="https://podminky.urs.cz/item/CS_URS_2024_02/279113142" TargetMode="External"/><Relationship Id="rId39" Type="http://schemas.openxmlformats.org/officeDocument/2006/relationships/hyperlink" Target="https://podminky.urs.cz/item/CS_URS_2024_02/433351132" TargetMode="External"/><Relationship Id="rId109" Type="http://schemas.openxmlformats.org/officeDocument/2006/relationships/hyperlink" Target="https://podminky.urs.cz/item/CS_URS_2024_02/764216644" TargetMode="External"/><Relationship Id="rId34" Type="http://schemas.openxmlformats.org/officeDocument/2006/relationships/hyperlink" Target="https://podminky.urs.cz/item/CS_URS_2024_02/430361821" TargetMode="External"/><Relationship Id="rId50" Type="http://schemas.openxmlformats.org/officeDocument/2006/relationships/hyperlink" Target="https://podminky.urs.cz/item/CS_URS_2024_02/622151001" TargetMode="External"/><Relationship Id="rId55" Type="http://schemas.openxmlformats.org/officeDocument/2006/relationships/hyperlink" Target="https://podminky.urs.cz/item/CS_URS_2024_02/632451234" TargetMode="External"/><Relationship Id="rId76" Type="http://schemas.openxmlformats.org/officeDocument/2006/relationships/hyperlink" Target="https://podminky.urs.cz/item/CS_URS_2024_02/968072455" TargetMode="External"/><Relationship Id="rId97" Type="http://schemas.openxmlformats.org/officeDocument/2006/relationships/hyperlink" Target="https://podminky.urs.cz/item/CS_URS_2024_02/711411001" TargetMode="External"/><Relationship Id="rId104" Type="http://schemas.openxmlformats.org/officeDocument/2006/relationships/hyperlink" Target="https://podminky.urs.cz/item/CS_URS_2024_02/76313141" TargetMode="External"/><Relationship Id="rId120" Type="http://schemas.openxmlformats.org/officeDocument/2006/relationships/hyperlink" Target="https://podminky.urs.cz/item/CS_URS_2024_02/766691914" TargetMode="External"/><Relationship Id="rId125" Type="http://schemas.openxmlformats.org/officeDocument/2006/relationships/hyperlink" Target="https://podminky.urs.cz/item/CS_URS_2024_02/767-03" TargetMode="External"/><Relationship Id="rId141" Type="http://schemas.openxmlformats.org/officeDocument/2006/relationships/hyperlink" Target="https://podminky.urs.cz/item/CS_URS_2024_02/77712110" TargetMode="External"/><Relationship Id="rId146" Type="http://schemas.openxmlformats.org/officeDocument/2006/relationships/hyperlink" Target="https://podminky.urs.cz/item/CS_URS_2024_02/781494111" TargetMode="External"/><Relationship Id="rId7" Type="http://schemas.openxmlformats.org/officeDocument/2006/relationships/hyperlink" Target="https://podminky.urs.cz/item/CS_URS_2024_02/167151101" TargetMode="External"/><Relationship Id="rId71" Type="http://schemas.openxmlformats.org/officeDocument/2006/relationships/hyperlink" Target="https://podminky.urs.cz/item/CS_URS_2024_02/965049111" TargetMode="External"/><Relationship Id="rId92" Type="http://schemas.openxmlformats.org/officeDocument/2006/relationships/hyperlink" Target="https://podminky.urs.cz/item/CS_URS_2024_02/711112051" TargetMode="External"/><Relationship Id="rId2" Type="http://schemas.openxmlformats.org/officeDocument/2006/relationships/hyperlink" Target="https://podminky.urs.cz/item/CS_URS_2024_02/132151101" TargetMode="External"/><Relationship Id="rId29" Type="http://schemas.openxmlformats.org/officeDocument/2006/relationships/hyperlink" Target="https://podminky.urs.cz/item/CS_URS_2024_02/342291121" TargetMode="External"/><Relationship Id="rId24" Type="http://schemas.openxmlformats.org/officeDocument/2006/relationships/hyperlink" Target="https://podminky.urs.cz/item/CS_URS_2024_02/319202113" TargetMode="External"/><Relationship Id="rId40" Type="http://schemas.openxmlformats.org/officeDocument/2006/relationships/hyperlink" Target="https://podminky.urs.cz/item/CS_URS_2024_02/564760101" TargetMode="External"/><Relationship Id="rId45" Type="http://schemas.openxmlformats.org/officeDocument/2006/relationships/hyperlink" Target="https://podminky.urs.cz/item/CS_URS_2024_02/612321311" TargetMode="External"/><Relationship Id="rId66" Type="http://schemas.openxmlformats.org/officeDocument/2006/relationships/hyperlink" Target="https://podminky.urs.cz/item/CS_URS_2024_02/962031132" TargetMode="External"/><Relationship Id="rId87" Type="http://schemas.openxmlformats.org/officeDocument/2006/relationships/hyperlink" Target="https://podminky.urs.cz/item/CS_URS_2024_02/997013111" TargetMode="External"/><Relationship Id="rId110" Type="http://schemas.openxmlformats.org/officeDocument/2006/relationships/hyperlink" Target="https://podminky.urs.cz/item/CS_URS_2024_02/764518622" TargetMode="External"/><Relationship Id="rId115" Type="http://schemas.openxmlformats.org/officeDocument/2006/relationships/hyperlink" Target="https://podminky.urs.cz/item/CS_URS_2024_02/766-04" TargetMode="External"/><Relationship Id="rId131" Type="http://schemas.openxmlformats.org/officeDocument/2006/relationships/hyperlink" Target="https://podminky.urs.cz/item/CS_URS_2024_02/767-09" TargetMode="External"/><Relationship Id="rId136" Type="http://schemas.openxmlformats.org/officeDocument/2006/relationships/hyperlink" Target="https://podminky.urs.cz/item/CS_URS_2024_02/767-14" TargetMode="External"/><Relationship Id="rId157" Type="http://schemas.openxmlformats.org/officeDocument/2006/relationships/hyperlink" Target="https://podminky.urs.cz/item/CS_URS_2024_02/784661601" TargetMode="External"/><Relationship Id="rId61" Type="http://schemas.openxmlformats.org/officeDocument/2006/relationships/hyperlink" Target="https://podminky.urs.cz/item/CS_URS_2024_02/916231213" TargetMode="External"/><Relationship Id="rId82" Type="http://schemas.openxmlformats.org/officeDocument/2006/relationships/hyperlink" Target="https://podminky.urs.cz/item/CS_URS_2024_02/978013191" TargetMode="External"/><Relationship Id="rId152" Type="http://schemas.openxmlformats.org/officeDocument/2006/relationships/hyperlink" Target="https://podminky.urs.cz/item/CS_URS_2024_02/783347101" TargetMode="External"/><Relationship Id="rId19" Type="http://schemas.openxmlformats.org/officeDocument/2006/relationships/hyperlink" Target="https://podminky.urs.cz/item/CS_URS_2024_02/279361821" TargetMode="External"/><Relationship Id="rId14" Type="http://schemas.openxmlformats.org/officeDocument/2006/relationships/hyperlink" Target="https://podminky.urs.cz/item/CS_URS_2024_02/213141111" TargetMode="External"/><Relationship Id="rId30" Type="http://schemas.openxmlformats.org/officeDocument/2006/relationships/hyperlink" Target="https://podminky.urs.cz/item/CS_URS_2024_02/346244381" TargetMode="External"/><Relationship Id="rId35" Type="http://schemas.openxmlformats.org/officeDocument/2006/relationships/hyperlink" Target="https://podminky.urs.cz/item/CS_URS_2024_02/430362021" TargetMode="External"/><Relationship Id="rId56" Type="http://schemas.openxmlformats.org/officeDocument/2006/relationships/hyperlink" Target="https://podminky.urs.cz/item/CS_URS_2024_02/632481213" TargetMode="External"/><Relationship Id="rId77" Type="http://schemas.openxmlformats.org/officeDocument/2006/relationships/hyperlink" Target="https://podminky.urs.cz/item/CS_URS_2024_02/968082016" TargetMode="External"/><Relationship Id="rId100" Type="http://schemas.openxmlformats.org/officeDocument/2006/relationships/hyperlink" Target="https://podminky.urs.cz/item/CS_URS_2024_02/713111111" TargetMode="External"/><Relationship Id="rId105" Type="http://schemas.openxmlformats.org/officeDocument/2006/relationships/hyperlink" Target="https://podminky.urs.cz/item/CS_URS_2024_02/763131451" TargetMode="External"/><Relationship Id="rId126" Type="http://schemas.openxmlformats.org/officeDocument/2006/relationships/hyperlink" Target="https://podminky.urs.cz/item/CS_URS_2024_02/767-04" TargetMode="External"/><Relationship Id="rId147" Type="http://schemas.openxmlformats.org/officeDocument/2006/relationships/hyperlink" Target="https://podminky.urs.cz/item/CS_URS_2024_02/998781201" TargetMode="External"/><Relationship Id="rId8" Type="http://schemas.openxmlformats.org/officeDocument/2006/relationships/hyperlink" Target="https://podminky.urs.cz/item/CS_URS_2024_02/171201231" TargetMode="External"/><Relationship Id="rId51" Type="http://schemas.openxmlformats.org/officeDocument/2006/relationships/hyperlink" Target="https://podminky.urs.cz/item/CS_URS_2024_02/622325102" TargetMode="External"/><Relationship Id="rId72" Type="http://schemas.openxmlformats.org/officeDocument/2006/relationships/hyperlink" Target="https://podminky.urs.cz/item/CS_URS_2024_02/965049112" TargetMode="External"/><Relationship Id="rId93" Type="http://schemas.openxmlformats.org/officeDocument/2006/relationships/hyperlink" Target="https://podminky.urs.cz/item/CS_URS_2024_02/711113117" TargetMode="External"/><Relationship Id="rId98" Type="http://schemas.openxmlformats.org/officeDocument/2006/relationships/hyperlink" Target="https://podminky.urs.cz/item/CS_URS_2024_02/711441559" TargetMode="External"/><Relationship Id="rId121" Type="http://schemas.openxmlformats.org/officeDocument/2006/relationships/hyperlink" Target="https://podminky.urs.cz/item/CS_URS_2024_02/998766201" TargetMode="External"/><Relationship Id="rId142" Type="http://schemas.openxmlformats.org/officeDocument/2006/relationships/hyperlink" Target="https://podminky.urs.cz/item/CS_URS_2024_02/77791111" TargetMode="External"/><Relationship Id="rId3" Type="http://schemas.openxmlformats.org/officeDocument/2006/relationships/hyperlink" Target="https://podminky.urs.cz/item/CS_URS_2024_02/133112811" TargetMode="External"/><Relationship Id="rId25" Type="http://schemas.openxmlformats.org/officeDocument/2006/relationships/hyperlink" Target="https://podminky.urs.cz/item/CS_URS_2024_02/342272225" TargetMode="External"/><Relationship Id="rId46" Type="http://schemas.openxmlformats.org/officeDocument/2006/relationships/hyperlink" Target="https://podminky.urs.cz/item/CS_URS_2024_02/612325301" TargetMode="External"/><Relationship Id="rId67" Type="http://schemas.openxmlformats.org/officeDocument/2006/relationships/hyperlink" Target="https://podminky.urs.cz/item/CS_URS_2024_02/962031133" TargetMode="External"/><Relationship Id="rId116" Type="http://schemas.openxmlformats.org/officeDocument/2006/relationships/hyperlink" Target="https://podminky.urs.cz/item/CS_URS_2024_02/766-05" TargetMode="External"/><Relationship Id="rId137" Type="http://schemas.openxmlformats.org/officeDocument/2006/relationships/hyperlink" Target="https://podminky.urs.cz/item/CS_URS_2024_02/767-15" TargetMode="External"/><Relationship Id="rId158" Type="http://schemas.openxmlformats.org/officeDocument/2006/relationships/hyperlink" Target="https://podminky.urs.cz/item/CS_URS_2024_02/784661602" TargetMode="External"/><Relationship Id="rId20" Type="http://schemas.openxmlformats.org/officeDocument/2006/relationships/hyperlink" Target="https://podminky.urs.cz/item/CS_URS_2024_02/310238211" TargetMode="External"/><Relationship Id="rId41" Type="http://schemas.openxmlformats.org/officeDocument/2006/relationships/hyperlink" Target="https://podminky.urs.cz/item/CS_URS_2024_02/564771101" TargetMode="External"/><Relationship Id="rId62" Type="http://schemas.openxmlformats.org/officeDocument/2006/relationships/hyperlink" Target="https://podminky.urs.cz/item/CS_URS_2024_02/941111121" TargetMode="External"/><Relationship Id="rId83" Type="http://schemas.openxmlformats.org/officeDocument/2006/relationships/hyperlink" Target="https://podminky.urs.cz/item/CS_URS_2024_02/978015341" TargetMode="External"/><Relationship Id="rId88" Type="http://schemas.openxmlformats.org/officeDocument/2006/relationships/hyperlink" Target="https://podminky.urs.cz/item/CS_URS_2024_02/997013501" TargetMode="External"/><Relationship Id="rId111" Type="http://schemas.openxmlformats.org/officeDocument/2006/relationships/hyperlink" Target="https://podminky.urs.cz/item/CS_URS_2024_02/998764201" TargetMode="External"/><Relationship Id="rId132" Type="http://schemas.openxmlformats.org/officeDocument/2006/relationships/hyperlink" Target="https://podminky.urs.cz/item/CS_URS_2024_02/767-10" TargetMode="External"/><Relationship Id="rId153" Type="http://schemas.openxmlformats.org/officeDocument/2006/relationships/hyperlink" Target="https://podminky.urs.cz/item/CS_URS_2024_02/784171101" TargetMode="External"/><Relationship Id="rId15" Type="http://schemas.openxmlformats.org/officeDocument/2006/relationships/hyperlink" Target="https://podminky.urs.cz/item/CS_URS_2024_02/273321411" TargetMode="External"/><Relationship Id="rId36" Type="http://schemas.openxmlformats.org/officeDocument/2006/relationships/hyperlink" Target="https://podminky.urs.cz/item/CS_URS_2024_02/431351121" TargetMode="External"/><Relationship Id="rId57" Type="http://schemas.openxmlformats.org/officeDocument/2006/relationships/hyperlink" Target="https://podminky.urs.cz/item/CS_URS_2024_02/634111113" TargetMode="External"/><Relationship Id="rId106" Type="http://schemas.openxmlformats.org/officeDocument/2006/relationships/hyperlink" Target="https://podminky.urs.cz/item/CS_URS_2024_02/998763200" TargetMode="External"/><Relationship Id="rId127" Type="http://schemas.openxmlformats.org/officeDocument/2006/relationships/hyperlink" Target="https://podminky.urs.cz/item/CS_URS_2024_02/767-05" TargetMode="External"/><Relationship Id="rId10" Type="http://schemas.openxmlformats.org/officeDocument/2006/relationships/hyperlink" Target="https://podminky.urs.cz/item/CS_URS_2024_02/174111101" TargetMode="External"/><Relationship Id="rId31" Type="http://schemas.openxmlformats.org/officeDocument/2006/relationships/hyperlink" Target="https://podminky.urs.cz/item/CS_URS_2024_02/346272236" TargetMode="External"/><Relationship Id="rId52" Type="http://schemas.openxmlformats.org/officeDocument/2006/relationships/hyperlink" Target="https://podminky.urs.cz/item/CS_URS_2024_02/622531012" TargetMode="External"/><Relationship Id="rId73" Type="http://schemas.openxmlformats.org/officeDocument/2006/relationships/hyperlink" Target="https://podminky.urs.cz/item/CS_URS_2024_02/965081213" TargetMode="External"/><Relationship Id="rId78" Type="http://schemas.openxmlformats.org/officeDocument/2006/relationships/hyperlink" Target="https://podminky.urs.cz/item/CS_URS_2024_02/971033651" TargetMode="External"/><Relationship Id="rId94" Type="http://schemas.openxmlformats.org/officeDocument/2006/relationships/hyperlink" Target="https://podminky.urs.cz/item/CS_URS_2024_02/711113127" TargetMode="External"/><Relationship Id="rId99" Type="http://schemas.openxmlformats.org/officeDocument/2006/relationships/hyperlink" Target="https://podminky.urs.cz/item/CS_URS_2024_02/998711201" TargetMode="External"/><Relationship Id="rId101" Type="http://schemas.openxmlformats.org/officeDocument/2006/relationships/hyperlink" Target="https://podminky.urs.cz/item/CS_URS_2024_02/71313111" TargetMode="External"/><Relationship Id="rId122" Type="http://schemas.openxmlformats.org/officeDocument/2006/relationships/hyperlink" Target="https://podminky.urs.cz/item/CS_URS_2024_02/767810811" TargetMode="External"/><Relationship Id="rId143" Type="http://schemas.openxmlformats.org/officeDocument/2006/relationships/hyperlink" Target="https://podminky.urs.cz/item/CS_URS_2024_02/998777201" TargetMode="External"/><Relationship Id="rId148" Type="http://schemas.openxmlformats.org/officeDocument/2006/relationships/hyperlink" Target="https://podminky.urs.cz/item/CS_URS_2024_02/78321311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51201" TargetMode="External"/><Relationship Id="rId26" Type="http://schemas.openxmlformats.org/officeDocument/2006/relationships/hyperlink" Target="https://podminky.urs.cz/item/CS_URS_2024_02/342272245" TargetMode="External"/><Relationship Id="rId47" Type="http://schemas.openxmlformats.org/officeDocument/2006/relationships/hyperlink" Target="https://podminky.urs.cz/item/CS_URS_2024_02/612325302" TargetMode="External"/><Relationship Id="rId68" Type="http://schemas.openxmlformats.org/officeDocument/2006/relationships/hyperlink" Target="https://podminky.urs.cz/item/CS_URS_2024_02/965042141" TargetMode="External"/><Relationship Id="rId89" Type="http://schemas.openxmlformats.org/officeDocument/2006/relationships/hyperlink" Target="https://podminky.urs.cz/item/CS_URS_2024_02/997013509" TargetMode="External"/><Relationship Id="rId112" Type="http://schemas.openxmlformats.org/officeDocument/2006/relationships/hyperlink" Target="https://podminky.urs.cz/item/CS_URS_2024_02/766-01" TargetMode="External"/><Relationship Id="rId133" Type="http://schemas.openxmlformats.org/officeDocument/2006/relationships/hyperlink" Target="https://podminky.urs.cz/item/CS_URS_2024_02/767-11" TargetMode="External"/><Relationship Id="rId154" Type="http://schemas.openxmlformats.org/officeDocument/2006/relationships/hyperlink" Target="https://podminky.urs.cz/item/CS_URS_2024_02/784171111" TargetMode="External"/><Relationship Id="rId16" Type="http://schemas.openxmlformats.org/officeDocument/2006/relationships/hyperlink" Target="https://podminky.urs.cz/item/CS_URS_2024_02/273362021" TargetMode="External"/><Relationship Id="rId37" Type="http://schemas.openxmlformats.org/officeDocument/2006/relationships/hyperlink" Target="https://podminky.urs.cz/item/CS_URS_2024_02/431351122" TargetMode="External"/><Relationship Id="rId58" Type="http://schemas.openxmlformats.org/officeDocument/2006/relationships/hyperlink" Target="https://podminky.urs.cz/item/CS_URS_2024_02/634663111" TargetMode="External"/><Relationship Id="rId79" Type="http://schemas.openxmlformats.org/officeDocument/2006/relationships/hyperlink" Target="https://podminky.urs.cz/item/CS_URS_2024_02/974031664" TargetMode="External"/><Relationship Id="rId102" Type="http://schemas.openxmlformats.org/officeDocument/2006/relationships/hyperlink" Target="https://podminky.urs.cz/item/CS_URS_2024_02/713121111" TargetMode="External"/><Relationship Id="rId123" Type="http://schemas.openxmlformats.org/officeDocument/2006/relationships/hyperlink" Target="https://podminky.urs.cz/item/CS_URS_2024_02/767-01" TargetMode="External"/><Relationship Id="rId144" Type="http://schemas.openxmlformats.org/officeDocument/2006/relationships/hyperlink" Target="https://podminky.urs.cz/item/CS_URS_2024_02/781-1" TargetMode="External"/><Relationship Id="rId90" Type="http://schemas.openxmlformats.org/officeDocument/2006/relationships/hyperlink" Target="https://podminky.urs.cz/item/CS_URS_2024_02/997013631" TargetMode="External"/><Relationship Id="rId27" Type="http://schemas.openxmlformats.org/officeDocument/2006/relationships/hyperlink" Target="https://podminky.urs.cz/item/CS_URS_2024_02/342291111" TargetMode="External"/><Relationship Id="rId48" Type="http://schemas.openxmlformats.org/officeDocument/2006/relationships/hyperlink" Target="https://podminky.urs.cz/item/CS_URS_2024_02/622142001" TargetMode="External"/><Relationship Id="rId69" Type="http://schemas.openxmlformats.org/officeDocument/2006/relationships/hyperlink" Target="https://podminky.urs.cz/item/CS_URS_2024_02/965042231" TargetMode="External"/><Relationship Id="rId113" Type="http://schemas.openxmlformats.org/officeDocument/2006/relationships/hyperlink" Target="https://podminky.urs.cz/item/CS_URS_2024_02/766-02" TargetMode="External"/><Relationship Id="rId134" Type="http://schemas.openxmlformats.org/officeDocument/2006/relationships/hyperlink" Target="https://podminky.urs.cz/item/CS_URS_2024_02/767-1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971033451" TargetMode="External"/><Relationship Id="rId21" Type="http://schemas.openxmlformats.org/officeDocument/2006/relationships/hyperlink" Target="https://podminky.urs.cz/item/CS_URS_2024_02/612135101" TargetMode="External"/><Relationship Id="rId42" Type="http://schemas.openxmlformats.org/officeDocument/2006/relationships/hyperlink" Target="https://podminky.urs.cz/item/CS_URS_2025_02/721242106" TargetMode="External"/><Relationship Id="rId47" Type="http://schemas.openxmlformats.org/officeDocument/2006/relationships/hyperlink" Target="https://podminky.urs.cz/item/CS_URS_2024_02/722130801" TargetMode="External"/><Relationship Id="rId63" Type="http://schemas.openxmlformats.org/officeDocument/2006/relationships/hyperlink" Target="https://podminky.urs.cz/item/CS_URS_2024_02/725330840" TargetMode="External"/><Relationship Id="rId68" Type="http://schemas.openxmlformats.org/officeDocument/2006/relationships/hyperlink" Target="https://podminky.urs.cz/item/CS_URS_2024_02/725-02" TargetMode="External"/><Relationship Id="rId84" Type="http://schemas.openxmlformats.org/officeDocument/2006/relationships/hyperlink" Target="https://podminky.urs.cz/item/CS_URS_2024_02/725-17" TargetMode="External"/><Relationship Id="rId89" Type="http://schemas.openxmlformats.org/officeDocument/2006/relationships/hyperlink" Target="https://podminky.urs.cz/item/CS_URS_2024_02/725-22" TargetMode="External"/><Relationship Id="rId16" Type="http://schemas.openxmlformats.org/officeDocument/2006/relationships/hyperlink" Target="https://podminky.urs.cz/item/CS_URS_2025_02/175111101" TargetMode="External"/><Relationship Id="rId11" Type="http://schemas.openxmlformats.org/officeDocument/2006/relationships/hyperlink" Target="https://podminky.urs.cz/item/CS_URS_2024_02/162751119" TargetMode="External"/><Relationship Id="rId32" Type="http://schemas.openxmlformats.org/officeDocument/2006/relationships/hyperlink" Target="https://podminky.urs.cz/item/CS_URS_2024_02/998011001" TargetMode="External"/><Relationship Id="rId37" Type="http://schemas.openxmlformats.org/officeDocument/2006/relationships/hyperlink" Target="https://podminky.urs.cz/item/CS_URS_2024_02/721173401" TargetMode="External"/><Relationship Id="rId53" Type="http://schemas.openxmlformats.org/officeDocument/2006/relationships/hyperlink" Target="https://podminky.urs.cz/item/CS_URS_2024_02/722181252" TargetMode="External"/><Relationship Id="rId58" Type="http://schemas.openxmlformats.org/officeDocument/2006/relationships/hyperlink" Target="https://podminky.urs.cz/item/CS_URS_2024_02/998722201" TargetMode="External"/><Relationship Id="rId74" Type="http://schemas.openxmlformats.org/officeDocument/2006/relationships/hyperlink" Target="https://podminky.urs.cz/item/CS_URS_2024_02/725-07" TargetMode="External"/><Relationship Id="rId79" Type="http://schemas.openxmlformats.org/officeDocument/2006/relationships/hyperlink" Target="https://podminky.urs.cz/item/CS_URS_2024_02/725-12" TargetMode="External"/><Relationship Id="rId5" Type="http://schemas.openxmlformats.org/officeDocument/2006/relationships/hyperlink" Target="https://podminky.urs.cz/item/CS_URS_2024_02/151101101" TargetMode="External"/><Relationship Id="rId90" Type="http://schemas.openxmlformats.org/officeDocument/2006/relationships/hyperlink" Target="https://podminky.urs.cz/item/CS_URS_2024_02/725-23" TargetMode="External"/><Relationship Id="rId95" Type="http://schemas.openxmlformats.org/officeDocument/2006/relationships/drawing" Target="../drawings/drawing3.xml"/><Relationship Id="rId22" Type="http://schemas.openxmlformats.org/officeDocument/2006/relationships/hyperlink" Target="https://podminky.urs.cz/item/CS_URS_2024_02/612315101" TargetMode="External"/><Relationship Id="rId27" Type="http://schemas.openxmlformats.org/officeDocument/2006/relationships/hyperlink" Target="https://podminky.urs.cz/item/CS_URS_2024_02/974031164" TargetMode="External"/><Relationship Id="rId43" Type="http://schemas.openxmlformats.org/officeDocument/2006/relationships/hyperlink" Target="https://podminky.urs.cz/item/CS_URS_2025_02/721273153" TargetMode="External"/><Relationship Id="rId48" Type="http://schemas.openxmlformats.org/officeDocument/2006/relationships/hyperlink" Target="https://podminky.urs.cz/item/CS_URS_2024_02/722130802" TargetMode="External"/><Relationship Id="rId64" Type="http://schemas.openxmlformats.org/officeDocument/2006/relationships/hyperlink" Target="https://podminky.urs.cz/item/CS_URS_2024_02/725530823" TargetMode="External"/><Relationship Id="rId69" Type="http://schemas.openxmlformats.org/officeDocument/2006/relationships/hyperlink" Target="https://podminky.urs.cz/item/CS_URS_2024_02/725-03" TargetMode="External"/><Relationship Id="rId8" Type="http://schemas.openxmlformats.org/officeDocument/2006/relationships/hyperlink" Target="https://podminky.urs.cz/item/CS_URS_2025_02/161102111" TargetMode="External"/><Relationship Id="rId51" Type="http://schemas.openxmlformats.org/officeDocument/2006/relationships/hyperlink" Target="https://podminky.urs.cz/item/CS_URS_2024_02/722174024" TargetMode="External"/><Relationship Id="rId72" Type="http://schemas.openxmlformats.org/officeDocument/2006/relationships/hyperlink" Target="https://podminky.urs.cz/item/CS_URS_2024_02/725-06" TargetMode="External"/><Relationship Id="rId80" Type="http://schemas.openxmlformats.org/officeDocument/2006/relationships/hyperlink" Target="https://podminky.urs.cz/item/CS_URS_2024_02/725-13" TargetMode="External"/><Relationship Id="rId85" Type="http://schemas.openxmlformats.org/officeDocument/2006/relationships/hyperlink" Target="https://podminky.urs.cz/item/CS_URS_2024_02/725-18" TargetMode="External"/><Relationship Id="rId93" Type="http://schemas.openxmlformats.org/officeDocument/2006/relationships/hyperlink" Target="https://podminky.urs.cz/item/CS_URS_2024_02/725-26" TargetMode="External"/><Relationship Id="rId3" Type="http://schemas.openxmlformats.org/officeDocument/2006/relationships/hyperlink" Target="https://podminky.urs.cz/item/CS_URS_2025_02/132154101" TargetMode="External"/><Relationship Id="rId12" Type="http://schemas.openxmlformats.org/officeDocument/2006/relationships/hyperlink" Target="https://podminky.urs.cz/item/CS_URS_2024_02/167151101" TargetMode="External"/><Relationship Id="rId17" Type="http://schemas.openxmlformats.org/officeDocument/2006/relationships/hyperlink" Target="https://podminky.urs.cz/item/CS_URS_2024_02/180404111" TargetMode="External"/><Relationship Id="rId25" Type="http://schemas.openxmlformats.org/officeDocument/2006/relationships/hyperlink" Target="https://podminky.urs.cz/item/CS_URS_2024_02/949101111" TargetMode="External"/><Relationship Id="rId33" Type="http://schemas.openxmlformats.org/officeDocument/2006/relationships/hyperlink" Target="https://podminky.urs.cz/item/CS_URS_2025_02/71234091" TargetMode="External"/><Relationship Id="rId38" Type="http://schemas.openxmlformats.org/officeDocument/2006/relationships/hyperlink" Target="https://podminky.urs.cz/item/CS_URS_2024_02/721173402" TargetMode="External"/><Relationship Id="rId46" Type="http://schemas.openxmlformats.org/officeDocument/2006/relationships/hyperlink" Target="https://podminky.urs.cz/item/CS_URS_2024_02/998721201" TargetMode="External"/><Relationship Id="rId59" Type="http://schemas.openxmlformats.org/officeDocument/2006/relationships/hyperlink" Target="https://podminky.urs.cz/item/CS_URS_2024_02/72511" TargetMode="External"/><Relationship Id="rId67" Type="http://schemas.openxmlformats.org/officeDocument/2006/relationships/hyperlink" Target="https://podminky.urs.cz/item/CS_URS_2024_02/725-01" TargetMode="External"/><Relationship Id="rId20" Type="http://schemas.openxmlformats.org/officeDocument/2006/relationships/hyperlink" Target="https://podminky.urs.cz/item/CS_URS_2025_02/451572111" TargetMode="External"/><Relationship Id="rId41" Type="http://schemas.openxmlformats.org/officeDocument/2006/relationships/hyperlink" Target="https://podminky.urs.cz/item/CS_URS_2025_02/721174042" TargetMode="External"/><Relationship Id="rId54" Type="http://schemas.openxmlformats.org/officeDocument/2006/relationships/hyperlink" Target="https://podminky.urs.cz/item/CS_URS_2024_02/722290234" TargetMode="External"/><Relationship Id="rId62" Type="http://schemas.openxmlformats.org/officeDocument/2006/relationships/hyperlink" Target="https://podminky.urs.cz/item/CS_URS_2024_02/725210821" TargetMode="External"/><Relationship Id="rId70" Type="http://schemas.openxmlformats.org/officeDocument/2006/relationships/hyperlink" Target="https://podminky.urs.cz/item/CS_URS_2024_02/725-04" TargetMode="External"/><Relationship Id="rId75" Type="http://schemas.openxmlformats.org/officeDocument/2006/relationships/hyperlink" Target="https://podminky.urs.cz/item/CS_URS_2024_02/725-08" TargetMode="External"/><Relationship Id="rId83" Type="http://schemas.openxmlformats.org/officeDocument/2006/relationships/hyperlink" Target="https://podminky.urs.cz/item/CS_URS_2024_02/725-16" TargetMode="External"/><Relationship Id="rId88" Type="http://schemas.openxmlformats.org/officeDocument/2006/relationships/hyperlink" Target="https://podminky.urs.cz/item/CS_URS_2024_02/725-21" TargetMode="External"/><Relationship Id="rId91" Type="http://schemas.openxmlformats.org/officeDocument/2006/relationships/hyperlink" Target="https://podminky.urs.cz/item/CS_URS_2024_02/725-24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51101111" TargetMode="External"/><Relationship Id="rId15" Type="http://schemas.openxmlformats.org/officeDocument/2006/relationships/hyperlink" Target="https://podminky.urs.cz/item/CS_URS_2024_02/174111101" TargetMode="External"/><Relationship Id="rId23" Type="http://schemas.openxmlformats.org/officeDocument/2006/relationships/hyperlink" Target="https://podminky.urs.cz/item/CS_URS_2025_02/871273121" TargetMode="External"/><Relationship Id="rId28" Type="http://schemas.openxmlformats.org/officeDocument/2006/relationships/hyperlink" Target="https://podminky.urs.cz/item/CS_URS_2024_02/997013111" TargetMode="External"/><Relationship Id="rId36" Type="http://schemas.openxmlformats.org/officeDocument/2006/relationships/hyperlink" Target="https://podminky.urs.cz/item/CS_URS_2025_02/72117180" TargetMode="External"/><Relationship Id="rId49" Type="http://schemas.openxmlformats.org/officeDocument/2006/relationships/hyperlink" Target="https://podminky.urs.cz/item/CS_URS_2024_02/722174022" TargetMode="External"/><Relationship Id="rId57" Type="http://schemas.openxmlformats.org/officeDocument/2006/relationships/hyperlink" Target="https://podminky.urs.cz/item/CS_URS_2024_02/722-91" TargetMode="External"/><Relationship Id="rId10" Type="http://schemas.openxmlformats.org/officeDocument/2006/relationships/hyperlink" Target="https://podminky.urs.cz/item/CS_URS_2024_02/162751117" TargetMode="External"/><Relationship Id="rId31" Type="http://schemas.openxmlformats.org/officeDocument/2006/relationships/hyperlink" Target="https://podminky.urs.cz/item/CS_URS_2024_02/997013631" TargetMode="External"/><Relationship Id="rId44" Type="http://schemas.openxmlformats.org/officeDocument/2006/relationships/hyperlink" Target="https://podminky.urs.cz/item/CS_URS_2024_02/721290111" TargetMode="External"/><Relationship Id="rId52" Type="http://schemas.openxmlformats.org/officeDocument/2006/relationships/hyperlink" Target="https://podminky.urs.cz/item/CS_URS_2024_02/722181251" TargetMode="External"/><Relationship Id="rId60" Type="http://schemas.openxmlformats.org/officeDocument/2006/relationships/hyperlink" Target="https://podminky.urs.cz/item/CS_URS_2024_02/725110814" TargetMode="External"/><Relationship Id="rId65" Type="http://schemas.openxmlformats.org/officeDocument/2006/relationships/hyperlink" Target="https://podminky.urs.cz/item/CS_URS_2024_02/725820801" TargetMode="External"/><Relationship Id="rId73" Type="http://schemas.openxmlformats.org/officeDocument/2006/relationships/hyperlink" Target="https://podminky.urs.cz/item/CS_URS_2024_02/725-061" TargetMode="External"/><Relationship Id="rId78" Type="http://schemas.openxmlformats.org/officeDocument/2006/relationships/hyperlink" Target="https://podminky.urs.cz/item/CS_URS_2024_02/725-11" TargetMode="External"/><Relationship Id="rId81" Type="http://schemas.openxmlformats.org/officeDocument/2006/relationships/hyperlink" Target="https://podminky.urs.cz/item/CS_URS_2024_02/725-14" TargetMode="External"/><Relationship Id="rId86" Type="http://schemas.openxmlformats.org/officeDocument/2006/relationships/hyperlink" Target="https://podminky.urs.cz/item/CS_URS_2024_02/725-19" TargetMode="External"/><Relationship Id="rId94" Type="http://schemas.openxmlformats.org/officeDocument/2006/relationships/hyperlink" Target="https://podminky.urs.cz/item/CS_URS_2024_02/998725201" TargetMode="External"/><Relationship Id="rId4" Type="http://schemas.openxmlformats.org/officeDocument/2006/relationships/hyperlink" Target="https://podminky.urs.cz/item/CS_URS_2024_02/151101101" TargetMode="External"/><Relationship Id="rId9" Type="http://schemas.openxmlformats.org/officeDocument/2006/relationships/hyperlink" Target="https://podminky.urs.cz/item/CS_URS_2024_02/162211311" TargetMode="External"/><Relationship Id="rId13" Type="http://schemas.openxmlformats.org/officeDocument/2006/relationships/hyperlink" Target="https://podminky.urs.cz/item/CS_URS_2024_02/171201231" TargetMode="External"/><Relationship Id="rId18" Type="http://schemas.openxmlformats.org/officeDocument/2006/relationships/hyperlink" Target="https://podminky.urs.cz/item/CS_URS_2024_02/181311103" TargetMode="External"/><Relationship Id="rId39" Type="http://schemas.openxmlformats.org/officeDocument/2006/relationships/hyperlink" Target="https://podminky.urs.cz/item/CS_URS_2024_02/721173403" TargetMode="External"/><Relationship Id="rId34" Type="http://schemas.openxmlformats.org/officeDocument/2006/relationships/hyperlink" Target="https://podminky.urs.cz/item/CS_URS_2024_02/721140802" TargetMode="External"/><Relationship Id="rId50" Type="http://schemas.openxmlformats.org/officeDocument/2006/relationships/hyperlink" Target="https://podminky.urs.cz/item/CS_URS_2024_02/722174023" TargetMode="External"/><Relationship Id="rId55" Type="http://schemas.openxmlformats.org/officeDocument/2006/relationships/hyperlink" Target="https://podminky.urs.cz/item/CS_URS_2024_02/722290246" TargetMode="External"/><Relationship Id="rId76" Type="http://schemas.openxmlformats.org/officeDocument/2006/relationships/hyperlink" Target="https://podminky.urs.cz/item/CS_URS_2024_02/725-09" TargetMode="External"/><Relationship Id="rId7" Type="http://schemas.openxmlformats.org/officeDocument/2006/relationships/hyperlink" Target="https://podminky.urs.cz/item/CS_URS_2024_02/151101111" TargetMode="External"/><Relationship Id="rId71" Type="http://schemas.openxmlformats.org/officeDocument/2006/relationships/hyperlink" Target="https://podminky.urs.cz/item/CS_URS_2024_02/725-05" TargetMode="External"/><Relationship Id="rId92" Type="http://schemas.openxmlformats.org/officeDocument/2006/relationships/hyperlink" Target="https://podminky.urs.cz/item/CS_URS_2024_02/725-25" TargetMode="External"/><Relationship Id="rId2" Type="http://schemas.openxmlformats.org/officeDocument/2006/relationships/hyperlink" Target="https://podminky.urs.cz/item/CS_URS_2024_02/132112131" TargetMode="External"/><Relationship Id="rId29" Type="http://schemas.openxmlformats.org/officeDocument/2006/relationships/hyperlink" Target="https://podminky.urs.cz/item/CS_URS_2024_02/997013501" TargetMode="External"/><Relationship Id="rId24" Type="http://schemas.openxmlformats.org/officeDocument/2006/relationships/hyperlink" Target="https://podminky.urs.cz/item/CS_URS_2024_02/899722112" TargetMode="External"/><Relationship Id="rId40" Type="http://schemas.openxmlformats.org/officeDocument/2006/relationships/hyperlink" Target="https://podminky.urs.cz/item/CS_URS_2024_02/721173722" TargetMode="External"/><Relationship Id="rId45" Type="http://schemas.openxmlformats.org/officeDocument/2006/relationships/hyperlink" Target="https://podminky.urs.cz/item/CS_URS_2024_02/721290112" TargetMode="External"/><Relationship Id="rId66" Type="http://schemas.openxmlformats.org/officeDocument/2006/relationships/hyperlink" Target="https://podminky.urs.cz/item/CS_URS_2024_02/725860811" TargetMode="External"/><Relationship Id="rId87" Type="http://schemas.openxmlformats.org/officeDocument/2006/relationships/hyperlink" Target="https://podminky.urs.cz/item/CS_URS_2024_02/725-20" TargetMode="External"/><Relationship Id="rId61" Type="http://schemas.openxmlformats.org/officeDocument/2006/relationships/hyperlink" Target="https://podminky.urs.cz/item/CS_URS_2024_02/725130811" TargetMode="External"/><Relationship Id="rId82" Type="http://schemas.openxmlformats.org/officeDocument/2006/relationships/hyperlink" Target="https://podminky.urs.cz/item/CS_URS_2024_02/725-15" TargetMode="External"/><Relationship Id="rId19" Type="http://schemas.openxmlformats.org/officeDocument/2006/relationships/hyperlink" Target="https://podminky.urs.cz/item/CS_URS_2024_02/310238211" TargetMode="External"/><Relationship Id="rId14" Type="http://schemas.openxmlformats.org/officeDocument/2006/relationships/hyperlink" Target="https://podminky.urs.cz/item/CS_URS_2024_02/171251201" TargetMode="External"/><Relationship Id="rId30" Type="http://schemas.openxmlformats.org/officeDocument/2006/relationships/hyperlink" Target="https://podminky.urs.cz/item/CS_URS_2024_02/997013509" TargetMode="External"/><Relationship Id="rId35" Type="http://schemas.openxmlformats.org/officeDocument/2006/relationships/hyperlink" Target="https://podminky.urs.cz/item/CS_URS_2024_02/721140806" TargetMode="External"/><Relationship Id="rId56" Type="http://schemas.openxmlformats.org/officeDocument/2006/relationships/hyperlink" Target="https://podminky.urs.cz/item/CS_URS_2024_02/722-90" TargetMode="External"/><Relationship Id="rId77" Type="http://schemas.openxmlformats.org/officeDocument/2006/relationships/hyperlink" Target="https://podminky.urs.cz/item/CS_URS_2024_02/725-1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51-08" TargetMode="External"/><Relationship Id="rId13" Type="http://schemas.openxmlformats.org/officeDocument/2006/relationships/hyperlink" Target="https://podminky.urs.cz/item/CS_URS_2024_02/751-13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751-03" TargetMode="External"/><Relationship Id="rId7" Type="http://schemas.openxmlformats.org/officeDocument/2006/relationships/hyperlink" Target="https://podminky.urs.cz/item/CS_URS_2024_02/751-07" TargetMode="External"/><Relationship Id="rId12" Type="http://schemas.openxmlformats.org/officeDocument/2006/relationships/hyperlink" Target="https://podminky.urs.cz/item/CS_URS_2024_02/751-12" TargetMode="External"/><Relationship Id="rId17" Type="http://schemas.openxmlformats.org/officeDocument/2006/relationships/hyperlink" Target="https://podminky.urs.cz/item/CS_URS_2024_02/751-17" TargetMode="External"/><Relationship Id="rId2" Type="http://schemas.openxmlformats.org/officeDocument/2006/relationships/hyperlink" Target="https://podminky.urs.cz/item/CS_URS_2024_02/751-02" TargetMode="External"/><Relationship Id="rId16" Type="http://schemas.openxmlformats.org/officeDocument/2006/relationships/hyperlink" Target="https://podminky.urs.cz/item/CS_URS_2024_02/751-16" TargetMode="External"/><Relationship Id="rId1" Type="http://schemas.openxmlformats.org/officeDocument/2006/relationships/hyperlink" Target="https://podminky.urs.cz/item/CS_URS_2024_02/751-01" TargetMode="External"/><Relationship Id="rId6" Type="http://schemas.openxmlformats.org/officeDocument/2006/relationships/hyperlink" Target="https://podminky.urs.cz/item/CS_URS_2024_02/751-06" TargetMode="External"/><Relationship Id="rId11" Type="http://schemas.openxmlformats.org/officeDocument/2006/relationships/hyperlink" Target="https://podminky.urs.cz/item/CS_URS_2024_02/751-11" TargetMode="External"/><Relationship Id="rId5" Type="http://schemas.openxmlformats.org/officeDocument/2006/relationships/hyperlink" Target="https://podminky.urs.cz/item/CS_URS_2024_02/751-05" TargetMode="External"/><Relationship Id="rId15" Type="http://schemas.openxmlformats.org/officeDocument/2006/relationships/hyperlink" Target="https://podminky.urs.cz/item/CS_URS_2024_02/751-15" TargetMode="External"/><Relationship Id="rId10" Type="http://schemas.openxmlformats.org/officeDocument/2006/relationships/hyperlink" Target="https://podminky.urs.cz/item/CS_URS_2024_02/751-10" TargetMode="External"/><Relationship Id="rId4" Type="http://schemas.openxmlformats.org/officeDocument/2006/relationships/hyperlink" Target="https://podminky.urs.cz/item/CS_URS_2024_02/751-04" TargetMode="External"/><Relationship Id="rId9" Type="http://schemas.openxmlformats.org/officeDocument/2006/relationships/hyperlink" Target="https://podminky.urs.cz/item/CS_URS_2024_02/751-09" TargetMode="External"/><Relationship Id="rId14" Type="http://schemas.openxmlformats.org/officeDocument/2006/relationships/hyperlink" Target="https://podminky.urs.cz/item/CS_URS_2024_02/751-1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41122015" TargetMode="External"/><Relationship Id="rId18" Type="http://schemas.openxmlformats.org/officeDocument/2006/relationships/hyperlink" Target="https://podminky.urs.cz/item/CS_URS_2024_02/21-M" TargetMode="External"/><Relationship Id="rId26" Type="http://schemas.openxmlformats.org/officeDocument/2006/relationships/hyperlink" Target="https://podminky.urs.cz/item/CS_URS_2024_02/21-M-08" TargetMode="External"/><Relationship Id="rId21" Type="http://schemas.openxmlformats.org/officeDocument/2006/relationships/hyperlink" Target="https://podminky.urs.cz/item/CS_URS_2024_02/21-M-03" TargetMode="External"/><Relationship Id="rId34" Type="http://schemas.openxmlformats.org/officeDocument/2006/relationships/hyperlink" Target="https://podminky.urs.cz/item/CS_URS_2024_02/21-M-20" TargetMode="External"/><Relationship Id="rId7" Type="http://schemas.openxmlformats.org/officeDocument/2006/relationships/hyperlink" Target="https://podminky.urs.cz/item/CS_URS_2024_02/997013111" TargetMode="External"/><Relationship Id="rId12" Type="http://schemas.openxmlformats.org/officeDocument/2006/relationships/hyperlink" Target="https://podminky.urs.cz/item/CS_URS_2025_02/741112001" TargetMode="External"/><Relationship Id="rId17" Type="http://schemas.openxmlformats.org/officeDocument/2006/relationships/hyperlink" Target="https://podminky.urs.cz/item/CS_URS_2025_02/741420020" TargetMode="External"/><Relationship Id="rId25" Type="http://schemas.openxmlformats.org/officeDocument/2006/relationships/hyperlink" Target="https://podminky.urs.cz/item/CS_URS_2024_02/21-M-07" TargetMode="External"/><Relationship Id="rId33" Type="http://schemas.openxmlformats.org/officeDocument/2006/relationships/hyperlink" Target="https://podminky.urs.cz/item/CS_URS_2024_02/21-M-19" TargetMode="External"/><Relationship Id="rId2" Type="http://schemas.openxmlformats.org/officeDocument/2006/relationships/hyperlink" Target="https://podminky.urs.cz/item/CS_URS_2024_02/612315101" TargetMode="External"/><Relationship Id="rId16" Type="http://schemas.openxmlformats.org/officeDocument/2006/relationships/hyperlink" Target="https://podminky.urs.cz/item/CS_URS_2025_02/741420001" TargetMode="External"/><Relationship Id="rId20" Type="http://schemas.openxmlformats.org/officeDocument/2006/relationships/hyperlink" Target="https://podminky.urs.cz/item/CS_URS_2024_02/21-M-02" TargetMode="External"/><Relationship Id="rId29" Type="http://schemas.openxmlformats.org/officeDocument/2006/relationships/hyperlink" Target="https://podminky.urs.cz/item/CS_URS_2024_02/21-M-13" TargetMode="External"/><Relationship Id="rId1" Type="http://schemas.openxmlformats.org/officeDocument/2006/relationships/hyperlink" Target="https://podminky.urs.cz/item/CS_URS_2024_02/310238211" TargetMode="External"/><Relationship Id="rId6" Type="http://schemas.openxmlformats.org/officeDocument/2006/relationships/hyperlink" Target="https://podminky.urs.cz/item/CS_URS_2024_02/974031122" TargetMode="External"/><Relationship Id="rId11" Type="http://schemas.openxmlformats.org/officeDocument/2006/relationships/hyperlink" Target="https://podminky.urs.cz/item/CS_URS_2024_02/998011001" TargetMode="External"/><Relationship Id="rId24" Type="http://schemas.openxmlformats.org/officeDocument/2006/relationships/hyperlink" Target="https://podminky.urs.cz/item/CS_URS_2024_02/21-M-06" TargetMode="External"/><Relationship Id="rId32" Type="http://schemas.openxmlformats.org/officeDocument/2006/relationships/hyperlink" Target="https://podminky.urs.cz/item/CS_URS_2024_02/21-M-181" TargetMode="External"/><Relationship Id="rId37" Type="http://schemas.openxmlformats.org/officeDocument/2006/relationships/drawing" Target="../drawings/drawing5.xml"/><Relationship Id="rId5" Type="http://schemas.openxmlformats.org/officeDocument/2006/relationships/hyperlink" Target="https://podminky.urs.cz/item/CS_URS_2024_02/974031121" TargetMode="External"/><Relationship Id="rId15" Type="http://schemas.openxmlformats.org/officeDocument/2006/relationships/hyperlink" Target="https://podminky.urs.cz/item/CS_URS_2025_02/741313002" TargetMode="External"/><Relationship Id="rId23" Type="http://schemas.openxmlformats.org/officeDocument/2006/relationships/hyperlink" Target="https://podminky.urs.cz/item/CS_URS_2024_02/21-M-05" TargetMode="External"/><Relationship Id="rId28" Type="http://schemas.openxmlformats.org/officeDocument/2006/relationships/hyperlink" Target="https://podminky.urs.cz/item/CS_URS_2024_02/21-M-12" TargetMode="External"/><Relationship Id="rId36" Type="http://schemas.openxmlformats.org/officeDocument/2006/relationships/hyperlink" Target="https://podminky.urs.cz/item/CS_URS_2024_02/21-M-22" TargetMode="External"/><Relationship Id="rId10" Type="http://schemas.openxmlformats.org/officeDocument/2006/relationships/hyperlink" Target="https://podminky.urs.cz/item/CS_URS_2024_02/997013631" TargetMode="External"/><Relationship Id="rId19" Type="http://schemas.openxmlformats.org/officeDocument/2006/relationships/hyperlink" Target="https://podminky.urs.cz/item/CS_URS_2024_02/21-M-01" TargetMode="External"/><Relationship Id="rId31" Type="http://schemas.openxmlformats.org/officeDocument/2006/relationships/hyperlink" Target="https://podminky.urs.cz/item/CS_URS_2024_02/21-M-17" TargetMode="External"/><Relationship Id="rId4" Type="http://schemas.openxmlformats.org/officeDocument/2006/relationships/hyperlink" Target="https://podminky.urs.cz/item/CS_URS_2024_02/971033151" TargetMode="External"/><Relationship Id="rId9" Type="http://schemas.openxmlformats.org/officeDocument/2006/relationships/hyperlink" Target="https://podminky.urs.cz/item/CS_URS_2024_02/997013509" TargetMode="External"/><Relationship Id="rId14" Type="http://schemas.openxmlformats.org/officeDocument/2006/relationships/hyperlink" Target="https://podminky.urs.cz/item/CS_URS_2025_02/741122016" TargetMode="External"/><Relationship Id="rId22" Type="http://schemas.openxmlformats.org/officeDocument/2006/relationships/hyperlink" Target="https://podminky.urs.cz/item/CS_URS_2024_02/21-M-04" TargetMode="External"/><Relationship Id="rId27" Type="http://schemas.openxmlformats.org/officeDocument/2006/relationships/hyperlink" Target="https://podminky.urs.cz/item/CS_URS_2024_02/21-M-10" TargetMode="External"/><Relationship Id="rId30" Type="http://schemas.openxmlformats.org/officeDocument/2006/relationships/hyperlink" Target="https://podminky.urs.cz/item/CS_URS_2024_02/21-M-16" TargetMode="External"/><Relationship Id="rId35" Type="http://schemas.openxmlformats.org/officeDocument/2006/relationships/hyperlink" Target="https://podminky.urs.cz/item/CS_URS_2024_02/21-M-21" TargetMode="External"/><Relationship Id="rId8" Type="http://schemas.openxmlformats.org/officeDocument/2006/relationships/hyperlink" Target="https://podminky.urs.cz/item/CS_URS_2024_02/997013501" TargetMode="External"/><Relationship Id="rId3" Type="http://schemas.openxmlformats.org/officeDocument/2006/relationships/hyperlink" Target="https://podminky.urs.cz/item/CS_URS_2024_02/949101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7151101" TargetMode="External"/><Relationship Id="rId13" Type="http://schemas.openxmlformats.org/officeDocument/2006/relationships/hyperlink" Target="https://podminky.urs.cz/item/CS_URS_2024_02/181311103" TargetMode="External"/><Relationship Id="rId18" Type="http://schemas.openxmlformats.org/officeDocument/2006/relationships/hyperlink" Target="https://podminky.urs.cz/item/CS_URS_2024_02/89311211" TargetMode="External"/><Relationship Id="rId26" Type="http://schemas.openxmlformats.org/officeDocument/2006/relationships/hyperlink" Target="https://podminky.urs.cz/item/CS_URS_2024_02/72213080" TargetMode="External"/><Relationship Id="rId3" Type="http://schemas.openxmlformats.org/officeDocument/2006/relationships/hyperlink" Target="https://podminky.urs.cz/item/CS_URS_2024_02/132151103" TargetMode="External"/><Relationship Id="rId21" Type="http://schemas.openxmlformats.org/officeDocument/2006/relationships/hyperlink" Target="https://podminky.urs.cz/item/CS_URS_2024_02/997013111" TargetMode="External"/><Relationship Id="rId7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180404111" TargetMode="External"/><Relationship Id="rId17" Type="http://schemas.openxmlformats.org/officeDocument/2006/relationships/hyperlink" Target="https://podminky.urs.cz/item/CS_URS_2024_02/899722112" TargetMode="External"/><Relationship Id="rId25" Type="http://schemas.openxmlformats.org/officeDocument/2006/relationships/hyperlink" Target="https://podminky.urs.cz/item/CS_URS_2024_02/998276101" TargetMode="External"/><Relationship Id="rId2" Type="http://schemas.openxmlformats.org/officeDocument/2006/relationships/hyperlink" Target="https://podminky.urs.cz/item/CS_URS_2024_02/132112131" TargetMode="External"/><Relationship Id="rId16" Type="http://schemas.openxmlformats.org/officeDocument/2006/relationships/hyperlink" Target="https://podminky.urs.cz/item/CS_URS_2024_02/899721111" TargetMode="External"/><Relationship Id="rId20" Type="http://schemas.openxmlformats.org/officeDocument/2006/relationships/hyperlink" Target="https://podminky.urs.cz/item/CS_URS_2024_02/971052451" TargetMode="External"/><Relationship Id="rId29" Type="http://schemas.openxmlformats.org/officeDocument/2006/relationships/hyperlink" Target="https://podminky.urs.cz/item/CS_URS_2024_02/998722201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174111101" TargetMode="External"/><Relationship Id="rId24" Type="http://schemas.openxmlformats.org/officeDocument/2006/relationships/hyperlink" Target="https://podminky.urs.cz/item/CS_URS_2024_02/997013631" TargetMode="External"/><Relationship Id="rId5" Type="http://schemas.openxmlformats.org/officeDocument/2006/relationships/hyperlink" Target="https://podminky.urs.cz/item/CS_URS_2024_02/151101111" TargetMode="External"/><Relationship Id="rId15" Type="http://schemas.openxmlformats.org/officeDocument/2006/relationships/hyperlink" Target="https://podminky.urs.cz/item/CS_URS_2024_02/871171141" TargetMode="External"/><Relationship Id="rId23" Type="http://schemas.openxmlformats.org/officeDocument/2006/relationships/hyperlink" Target="https://podminky.urs.cz/item/CS_URS_2024_02/997013509" TargetMode="External"/><Relationship Id="rId28" Type="http://schemas.openxmlformats.org/officeDocument/2006/relationships/hyperlink" Target="https://podminky.urs.cz/item/CS_URS_2024_02/722290246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8938111" TargetMode="External"/><Relationship Id="rId4" Type="http://schemas.openxmlformats.org/officeDocument/2006/relationships/hyperlink" Target="https://podminky.urs.cz/item/CS_URS_2024_02/151101101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310238211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hyperlink" Target="https://podminky.urs.cz/item/CS_URS_2024_02/722290234" TargetMode="External"/><Relationship Id="rId30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opLeftCell="A27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spans="1:74" ht="36.950000000000003" customHeight="1">
      <c r="AR2" s="293" t="s">
        <v>6</v>
      </c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2" t="s">
        <v>7</v>
      </c>
      <c r="BT2" s="2" t="s">
        <v>8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7</v>
      </c>
      <c r="BT3" s="2" t="s">
        <v>9</v>
      </c>
    </row>
    <row r="4" spans="1:74" ht="24.95" customHeight="1">
      <c r="B4" s="5"/>
      <c r="D4" s="6" t="s">
        <v>10</v>
      </c>
      <c r="AR4" s="5"/>
      <c r="AS4" s="7" t="s">
        <v>11</v>
      </c>
      <c r="BE4" s="8" t="s">
        <v>12</v>
      </c>
      <c r="BS4" s="2" t="s">
        <v>13</v>
      </c>
    </row>
    <row r="5" spans="1:74" ht="12" customHeight="1">
      <c r="B5" s="5"/>
      <c r="D5" s="9" t="s">
        <v>14</v>
      </c>
      <c r="K5" s="295" t="s">
        <v>15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R5" s="5"/>
      <c r="BE5" s="296" t="s">
        <v>16</v>
      </c>
      <c r="BS5" s="2" t="s">
        <v>7</v>
      </c>
    </row>
    <row r="6" spans="1:74" ht="36.950000000000003" customHeight="1">
      <c r="B6" s="5"/>
      <c r="D6" s="11" t="s">
        <v>17</v>
      </c>
      <c r="K6" s="299" t="s">
        <v>18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R6" s="5"/>
      <c r="BE6" s="297"/>
      <c r="BS6" s="2" t="s">
        <v>7</v>
      </c>
    </row>
    <row r="7" spans="1:74" ht="12" customHeight="1">
      <c r="B7" s="5"/>
      <c r="D7" s="12" t="s">
        <v>19</v>
      </c>
      <c r="K7" s="10" t="s">
        <v>3</v>
      </c>
      <c r="AK7" s="12" t="s">
        <v>20</v>
      </c>
      <c r="AN7" s="10" t="s">
        <v>3</v>
      </c>
      <c r="AR7" s="5"/>
      <c r="BE7" s="297"/>
      <c r="BS7" s="2" t="s">
        <v>7</v>
      </c>
    </row>
    <row r="8" spans="1:74" ht="12" customHeight="1">
      <c r="B8" s="5"/>
      <c r="D8" s="12" t="s">
        <v>21</v>
      </c>
      <c r="K8" s="10" t="s">
        <v>22</v>
      </c>
      <c r="AK8" s="12" t="s">
        <v>23</v>
      </c>
      <c r="AN8" s="13">
        <v>46003</v>
      </c>
      <c r="AR8" s="5"/>
      <c r="BE8" s="297"/>
      <c r="BS8" s="2" t="s">
        <v>7</v>
      </c>
    </row>
    <row r="9" spans="1:74" ht="14.45" customHeight="1">
      <c r="B9" s="5"/>
      <c r="AR9" s="5"/>
      <c r="BE9" s="297"/>
      <c r="BS9" s="2" t="s">
        <v>7</v>
      </c>
    </row>
    <row r="10" spans="1:74" ht="12" customHeight="1">
      <c r="B10" s="5"/>
      <c r="D10" s="12" t="s">
        <v>24</v>
      </c>
      <c r="AK10" s="12" t="s">
        <v>25</v>
      </c>
      <c r="AN10" s="10" t="s">
        <v>3</v>
      </c>
      <c r="AR10" s="5"/>
      <c r="BE10" s="297"/>
      <c r="BS10" s="2" t="s">
        <v>7</v>
      </c>
    </row>
    <row r="11" spans="1:74" ht="18.399999999999999" customHeight="1">
      <c r="B11" s="5"/>
      <c r="E11" s="10" t="s">
        <v>26</v>
      </c>
      <c r="AK11" s="12" t="s">
        <v>27</v>
      </c>
      <c r="AN11" s="10" t="s">
        <v>3</v>
      </c>
      <c r="AR11" s="5"/>
      <c r="BE11" s="297"/>
      <c r="BS11" s="2" t="s">
        <v>7</v>
      </c>
    </row>
    <row r="12" spans="1:74" ht="6.95" customHeight="1">
      <c r="B12" s="5"/>
      <c r="AR12" s="5"/>
      <c r="BE12" s="297"/>
      <c r="BS12" s="2" t="s">
        <v>7</v>
      </c>
    </row>
    <row r="13" spans="1:74" ht="12" customHeight="1">
      <c r="B13" s="5"/>
      <c r="D13" s="12" t="s">
        <v>28</v>
      </c>
      <c r="AK13" s="12" t="s">
        <v>25</v>
      </c>
      <c r="AN13" s="14" t="s">
        <v>29</v>
      </c>
      <c r="AR13" s="5"/>
      <c r="BE13" s="297"/>
      <c r="BS13" s="2" t="s">
        <v>7</v>
      </c>
    </row>
    <row r="14" spans="1:74" ht="12.75">
      <c r="B14" s="5"/>
      <c r="E14" s="300" t="s">
        <v>29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12" t="s">
        <v>27</v>
      </c>
      <c r="AN14" s="14" t="s">
        <v>29</v>
      </c>
      <c r="AR14" s="5"/>
      <c r="BE14" s="297"/>
      <c r="BS14" s="2" t="s">
        <v>7</v>
      </c>
    </row>
    <row r="15" spans="1:74" ht="6.95" customHeight="1">
      <c r="B15" s="5"/>
      <c r="AR15" s="5"/>
      <c r="BE15" s="297"/>
      <c r="BS15" s="2" t="s">
        <v>4</v>
      </c>
    </row>
    <row r="16" spans="1:74" ht="12" customHeight="1">
      <c r="B16" s="5"/>
      <c r="D16" s="12" t="s">
        <v>30</v>
      </c>
      <c r="AK16" s="12" t="s">
        <v>25</v>
      </c>
      <c r="AN16" s="10" t="s">
        <v>3</v>
      </c>
      <c r="AR16" s="5"/>
      <c r="BE16" s="297"/>
      <c r="BS16" s="2" t="s">
        <v>4</v>
      </c>
    </row>
    <row r="17" spans="2:71" ht="18.399999999999999" customHeight="1">
      <c r="B17" s="5"/>
      <c r="E17" s="10" t="s">
        <v>31</v>
      </c>
      <c r="AK17" s="12" t="s">
        <v>27</v>
      </c>
      <c r="AN17" s="10" t="s">
        <v>3</v>
      </c>
      <c r="AR17" s="5"/>
      <c r="BE17" s="297"/>
      <c r="BS17" s="2" t="s">
        <v>32</v>
      </c>
    </row>
    <row r="18" spans="2:71" ht="6.95" customHeight="1">
      <c r="B18" s="5"/>
      <c r="AR18" s="5"/>
      <c r="BE18" s="297"/>
      <c r="BS18" s="2" t="s">
        <v>7</v>
      </c>
    </row>
    <row r="19" spans="2:71" ht="12" customHeight="1">
      <c r="B19" s="5"/>
      <c r="D19" s="12" t="s">
        <v>33</v>
      </c>
      <c r="AK19" s="12" t="s">
        <v>25</v>
      </c>
      <c r="AN19" s="10" t="s">
        <v>3</v>
      </c>
      <c r="AR19" s="5"/>
      <c r="BE19" s="297"/>
      <c r="BS19" s="2" t="s">
        <v>7</v>
      </c>
    </row>
    <row r="20" spans="2:71" ht="18.399999999999999" customHeight="1">
      <c r="B20" s="5"/>
      <c r="E20" s="10" t="s">
        <v>31</v>
      </c>
      <c r="AK20" s="12" t="s">
        <v>27</v>
      </c>
      <c r="AN20" s="10" t="s">
        <v>3</v>
      </c>
      <c r="AR20" s="5"/>
      <c r="BE20" s="297"/>
      <c r="BS20" s="2" t="s">
        <v>4</v>
      </c>
    </row>
    <row r="21" spans="2:71" ht="6.95" customHeight="1">
      <c r="B21" s="5"/>
      <c r="AR21" s="5"/>
      <c r="BE21" s="297"/>
    </row>
    <row r="22" spans="2:71" ht="12" customHeight="1">
      <c r="B22" s="5"/>
      <c r="D22" s="12" t="s">
        <v>34</v>
      </c>
      <c r="AR22" s="5"/>
      <c r="BE22" s="297"/>
    </row>
    <row r="23" spans="2:71" ht="47.25" customHeight="1">
      <c r="B23" s="5"/>
      <c r="E23" s="302" t="s">
        <v>35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R23" s="5"/>
      <c r="BE23" s="297"/>
    </row>
    <row r="24" spans="2:71" ht="6.95" customHeight="1">
      <c r="B24" s="5"/>
      <c r="AR24" s="5"/>
      <c r="BE24" s="297"/>
    </row>
    <row r="25" spans="2:71" ht="6.95" customHeight="1">
      <c r="B25" s="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5"/>
      <c r="BE25" s="297"/>
    </row>
    <row r="26" spans="2:71" s="17" customFormat="1" ht="25.9" customHeight="1">
      <c r="B26" s="18"/>
      <c r="D26" s="19" t="s">
        <v>36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03">
        <f>ROUND(AG54,2)</f>
        <v>0</v>
      </c>
      <c r="AL26" s="304"/>
      <c r="AM26" s="304"/>
      <c r="AN26" s="304"/>
      <c r="AO26" s="304"/>
      <c r="AR26" s="18"/>
      <c r="BE26" s="297"/>
    </row>
    <row r="27" spans="2:71" s="17" customFormat="1" ht="6.95" customHeight="1">
      <c r="B27" s="18"/>
      <c r="AR27" s="18"/>
      <c r="BE27" s="297"/>
    </row>
    <row r="28" spans="2:71" s="17" customFormat="1" ht="12.75">
      <c r="B28" s="18"/>
      <c r="L28" s="305" t="s">
        <v>37</v>
      </c>
      <c r="M28" s="305"/>
      <c r="N28" s="305"/>
      <c r="O28" s="305"/>
      <c r="P28" s="305"/>
      <c r="W28" s="305" t="s">
        <v>38</v>
      </c>
      <c r="X28" s="305"/>
      <c r="Y28" s="305"/>
      <c r="Z28" s="305"/>
      <c r="AA28" s="305"/>
      <c r="AB28" s="305"/>
      <c r="AC28" s="305"/>
      <c r="AD28" s="305"/>
      <c r="AE28" s="305"/>
      <c r="AK28" s="305" t="s">
        <v>39</v>
      </c>
      <c r="AL28" s="305"/>
      <c r="AM28" s="305"/>
      <c r="AN28" s="305"/>
      <c r="AO28" s="305"/>
      <c r="AR28" s="18"/>
      <c r="BE28" s="297"/>
    </row>
    <row r="29" spans="2:71" s="22" customFormat="1" ht="14.45" customHeight="1">
      <c r="B29" s="23"/>
      <c r="D29" s="12" t="s">
        <v>40</v>
      </c>
      <c r="F29" s="12" t="s">
        <v>41</v>
      </c>
      <c r="L29" s="286">
        <v>0.21</v>
      </c>
      <c r="M29" s="287"/>
      <c r="N29" s="287"/>
      <c r="O29" s="287"/>
      <c r="P29" s="287"/>
      <c r="W29" s="288">
        <f>ROUND(AZ54, 2)</f>
        <v>0</v>
      </c>
      <c r="X29" s="287"/>
      <c r="Y29" s="287"/>
      <c r="Z29" s="287"/>
      <c r="AA29" s="287"/>
      <c r="AB29" s="287"/>
      <c r="AC29" s="287"/>
      <c r="AD29" s="287"/>
      <c r="AE29" s="287"/>
      <c r="AK29" s="288">
        <f>ROUND(AV54, 2)</f>
        <v>0</v>
      </c>
      <c r="AL29" s="287"/>
      <c r="AM29" s="287"/>
      <c r="AN29" s="287"/>
      <c r="AO29" s="287"/>
      <c r="AR29" s="23"/>
      <c r="BE29" s="298"/>
    </row>
    <row r="30" spans="2:71" s="22" customFormat="1" ht="14.45" customHeight="1">
      <c r="B30" s="23"/>
      <c r="F30" s="12" t="s">
        <v>42</v>
      </c>
      <c r="L30" s="286">
        <v>0.12</v>
      </c>
      <c r="M30" s="287"/>
      <c r="N30" s="287"/>
      <c r="O30" s="287"/>
      <c r="P30" s="287"/>
      <c r="W30" s="288">
        <f>ROUND(BA54, 2)</f>
        <v>0</v>
      </c>
      <c r="X30" s="287"/>
      <c r="Y30" s="287"/>
      <c r="Z30" s="287"/>
      <c r="AA30" s="287"/>
      <c r="AB30" s="287"/>
      <c r="AC30" s="287"/>
      <c r="AD30" s="287"/>
      <c r="AE30" s="287"/>
      <c r="AK30" s="288">
        <f>ROUND(AW54, 2)</f>
        <v>0</v>
      </c>
      <c r="AL30" s="287"/>
      <c r="AM30" s="287"/>
      <c r="AN30" s="287"/>
      <c r="AO30" s="287"/>
      <c r="AR30" s="23"/>
      <c r="BE30" s="298"/>
    </row>
    <row r="31" spans="2:71" s="22" customFormat="1" ht="14.45" hidden="1" customHeight="1">
      <c r="B31" s="23"/>
      <c r="F31" s="12" t="s">
        <v>43</v>
      </c>
      <c r="L31" s="286">
        <v>0.21</v>
      </c>
      <c r="M31" s="287"/>
      <c r="N31" s="287"/>
      <c r="O31" s="287"/>
      <c r="P31" s="287"/>
      <c r="W31" s="288">
        <f>ROUND(BB54, 2)</f>
        <v>0</v>
      </c>
      <c r="X31" s="287"/>
      <c r="Y31" s="287"/>
      <c r="Z31" s="287"/>
      <c r="AA31" s="287"/>
      <c r="AB31" s="287"/>
      <c r="AC31" s="287"/>
      <c r="AD31" s="287"/>
      <c r="AE31" s="287"/>
      <c r="AK31" s="288">
        <v>0</v>
      </c>
      <c r="AL31" s="287"/>
      <c r="AM31" s="287"/>
      <c r="AN31" s="287"/>
      <c r="AO31" s="287"/>
      <c r="AR31" s="23"/>
      <c r="BE31" s="298"/>
    </row>
    <row r="32" spans="2:71" s="22" customFormat="1" ht="14.45" hidden="1" customHeight="1">
      <c r="B32" s="23"/>
      <c r="F32" s="12" t="s">
        <v>44</v>
      </c>
      <c r="L32" s="286">
        <v>0.12</v>
      </c>
      <c r="M32" s="287"/>
      <c r="N32" s="287"/>
      <c r="O32" s="287"/>
      <c r="P32" s="287"/>
      <c r="W32" s="288">
        <f>ROUND(BC54, 2)</f>
        <v>0</v>
      </c>
      <c r="X32" s="287"/>
      <c r="Y32" s="287"/>
      <c r="Z32" s="287"/>
      <c r="AA32" s="287"/>
      <c r="AB32" s="287"/>
      <c r="AC32" s="287"/>
      <c r="AD32" s="287"/>
      <c r="AE32" s="287"/>
      <c r="AK32" s="288">
        <v>0</v>
      </c>
      <c r="AL32" s="287"/>
      <c r="AM32" s="287"/>
      <c r="AN32" s="287"/>
      <c r="AO32" s="287"/>
      <c r="AR32" s="23"/>
      <c r="BE32" s="298"/>
    </row>
    <row r="33" spans="2:44" s="22" customFormat="1" ht="14.45" hidden="1" customHeight="1">
      <c r="B33" s="23"/>
      <c r="F33" s="12" t="s">
        <v>45</v>
      </c>
      <c r="L33" s="286">
        <v>0</v>
      </c>
      <c r="M33" s="287"/>
      <c r="N33" s="287"/>
      <c r="O33" s="287"/>
      <c r="P33" s="287"/>
      <c r="W33" s="288">
        <f>ROUND(BD54, 2)</f>
        <v>0</v>
      </c>
      <c r="X33" s="287"/>
      <c r="Y33" s="287"/>
      <c r="Z33" s="287"/>
      <c r="AA33" s="287"/>
      <c r="AB33" s="287"/>
      <c r="AC33" s="287"/>
      <c r="AD33" s="287"/>
      <c r="AE33" s="287"/>
      <c r="AK33" s="288">
        <v>0</v>
      </c>
      <c r="AL33" s="287"/>
      <c r="AM33" s="287"/>
      <c r="AN33" s="287"/>
      <c r="AO33" s="287"/>
      <c r="AR33" s="23"/>
    </row>
    <row r="34" spans="2:44" s="17" customFormat="1" ht="6.95" customHeight="1">
      <c r="B34" s="18"/>
      <c r="AR34" s="18"/>
    </row>
    <row r="35" spans="2:44" s="17" customFormat="1" ht="25.9" customHeight="1">
      <c r="B35" s="18"/>
      <c r="C35" s="24"/>
      <c r="D35" s="25" t="s">
        <v>46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47</v>
      </c>
      <c r="U35" s="26"/>
      <c r="V35" s="26"/>
      <c r="W35" s="26"/>
      <c r="X35" s="289" t="s">
        <v>48</v>
      </c>
      <c r="Y35" s="290"/>
      <c r="Z35" s="290"/>
      <c r="AA35" s="290"/>
      <c r="AB35" s="290"/>
      <c r="AC35" s="26"/>
      <c r="AD35" s="26"/>
      <c r="AE35" s="26"/>
      <c r="AF35" s="26"/>
      <c r="AG35" s="26"/>
      <c r="AH35" s="26"/>
      <c r="AI35" s="26"/>
      <c r="AJ35" s="26"/>
      <c r="AK35" s="291">
        <f>SUM(AK26:AK33)</f>
        <v>0</v>
      </c>
      <c r="AL35" s="290"/>
      <c r="AM35" s="290"/>
      <c r="AN35" s="290"/>
      <c r="AO35" s="292"/>
      <c r="AP35" s="24"/>
      <c r="AQ35" s="24"/>
      <c r="AR35" s="18"/>
    </row>
    <row r="36" spans="2:44" s="17" customFormat="1" ht="6.95" customHeight="1">
      <c r="B36" s="18"/>
      <c r="AR36" s="18"/>
    </row>
    <row r="37" spans="2:44" s="17" customFormat="1" ht="6.95" customHeight="1"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18"/>
    </row>
    <row r="41" spans="2:44" s="17" customFormat="1" ht="6.95" customHeight="1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18"/>
    </row>
    <row r="42" spans="2:44" s="17" customFormat="1" ht="24.95" customHeight="1">
      <c r="B42" s="18"/>
      <c r="C42" s="6" t="s">
        <v>49</v>
      </c>
      <c r="AR42" s="18"/>
    </row>
    <row r="43" spans="2:44" s="17" customFormat="1" ht="6.95" customHeight="1">
      <c r="B43" s="18"/>
      <c r="AR43" s="18"/>
    </row>
    <row r="44" spans="2:44" s="32" customFormat="1" ht="12" customHeight="1">
      <c r="B44" s="33"/>
      <c r="C44" s="12" t="s">
        <v>14</v>
      </c>
      <c r="L44" s="32" t="str">
        <f t="shared" ref="L44:L45" si="0">K5</f>
        <v>01</v>
      </c>
      <c r="AR44" s="33"/>
    </row>
    <row r="45" spans="2:44" s="34" customFormat="1" ht="36.950000000000003" customHeight="1">
      <c r="B45" s="35"/>
      <c r="C45" s="36" t="s">
        <v>17</v>
      </c>
      <c r="L45" s="277" t="str">
        <f t="shared" si="0"/>
        <v>STAVEBNÍ ÚPRAVY VEŘEJNÝCH TOALET SKALKY 2280/99, 741 01 NOVÝ JIČÍN</v>
      </c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R45" s="35"/>
    </row>
    <row r="46" spans="2:44" s="17" customFormat="1" ht="6.95" customHeight="1">
      <c r="B46" s="18"/>
      <c r="AR46" s="18"/>
    </row>
    <row r="47" spans="2:44" s="17" customFormat="1" ht="12" customHeight="1">
      <c r="B47" s="18"/>
      <c r="C47" s="12" t="s">
        <v>21</v>
      </c>
      <c r="L47" s="37" t="str">
        <f>IF(K8="","",K8)</f>
        <v>Nový Jičín</v>
      </c>
      <c r="AI47" s="12" t="s">
        <v>23</v>
      </c>
      <c r="AM47" s="279">
        <f>IF(AN8= "","",AN8)</f>
        <v>46003</v>
      </c>
      <c r="AN47" s="279"/>
      <c r="AR47" s="18"/>
    </row>
    <row r="48" spans="2:44" s="17" customFormat="1" ht="6.95" customHeight="1">
      <c r="B48" s="18"/>
      <c r="AR48" s="18"/>
    </row>
    <row r="49" spans="1:91" s="17" customFormat="1" ht="15.2" customHeight="1">
      <c r="B49" s="18"/>
      <c r="C49" s="12" t="s">
        <v>24</v>
      </c>
      <c r="L49" s="32" t="str">
        <f>IF(E11= "","",E11)</f>
        <v>Město Nový Jičín</v>
      </c>
      <c r="AI49" s="12" t="s">
        <v>30</v>
      </c>
      <c r="AM49" s="280" t="str">
        <f>IF(E17="","",E17)</f>
        <v>LEGOLA CZECH s.r.o.</v>
      </c>
      <c r="AN49" s="281"/>
      <c r="AO49" s="281"/>
      <c r="AP49" s="281"/>
      <c r="AR49" s="18"/>
      <c r="AS49" s="282" t="s">
        <v>50</v>
      </c>
      <c r="AT49" s="283"/>
      <c r="AU49" s="39"/>
      <c r="AV49" s="39"/>
      <c r="AW49" s="39"/>
      <c r="AX49" s="39"/>
      <c r="AY49" s="39"/>
      <c r="AZ49" s="39"/>
      <c r="BA49" s="39"/>
      <c r="BB49" s="39"/>
      <c r="BC49" s="39"/>
      <c r="BD49" s="40"/>
    </row>
    <row r="50" spans="1:91" s="17" customFormat="1" ht="15.2" customHeight="1">
      <c r="B50" s="18"/>
      <c r="C50" s="12" t="s">
        <v>28</v>
      </c>
      <c r="L50" s="32" t="str">
        <f>IF(E14= "Vyplň údaj","",E14)</f>
        <v/>
      </c>
      <c r="AI50" s="12" t="s">
        <v>33</v>
      </c>
      <c r="AM50" s="280" t="str">
        <f>IF(E20="","",E20)</f>
        <v>LEGOLA CZECH s.r.o.</v>
      </c>
      <c r="AN50" s="281"/>
      <c r="AO50" s="281"/>
      <c r="AP50" s="281"/>
      <c r="AR50" s="18"/>
      <c r="AS50" s="284"/>
      <c r="AT50" s="285"/>
      <c r="BD50" s="42"/>
    </row>
    <row r="51" spans="1:91" s="17" customFormat="1" ht="10.9" customHeight="1">
      <c r="B51" s="18"/>
      <c r="AR51" s="18"/>
      <c r="AS51" s="284"/>
      <c r="AT51" s="285"/>
      <c r="BD51" s="42"/>
    </row>
    <row r="52" spans="1:91" s="17" customFormat="1" ht="29.25" customHeight="1">
      <c r="B52" s="18"/>
      <c r="C52" s="271" t="s">
        <v>51</v>
      </c>
      <c r="D52" s="272"/>
      <c r="E52" s="272"/>
      <c r="F52" s="272"/>
      <c r="G52" s="272"/>
      <c r="H52" s="43"/>
      <c r="I52" s="273" t="s">
        <v>52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53</v>
      </c>
      <c r="AH52" s="272"/>
      <c r="AI52" s="272"/>
      <c r="AJ52" s="272"/>
      <c r="AK52" s="272"/>
      <c r="AL52" s="272"/>
      <c r="AM52" s="272"/>
      <c r="AN52" s="273" t="s">
        <v>54</v>
      </c>
      <c r="AO52" s="272"/>
      <c r="AP52" s="272"/>
      <c r="AQ52" s="44" t="s">
        <v>55</v>
      </c>
      <c r="AR52" s="18"/>
      <c r="AS52" s="45" t="s">
        <v>56</v>
      </c>
      <c r="AT52" s="46" t="s">
        <v>57</v>
      </c>
      <c r="AU52" s="46" t="s">
        <v>58</v>
      </c>
      <c r="AV52" s="46" t="s">
        <v>59</v>
      </c>
      <c r="AW52" s="46" t="s">
        <v>60</v>
      </c>
      <c r="AX52" s="46" t="s">
        <v>61</v>
      </c>
      <c r="AY52" s="46" t="s">
        <v>62</v>
      </c>
      <c r="AZ52" s="46" t="s">
        <v>63</v>
      </c>
      <c r="BA52" s="46" t="s">
        <v>64</v>
      </c>
      <c r="BB52" s="46" t="s">
        <v>65</v>
      </c>
      <c r="BC52" s="46" t="s">
        <v>66</v>
      </c>
      <c r="BD52" s="47" t="s">
        <v>67</v>
      </c>
    </row>
    <row r="53" spans="1:91" s="17" customFormat="1" ht="10.9" customHeight="1">
      <c r="B53" s="18"/>
      <c r="AR53" s="18"/>
      <c r="AS53" s="48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40"/>
    </row>
    <row r="54" spans="1:91" s="49" customFormat="1" ht="32.450000000000003" customHeight="1">
      <c r="B54" s="50"/>
      <c r="C54" s="51" t="s">
        <v>68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75">
        <f>ROUND(SUM(AG55:AG60),2)</f>
        <v>0</v>
      </c>
      <c r="AH54" s="275"/>
      <c r="AI54" s="275"/>
      <c r="AJ54" s="275"/>
      <c r="AK54" s="275"/>
      <c r="AL54" s="275"/>
      <c r="AM54" s="275"/>
      <c r="AN54" s="276">
        <f t="shared" ref="AN54:AN60" si="1">SUM(AG54,AT54)</f>
        <v>0</v>
      </c>
      <c r="AO54" s="276"/>
      <c r="AP54" s="276"/>
      <c r="AQ54" s="54" t="s">
        <v>3</v>
      </c>
      <c r="AR54" s="50"/>
      <c r="AS54" s="55">
        <f>ROUND(SUM(AS55:AS60),2)</f>
        <v>0</v>
      </c>
      <c r="AT54" s="56">
        <f t="shared" ref="AT54:AT60" si="2">ROUND(SUM(AV54:AW54),2)</f>
        <v>0</v>
      </c>
      <c r="AU54" s="57">
        <f>ROUND(SUM(AU55:AU60),5)</f>
        <v>0</v>
      </c>
      <c r="AV54" s="56">
        <f>ROUND(AZ54*L29,2)</f>
        <v>0</v>
      </c>
      <c r="AW54" s="56">
        <f>ROUND(BA54*L30,2)</f>
        <v>0</v>
      </c>
      <c r="AX54" s="56">
        <f>ROUND(BB54*L29,2)</f>
        <v>0</v>
      </c>
      <c r="AY54" s="56">
        <f>ROUND(BC54*L30,2)</f>
        <v>0</v>
      </c>
      <c r="AZ54" s="56">
        <f>ROUND(SUM(AZ55:AZ60),2)</f>
        <v>0</v>
      </c>
      <c r="BA54" s="56">
        <f>ROUND(SUM(BA55:BA60),2)</f>
        <v>0</v>
      </c>
      <c r="BB54" s="56">
        <f>ROUND(SUM(BB55:BB60),2)</f>
        <v>0</v>
      </c>
      <c r="BC54" s="56">
        <f>ROUND(SUM(BC55:BC60),2)</f>
        <v>0</v>
      </c>
      <c r="BD54" s="58">
        <f>ROUND(SUM(BD55:BD60),2)</f>
        <v>0</v>
      </c>
      <c r="BS54" s="59" t="s">
        <v>69</v>
      </c>
      <c r="BT54" s="59" t="s">
        <v>70</v>
      </c>
      <c r="BU54" s="60" t="s">
        <v>71</v>
      </c>
      <c r="BV54" s="59" t="s">
        <v>72</v>
      </c>
      <c r="BW54" s="59" t="s">
        <v>5</v>
      </c>
      <c r="BX54" s="59" t="s">
        <v>73</v>
      </c>
      <c r="CL54" s="59" t="s">
        <v>3</v>
      </c>
    </row>
    <row r="55" spans="1:91" s="61" customFormat="1" ht="24.75" customHeight="1">
      <c r="A55" s="62" t="s">
        <v>74</v>
      </c>
      <c r="B55" s="63"/>
      <c r="C55" s="64"/>
      <c r="D55" s="268" t="s">
        <v>75</v>
      </c>
      <c r="E55" s="268"/>
      <c r="F55" s="268"/>
      <c r="G55" s="268"/>
      <c r="H55" s="268"/>
      <c r="I55" s="65"/>
      <c r="J55" s="268" t="s">
        <v>76</v>
      </c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9">
        <f>'SO 01 1 - Stavební část'!J30</f>
        <v>0</v>
      </c>
      <c r="AH55" s="270"/>
      <c r="AI55" s="270"/>
      <c r="AJ55" s="270"/>
      <c r="AK55" s="270"/>
      <c r="AL55" s="270"/>
      <c r="AM55" s="270"/>
      <c r="AN55" s="269">
        <f t="shared" si="1"/>
        <v>0</v>
      </c>
      <c r="AO55" s="270"/>
      <c r="AP55" s="270"/>
      <c r="AQ55" s="66" t="s">
        <v>77</v>
      </c>
      <c r="AR55" s="63"/>
      <c r="AS55" s="67">
        <v>0</v>
      </c>
      <c r="AT55" s="68">
        <f t="shared" si="2"/>
        <v>0</v>
      </c>
      <c r="AU55" s="69">
        <f>'SO 01 1 - Stavební část'!P101</f>
        <v>0</v>
      </c>
      <c r="AV55" s="68">
        <f>'SO 01 1 - Stavební část'!J33</f>
        <v>0</v>
      </c>
      <c r="AW55" s="68">
        <f>'SO 01 1 - Stavební část'!J34</f>
        <v>0</v>
      </c>
      <c r="AX55" s="68">
        <f>'SO 01 1 - Stavební část'!J35</f>
        <v>0</v>
      </c>
      <c r="AY55" s="68">
        <f>'SO 01 1 - Stavební část'!J36</f>
        <v>0</v>
      </c>
      <c r="AZ55" s="68">
        <f>'SO 01 1 - Stavební část'!F33</f>
        <v>0</v>
      </c>
      <c r="BA55" s="68">
        <f>'SO 01 1 - Stavební část'!F34</f>
        <v>0</v>
      </c>
      <c r="BB55" s="68">
        <f>'SO 01 1 - Stavební část'!F35</f>
        <v>0</v>
      </c>
      <c r="BC55" s="68">
        <f>'SO 01 1 - Stavební část'!F36</f>
        <v>0</v>
      </c>
      <c r="BD55" s="70">
        <f>'SO 01 1 - Stavební část'!F37</f>
        <v>0</v>
      </c>
      <c r="BT55" s="71" t="s">
        <v>78</v>
      </c>
      <c r="BV55" s="71" t="s">
        <v>72</v>
      </c>
      <c r="BW55" s="71" t="s">
        <v>79</v>
      </c>
      <c r="BX55" s="71" t="s">
        <v>5</v>
      </c>
      <c r="CL55" s="71" t="s">
        <v>3</v>
      </c>
      <c r="CM55" s="71" t="s">
        <v>80</v>
      </c>
    </row>
    <row r="56" spans="1:91" s="61" customFormat="1" ht="24.75" customHeight="1">
      <c r="A56" s="62" t="s">
        <v>74</v>
      </c>
      <c r="B56" s="63"/>
      <c r="C56" s="64"/>
      <c r="D56" s="268" t="s">
        <v>81</v>
      </c>
      <c r="E56" s="268"/>
      <c r="F56" s="268"/>
      <c r="G56" s="268"/>
      <c r="H56" s="268"/>
      <c r="I56" s="65"/>
      <c r="J56" s="268" t="s">
        <v>82</v>
      </c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9">
        <f>'SO 01 2 - Zdravotně techn...'!J30</f>
        <v>0</v>
      </c>
      <c r="AH56" s="270"/>
      <c r="AI56" s="270"/>
      <c r="AJ56" s="270"/>
      <c r="AK56" s="270"/>
      <c r="AL56" s="270"/>
      <c r="AM56" s="270"/>
      <c r="AN56" s="269">
        <f t="shared" si="1"/>
        <v>0</v>
      </c>
      <c r="AO56" s="270"/>
      <c r="AP56" s="270"/>
      <c r="AQ56" s="66" t="s">
        <v>77</v>
      </c>
      <c r="AR56" s="63"/>
      <c r="AS56" s="67">
        <v>0</v>
      </c>
      <c r="AT56" s="68">
        <f t="shared" si="2"/>
        <v>0</v>
      </c>
      <c r="AU56" s="69">
        <f>'SO 01 2 - Zdravotně techn...'!P94</f>
        <v>0</v>
      </c>
      <c r="AV56" s="68">
        <f>'SO 01 2 - Zdravotně techn...'!J33</f>
        <v>0</v>
      </c>
      <c r="AW56" s="68">
        <f>'SO 01 2 - Zdravotně techn...'!J34</f>
        <v>0</v>
      </c>
      <c r="AX56" s="68">
        <f>'SO 01 2 - Zdravotně techn...'!J35</f>
        <v>0</v>
      </c>
      <c r="AY56" s="68">
        <f>'SO 01 2 - Zdravotně techn...'!J36</f>
        <v>0</v>
      </c>
      <c r="AZ56" s="68">
        <f>'SO 01 2 - Zdravotně techn...'!F33</f>
        <v>0</v>
      </c>
      <c r="BA56" s="68">
        <f>'SO 01 2 - Zdravotně techn...'!F34</f>
        <v>0</v>
      </c>
      <c r="BB56" s="68">
        <f>'SO 01 2 - Zdravotně techn...'!F35</f>
        <v>0</v>
      </c>
      <c r="BC56" s="68">
        <f>'SO 01 2 - Zdravotně techn...'!F36</f>
        <v>0</v>
      </c>
      <c r="BD56" s="70">
        <f>'SO 01 2 - Zdravotně techn...'!F37</f>
        <v>0</v>
      </c>
      <c r="BT56" s="71" t="s">
        <v>78</v>
      </c>
      <c r="BV56" s="71" t="s">
        <v>72</v>
      </c>
      <c r="BW56" s="71" t="s">
        <v>83</v>
      </c>
      <c r="BX56" s="71" t="s">
        <v>5</v>
      </c>
      <c r="CL56" s="71" t="s">
        <v>3</v>
      </c>
      <c r="CM56" s="71" t="s">
        <v>80</v>
      </c>
    </row>
    <row r="57" spans="1:91" s="61" customFormat="1" ht="24.75" customHeight="1">
      <c r="A57" s="62" t="s">
        <v>74</v>
      </c>
      <c r="B57" s="63"/>
      <c r="C57" s="64"/>
      <c r="D57" s="268" t="s">
        <v>84</v>
      </c>
      <c r="E57" s="268"/>
      <c r="F57" s="268"/>
      <c r="G57" s="268"/>
      <c r="H57" s="268"/>
      <c r="I57" s="65"/>
      <c r="J57" s="268" t="s">
        <v>85</v>
      </c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9">
        <f>'SO 01 3 - Vzduchotechnika'!J30</f>
        <v>0</v>
      </c>
      <c r="AH57" s="270"/>
      <c r="AI57" s="270"/>
      <c r="AJ57" s="270"/>
      <c r="AK57" s="270"/>
      <c r="AL57" s="270"/>
      <c r="AM57" s="270"/>
      <c r="AN57" s="269">
        <f t="shared" si="1"/>
        <v>0</v>
      </c>
      <c r="AO57" s="270"/>
      <c r="AP57" s="270"/>
      <c r="AQ57" s="66" t="s">
        <v>77</v>
      </c>
      <c r="AR57" s="63"/>
      <c r="AS57" s="67">
        <v>0</v>
      </c>
      <c r="AT57" s="68">
        <f t="shared" si="2"/>
        <v>0</v>
      </c>
      <c r="AU57" s="69">
        <f>'SO 01 3 - Vzduchotechnika'!P81</f>
        <v>0</v>
      </c>
      <c r="AV57" s="68">
        <f>'SO 01 3 - Vzduchotechnika'!J33</f>
        <v>0</v>
      </c>
      <c r="AW57" s="68">
        <f>'SO 01 3 - Vzduchotechnika'!J34</f>
        <v>0</v>
      </c>
      <c r="AX57" s="68">
        <f>'SO 01 3 - Vzduchotechnika'!J35</f>
        <v>0</v>
      </c>
      <c r="AY57" s="68">
        <f>'SO 01 3 - Vzduchotechnika'!J36</f>
        <v>0</v>
      </c>
      <c r="AZ57" s="68">
        <f>'SO 01 3 - Vzduchotechnika'!F33</f>
        <v>0</v>
      </c>
      <c r="BA57" s="68">
        <f>'SO 01 3 - Vzduchotechnika'!F34</f>
        <v>0</v>
      </c>
      <c r="BB57" s="68">
        <f>'SO 01 3 - Vzduchotechnika'!F35</f>
        <v>0</v>
      </c>
      <c r="BC57" s="68">
        <f>'SO 01 3 - Vzduchotechnika'!F36</f>
        <v>0</v>
      </c>
      <c r="BD57" s="70">
        <f>'SO 01 3 - Vzduchotechnika'!F37</f>
        <v>0</v>
      </c>
      <c r="BT57" s="71" t="s">
        <v>78</v>
      </c>
      <c r="BV57" s="71" t="s">
        <v>72</v>
      </c>
      <c r="BW57" s="71" t="s">
        <v>86</v>
      </c>
      <c r="BX57" s="71" t="s">
        <v>5</v>
      </c>
      <c r="CL57" s="71" t="s">
        <v>3</v>
      </c>
      <c r="CM57" s="71" t="s">
        <v>80</v>
      </c>
    </row>
    <row r="58" spans="1:91" s="61" customFormat="1" ht="24.75" customHeight="1">
      <c r="A58" s="62" t="s">
        <v>74</v>
      </c>
      <c r="B58" s="63"/>
      <c r="C58" s="64"/>
      <c r="D58" s="268" t="s">
        <v>87</v>
      </c>
      <c r="E58" s="268"/>
      <c r="F58" s="268"/>
      <c r="G58" s="268"/>
      <c r="H58" s="268"/>
      <c r="I58" s="65"/>
      <c r="J58" s="268" t="s">
        <v>88</v>
      </c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9">
        <f>'SO 01 4 - Elektroinstalac...'!J30</f>
        <v>0</v>
      </c>
      <c r="AH58" s="270"/>
      <c r="AI58" s="270"/>
      <c r="AJ58" s="270"/>
      <c r="AK58" s="270"/>
      <c r="AL58" s="270"/>
      <c r="AM58" s="270"/>
      <c r="AN58" s="269">
        <f t="shared" si="1"/>
        <v>0</v>
      </c>
      <c r="AO58" s="270"/>
      <c r="AP58" s="270"/>
      <c r="AQ58" s="66" t="s">
        <v>77</v>
      </c>
      <c r="AR58" s="63"/>
      <c r="AS58" s="67">
        <v>0</v>
      </c>
      <c r="AT58" s="68">
        <f t="shared" si="2"/>
        <v>0</v>
      </c>
      <c r="AU58" s="69">
        <f>'SO 01 4 - Elektroinstalac...'!P91</f>
        <v>0</v>
      </c>
      <c r="AV58" s="68">
        <f>'SO 01 4 - Elektroinstalac...'!J33</f>
        <v>0</v>
      </c>
      <c r="AW58" s="68">
        <f>'SO 01 4 - Elektroinstalac...'!J34</f>
        <v>0</v>
      </c>
      <c r="AX58" s="68">
        <f>'SO 01 4 - Elektroinstalac...'!J35</f>
        <v>0</v>
      </c>
      <c r="AY58" s="68">
        <f>'SO 01 4 - Elektroinstalac...'!J36</f>
        <v>0</v>
      </c>
      <c r="AZ58" s="68">
        <f>'SO 01 4 - Elektroinstalac...'!F33</f>
        <v>0</v>
      </c>
      <c r="BA58" s="68">
        <f>'SO 01 4 - Elektroinstalac...'!F34</f>
        <v>0</v>
      </c>
      <c r="BB58" s="68">
        <f>'SO 01 4 - Elektroinstalac...'!F35</f>
        <v>0</v>
      </c>
      <c r="BC58" s="68">
        <f>'SO 01 4 - Elektroinstalac...'!F36</f>
        <v>0</v>
      </c>
      <c r="BD58" s="70">
        <f>'SO 01 4 - Elektroinstalac...'!F37</f>
        <v>0</v>
      </c>
      <c r="BT58" s="71" t="s">
        <v>78</v>
      </c>
      <c r="BV58" s="71" t="s">
        <v>72</v>
      </c>
      <c r="BW58" s="71" t="s">
        <v>89</v>
      </c>
      <c r="BX58" s="71" t="s">
        <v>5</v>
      </c>
      <c r="CL58" s="71" t="s">
        <v>3</v>
      </c>
      <c r="CM58" s="71" t="s">
        <v>80</v>
      </c>
    </row>
    <row r="59" spans="1:91" s="61" customFormat="1" ht="24.75" customHeight="1">
      <c r="A59" s="62" t="s">
        <v>74</v>
      </c>
      <c r="B59" s="63"/>
      <c r="C59" s="64"/>
      <c r="D59" s="268" t="s">
        <v>90</v>
      </c>
      <c r="E59" s="268"/>
      <c r="F59" s="268"/>
      <c r="G59" s="268"/>
      <c r="H59" s="268"/>
      <c r="I59" s="65"/>
      <c r="J59" s="268" t="s">
        <v>91</v>
      </c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9">
        <f>'SO 02 1 - Nový domovní ro...'!J30</f>
        <v>0</v>
      </c>
      <c r="AH59" s="270"/>
      <c r="AI59" s="270"/>
      <c r="AJ59" s="270"/>
      <c r="AK59" s="270"/>
      <c r="AL59" s="270"/>
      <c r="AM59" s="270"/>
      <c r="AN59" s="269">
        <f t="shared" si="1"/>
        <v>0</v>
      </c>
      <c r="AO59" s="270"/>
      <c r="AP59" s="270"/>
      <c r="AQ59" s="66" t="s">
        <v>77</v>
      </c>
      <c r="AR59" s="63"/>
      <c r="AS59" s="67">
        <v>0</v>
      </c>
      <c r="AT59" s="68">
        <f t="shared" si="2"/>
        <v>0</v>
      </c>
      <c r="AU59" s="69">
        <f>'SO 02 1 - Nový domovní ro...'!P89</f>
        <v>0</v>
      </c>
      <c r="AV59" s="68">
        <f>'SO 02 1 - Nový domovní ro...'!J33</f>
        <v>0</v>
      </c>
      <c r="AW59" s="68">
        <f>'SO 02 1 - Nový domovní ro...'!J34</f>
        <v>0</v>
      </c>
      <c r="AX59" s="68">
        <f>'SO 02 1 - Nový domovní ro...'!J35</f>
        <v>0</v>
      </c>
      <c r="AY59" s="68">
        <f>'SO 02 1 - Nový domovní ro...'!J36</f>
        <v>0</v>
      </c>
      <c r="AZ59" s="68">
        <f>'SO 02 1 - Nový domovní ro...'!F33</f>
        <v>0</v>
      </c>
      <c r="BA59" s="68">
        <f>'SO 02 1 - Nový domovní ro...'!F34</f>
        <v>0</v>
      </c>
      <c r="BB59" s="68">
        <f>'SO 02 1 - Nový domovní ro...'!F35</f>
        <v>0</v>
      </c>
      <c r="BC59" s="68">
        <f>'SO 02 1 - Nový domovní ro...'!F36</f>
        <v>0</v>
      </c>
      <c r="BD59" s="70">
        <f>'SO 02 1 - Nový domovní ro...'!F37</f>
        <v>0</v>
      </c>
      <c r="BT59" s="71" t="s">
        <v>78</v>
      </c>
      <c r="BV59" s="71" t="s">
        <v>72</v>
      </c>
      <c r="BW59" s="71" t="s">
        <v>92</v>
      </c>
      <c r="BX59" s="71" t="s">
        <v>5</v>
      </c>
      <c r="CL59" s="71" t="s">
        <v>3</v>
      </c>
      <c r="CM59" s="71" t="s">
        <v>80</v>
      </c>
    </row>
    <row r="60" spans="1:91" s="61" customFormat="1" ht="16.5" customHeight="1">
      <c r="A60" s="62" t="s">
        <v>74</v>
      </c>
      <c r="B60" s="63"/>
      <c r="C60" s="64"/>
      <c r="D60" s="268" t="s">
        <v>93</v>
      </c>
      <c r="E60" s="268"/>
      <c r="F60" s="268"/>
      <c r="G60" s="268"/>
      <c r="H60" s="268"/>
      <c r="I60" s="65"/>
      <c r="J60" s="268" t="s">
        <v>94</v>
      </c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9">
        <f>'VN - Vedlejší a ostatní n...'!J30</f>
        <v>0</v>
      </c>
      <c r="AH60" s="270"/>
      <c r="AI60" s="270"/>
      <c r="AJ60" s="270"/>
      <c r="AK60" s="270"/>
      <c r="AL60" s="270"/>
      <c r="AM60" s="270"/>
      <c r="AN60" s="269">
        <f t="shared" si="1"/>
        <v>0</v>
      </c>
      <c r="AO60" s="270"/>
      <c r="AP60" s="270"/>
      <c r="AQ60" s="66" t="s">
        <v>77</v>
      </c>
      <c r="AR60" s="63"/>
      <c r="AS60" s="72">
        <v>0</v>
      </c>
      <c r="AT60" s="73">
        <f t="shared" si="2"/>
        <v>0</v>
      </c>
      <c r="AU60" s="74">
        <f>'VN - Vedlejší a ostatní n...'!P81</f>
        <v>0</v>
      </c>
      <c r="AV60" s="73">
        <f>'VN - Vedlejší a ostatní n...'!J33</f>
        <v>0</v>
      </c>
      <c r="AW60" s="73">
        <f>'VN - Vedlejší a ostatní n...'!J34</f>
        <v>0</v>
      </c>
      <c r="AX60" s="73">
        <f>'VN - Vedlejší a ostatní n...'!J35</f>
        <v>0</v>
      </c>
      <c r="AY60" s="73">
        <f>'VN - Vedlejší a ostatní n...'!J36</f>
        <v>0</v>
      </c>
      <c r="AZ60" s="73">
        <f>'VN - Vedlejší a ostatní n...'!F33</f>
        <v>0</v>
      </c>
      <c r="BA60" s="73">
        <f>'VN - Vedlejší a ostatní n...'!F34</f>
        <v>0</v>
      </c>
      <c r="BB60" s="73">
        <f>'VN - Vedlejší a ostatní n...'!F35</f>
        <v>0</v>
      </c>
      <c r="BC60" s="73">
        <f>'VN - Vedlejší a ostatní n...'!F36</f>
        <v>0</v>
      </c>
      <c r="BD60" s="75">
        <f>'VN - Vedlejší a ostatní n...'!F37</f>
        <v>0</v>
      </c>
      <c r="BT60" s="71" t="s">
        <v>78</v>
      </c>
      <c r="BV60" s="71" t="s">
        <v>72</v>
      </c>
      <c r="BW60" s="71" t="s">
        <v>95</v>
      </c>
      <c r="BX60" s="71" t="s">
        <v>5</v>
      </c>
      <c r="CL60" s="71" t="s">
        <v>3</v>
      </c>
      <c r="CM60" s="71" t="s">
        <v>80</v>
      </c>
    </row>
    <row r="61" spans="1:91" s="17" customFormat="1" ht="30" customHeight="1">
      <c r="B61" s="18"/>
      <c r="AR61" s="18"/>
    </row>
    <row r="62" spans="1:91" s="17" customFormat="1" ht="6.95" customHeight="1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18"/>
    </row>
  </sheetData>
  <mergeCells count="62"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D60:H60"/>
    <mergeCell ref="J60:AF60"/>
    <mergeCell ref="AG60:AM60"/>
    <mergeCell ref="AN60:AP60"/>
  </mergeCells>
  <hyperlinks>
    <hyperlink ref="A55" location="'SO 01 1 - Stavební část'!C2" display="/"/>
    <hyperlink ref="A56" location="'SO 01 2 - Zdravotně techn...'!C2" display="/"/>
    <hyperlink ref="A57" location="'SO 01 3 - Vzduchotechnika'!C2" display="/"/>
    <hyperlink ref="A58" location="'SO 01 4 - Elektroinstalac...'!C2" display="/"/>
    <hyperlink ref="A59" location="'SO 02 1 - Nový domovní ro...'!C2" display="/"/>
    <hyperlink ref="A60" location="'VN - Vedlejší a ostatní n...'!C2" display="/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5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79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77" t="s">
        <v>98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ROUND(J101,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ROUND((SUM(BE101:BE1155)),  2)</f>
        <v>0</v>
      </c>
      <c r="I33" s="82">
        <v>0.21</v>
      </c>
      <c r="J33" s="81">
        <f>ROUND(((SUM(BE101:BE1155))*I33),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ROUND((SUM(BF101:BF1155)),  2)</f>
        <v>0</v>
      </c>
      <c r="I34" s="82">
        <v>0.12</v>
      </c>
      <c r="J34" s="81">
        <f>ROUND(((SUM(BF101:BF1155))*I34),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ROUND((SUM(BG101:BG1155)),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ROUND((SUM(BH101:BH1155)),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ROUND((SUM(BI101:BI1155)),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77" t="str">
        <f>E9</f>
        <v>SO 01 1 - Stavební část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J101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105</v>
      </c>
      <c r="E62" s="100"/>
      <c r="F62" s="100"/>
      <c r="G62" s="100"/>
      <c r="H62" s="100"/>
      <c r="I62" s="100"/>
      <c r="J62" s="101">
        <f>J184</f>
        <v>0</v>
      </c>
      <c r="L62" s="98"/>
    </row>
    <row r="63" spans="2:47" s="97" customFormat="1" ht="19.899999999999999" customHeight="1">
      <c r="B63" s="98"/>
      <c r="D63" s="99" t="s">
        <v>106</v>
      </c>
      <c r="E63" s="100"/>
      <c r="F63" s="100"/>
      <c r="G63" s="100"/>
      <c r="H63" s="100"/>
      <c r="I63" s="100"/>
      <c r="J63" s="101">
        <f>J234</f>
        <v>0</v>
      </c>
      <c r="L63" s="98"/>
    </row>
    <row r="64" spans="2:47" s="97" customFormat="1" ht="19.899999999999999" customHeight="1">
      <c r="B64" s="98"/>
      <c r="D64" s="99" t="s">
        <v>107</v>
      </c>
      <c r="E64" s="100"/>
      <c r="F64" s="100"/>
      <c r="G64" s="100"/>
      <c r="H64" s="100"/>
      <c r="I64" s="100"/>
      <c r="J64" s="101">
        <f>J291</f>
        <v>0</v>
      </c>
      <c r="L64" s="98"/>
    </row>
    <row r="65" spans="2:12" s="97" customFormat="1" ht="19.899999999999999" customHeight="1">
      <c r="B65" s="98"/>
      <c r="D65" s="99" t="s">
        <v>108</v>
      </c>
      <c r="E65" s="100"/>
      <c r="F65" s="100"/>
      <c r="G65" s="100"/>
      <c r="H65" s="100"/>
      <c r="I65" s="100"/>
      <c r="J65" s="101">
        <f>J347</f>
        <v>0</v>
      </c>
      <c r="L65" s="98"/>
    </row>
    <row r="66" spans="2:12" s="97" customFormat="1" ht="19.899999999999999" customHeight="1">
      <c r="B66" s="98"/>
      <c r="D66" s="99" t="s">
        <v>109</v>
      </c>
      <c r="E66" s="100"/>
      <c r="F66" s="100"/>
      <c r="G66" s="100"/>
      <c r="H66" s="100"/>
      <c r="I66" s="100"/>
      <c r="J66" s="101">
        <f>J368</f>
        <v>0</v>
      </c>
      <c r="L66" s="98"/>
    </row>
    <row r="67" spans="2:12" s="97" customFormat="1" ht="19.899999999999999" customHeight="1">
      <c r="B67" s="98"/>
      <c r="D67" s="99" t="s">
        <v>110</v>
      </c>
      <c r="E67" s="100"/>
      <c r="F67" s="100"/>
      <c r="G67" s="100"/>
      <c r="H67" s="100"/>
      <c r="I67" s="100"/>
      <c r="J67" s="101">
        <f>J555</f>
        <v>0</v>
      </c>
      <c r="L67" s="98"/>
    </row>
    <row r="68" spans="2:12" s="97" customFormat="1" ht="19.899999999999999" customHeight="1">
      <c r="B68" s="98"/>
      <c r="D68" s="99" t="s">
        <v>111</v>
      </c>
      <c r="E68" s="100"/>
      <c r="F68" s="100"/>
      <c r="G68" s="100"/>
      <c r="H68" s="100"/>
      <c r="I68" s="100"/>
      <c r="J68" s="101">
        <f>J718</f>
        <v>0</v>
      </c>
      <c r="L68" s="98"/>
    </row>
    <row r="69" spans="2:12" s="97" customFormat="1" ht="19.899999999999999" customHeight="1">
      <c r="B69" s="98"/>
      <c r="D69" s="99" t="s">
        <v>112</v>
      </c>
      <c r="E69" s="100"/>
      <c r="F69" s="100"/>
      <c r="G69" s="100"/>
      <c r="H69" s="100"/>
      <c r="I69" s="100"/>
      <c r="J69" s="101">
        <f>J728</f>
        <v>0</v>
      </c>
      <c r="L69" s="98"/>
    </row>
    <row r="70" spans="2:12" s="92" customFormat="1" ht="24.95" customHeight="1">
      <c r="B70" s="93"/>
      <c r="D70" s="94" t="s">
        <v>113</v>
      </c>
      <c r="E70" s="95"/>
      <c r="F70" s="95"/>
      <c r="G70" s="95"/>
      <c r="H70" s="95"/>
      <c r="I70" s="95"/>
      <c r="J70" s="96">
        <f t="shared" ref="J70:J71" si="2">J731</f>
        <v>0</v>
      </c>
      <c r="L70" s="93"/>
    </row>
    <row r="71" spans="2:12" s="97" customFormat="1" ht="19.899999999999999" customHeight="1">
      <c r="B71" s="98"/>
      <c r="D71" s="99" t="s">
        <v>114</v>
      </c>
      <c r="E71" s="100"/>
      <c r="F71" s="100"/>
      <c r="G71" s="100"/>
      <c r="H71" s="100"/>
      <c r="I71" s="100"/>
      <c r="J71" s="101">
        <f t="shared" si="2"/>
        <v>0</v>
      </c>
      <c r="L71" s="98"/>
    </row>
    <row r="72" spans="2:12" s="97" customFormat="1" ht="19.899999999999999" customHeight="1">
      <c r="B72" s="98"/>
      <c r="D72" s="99" t="s">
        <v>115</v>
      </c>
      <c r="E72" s="100"/>
      <c r="F72" s="100"/>
      <c r="G72" s="100"/>
      <c r="H72" s="100"/>
      <c r="I72" s="100"/>
      <c r="J72" s="101">
        <f>J764</f>
        <v>0</v>
      </c>
      <c r="L72" s="98"/>
    </row>
    <row r="73" spans="2:12" s="97" customFormat="1" ht="19.899999999999999" customHeight="1">
      <c r="B73" s="98"/>
      <c r="D73" s="99" t="s">
        <v>116</v>
      </c>
      <c r="E73" s="100"/>
      <c r="F73" s="100"/>
      <c r="G73" s="100"/>
      <c r="H73" s="100"/>
      <c r="I73" s="100"/>
      <c r="J73" s="101">
        <f>J777</f>
        <v>0</v>
      </c>
      <c r="L73" s="98"/>
    </row>
    <row r="74" spans="2:12" s="97" customFormat="1" ht="19.899999999999999" customHeight="1">
      <c r="B74" s="98"/>
      <c r="D74" s="99" t="s">
        <v>117</v>
      </c>
      <c r="E74" s="100"/>
      <c r="F74" s="100"/>
      <c r="G74" s="100"/>
      <c r="H74" s="100"/>
      <c r="I74" s="100"/>
      <c r="J74" s="101">
        <f>J784</f>
        <v>0</v>
      </c>
      <c r="L74" s="98"/>
    </row>
    <row r="75" spans="2:12" s="97" customFormat="1" ht="19.899999999999999" customHeight="1">
      <c r="B75" s="98"/>
      <c r="D75" s="99" t="s">
        <v>118</v>
      </c>
      <c r="E75" s="100"/>
      <c r="F75" s="100"/>
      <c r="G75" s="100"/>
      <c r="H75" s="100"/>
      <c r="I75" s="100"/>
      <c r="J75" s="101">
        <f>J803</f>
        <v>0</v>
      </c>
      <c r="L75" s="98"/>
    </row>
    <row r="76" spans="2:12" s="97" customFormat="1" ht="19.899999999999999" customHeight="1">
      <c r="B76" s="98"/>
      <c r="D76" s="99" t="s">
        <v>119</v>
      </c>
      <c r="E76" s="100"/>
      <c r="F76" s="100"/>
      <c r="G76" s="100"/>
      <c r="H76" s="100"/>
      <c r="I76" s="100"/>
      <c r="J76" s="101">
        <f>J886</f>
        <v>0</v>
      </c>
      <c r="L76" s="98"/>
    </row>
    <row r="77" spans="2:12" s="97" customFormat="1" ht="19.899999999999999" customHeight="1">
      <c r="B77" s="98"/>
      <c r="D77" s="99" t="s">
        <v>120</v>
      </c>
      <c r="E77" s="100"/>
      <c r="F77" s="100"/>
      <c r="G77" s="100"/>
      <c r="H77" s="100"/>
      <c r="I77" s="100"/>
      <c r="J77" s="101">
        <f>J1025</f>
        <v>0</v>
      </c>
      <c r="L77" s="98"/>
    </row>
    <row r="78" spans="2:12" s="97" customFormat="1" ht="19.899999999999999" customHeight="1">
      <c r="B78" s="98"/>
      <c r="D78" s="99" t="s">
        <v>121</v>
      </c>
      <c r="E78" s="100"/>
      <c r="F78" s="100"/>
      <c r="G78" s="100"/>
      <c r="H78" s="100"/>
      <c r="I78" s="100"/>
      <c r="J78" s="101">
        <f>J1032</f>
        <v>0</v>
      </c>
      <c r="L78" s="98"/>
    </row>
    <row r="79" spans="2:12" s="97" customFormat="1" ht="19.899999999999999" customHeight="1">
      <c r="B79" s="98"/>
      <c r="D79" s="99" t="s">
        <v>122</v>
      </c>
      <c r="E79" s="100"/>
      <c r="F79" s="100"/>
      <c r="G79" s="100"/>
      <c r="H79" s="100"/>
      <c r="I79" s="100"/>
      <c r="J79" s="101">
        <f>J1051</f>
        <v>0</v>
      </c>
      <c r="L79" s="98"/>
    </row>
    <row r="80" spans="2:12" s="97" customFormat="1" ht="19.899999999999999" customHeight="1">
      <c r="B80" s="98"/>
      <c r="D80" s="99" t="s">
        <v>123</v>
      </c>
      <c r="E80" s="100"/>
      <c r="F80" s="100"/>
      <c r="G80" s="100"/>
      <c r="H80" s="100"/>
      <c r="I80" s="100"/>
      <c r="J80" s="101">
        <f>J1069</f>
        <v>0</v>
      </c>
      <c r="L80" s="98"/>
    </row>
    <row r="81" spans="2:12" s="92" customFormat="1" ht="24.95" customHeight="1">
      <c r="B81" s="93"/>
      <c r="D81" s="94" t="s">
        <v>124</v>
      </c>
      <c r="E81" s="95"/>
      <c r="F81" s="95"/>
      <c r="G81" s="95"/>
      <c r="H81" s="95"/>
      <c r="I81" s="95"/>
      <c r="J81" s="96">
        <f>J1153</f>
        <v>0</v>
      </c>
      <c r="L81" s="93"/>
    </row>
    <row r="82" spans="2:12" s="17" customFormat="1" ht="21.75" customHeight="1">
      <c r="B82" s="18"/>
      <c r="L82" s="18"/>
    </row>
    <row r="83" spans="2:12" s="17" customFormat="1" ht="6.95" customHeight="1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18"/>
    </row>
    <row r="87" spans="2:12" s="17" customFormat="1" ht="6.9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18"/>
    </row>
    <row r="88" spans="2:12" s="17" customFormat="1" ht="24.95" customHeight="1">
      <c r="B88" s="18"/>
      <c r="C88" s="6" t="s">
        <v>125</v>
      </c>
      <c r="L88" s="18"/>
    </row>
    <row r="89" spans="2:12" s="17" customFormat="1" ht="6.95" customHeight="1">
      <c r="B89" s="18"/>
      <c r="L89" s="18"/>
    </row>
    <row r="90" spans="2:12" s="17" customFormat="1" ht="12" customHeight="1">
      <c r="B90" s="18"/>
      <c r="C90" s="12" t="s">
        <v>17</v>
      </c>
      <c r="L90" s="18"/>
    </row>
    <row r="91" spans="2:12" s="17" customFormat="1" ht="26.25" customHeight="1">
      <c r="B91" s="18"/>
      <c r="E91" s="307" t="str">
        <f>E7</f>
        <v>STAVEBNÍ ÚPRAVY VEŘEJNÝCH TOALET SKALKY 2280/99, 741 01 NOVÝ JIČÍN</v>
      </c>
      <c r="F91" s="308"/>
      <c r="G91" s="308"/>
      <c r="H91" s="308"/>
      <c r="L91" s="18"/>
    </row>
    <row r="92" spans="2:12" s="17" customFormat="1" ht="12" customHeight="1">
      <c r="B92" s="18"/>
      <c r="C92" s="12" t="s">
        <v>97</v>
      </c>
      <c r="L92" s="18"/>
    </row>
    <row r="93" spans="2:12" s="17" customFormat="1" ht="16.5" customHeight="1">
      <c r="B93" s="18"/>
      <c r="E93" s="277" t="str">
        <f>E9</f>
        <v>SO 01 1 - Stavební část</v>
      </c>
      <c r="F93" s="306"/>
      <c r="G93" s="306"/>
      <c r="H93" s="306"/>
      <c r="L93" s="18"/>
    </row>
    <row r="94" spans="2:12" s="17" customFormat="1" ht="6.95" customHeight="1">
      <c r="B94" s="18"/>
      <c r="L94" s="18"/>
    </row>
    <row r="95" spans="2:12" s="17" customFormat="1" ht="12" customHeight="1">
      <c r="B95" s="18"/>
      <c r="C95" s="12" t="s">
        <v>21</v>
      </c>
      <c r="F95" s="10" t="str">
        <f>F12</f>
        <v>Nový Jičín</v>
      </c>
      <c r="I95" s="12" t="s">
        <v>23</v>
      </c>
      <c r="J95" s="38">
        <f>IF(J12="","",J12)</f>
        <v>46003</v>
      </c>
      <c r="L95" s="18"/>
    </row>
    <row r="96" spans="2:12" s="17" customFormat="1" ht="6.95" customHeight="1">
      <c r="B96" s="18"/>
      <c r="L96" s="18"/>
    </row>
    <row r="97" spans="2:65" s="17" customFormat="1" ht="25.7" customHeight="1">
      <c r="B97" s="18"/>
      <c r="C97" s="12" t="s">
        <v>24</v>
      </c>
      <c r="F97" s="10" t="str">
        <f>E15</f>
        <v>Město Nový Jičín</v>
      </c>
      <c r="I97" s="12" t="s">
        <v>30</v>
      </c>
      <c r="J97" s="15" t="str">
        <f>E21</f>
        <v>LEGOLA CZECH s.r.o.</v>
      </c>
      <c r="L97" s="18"/>
    </row>
    <row r="98" spans="2:65" s="17" customFormat="1" ht="25.7" customHeight="1">
      <c r="B98" s="18"/>
      <c r="C98" s="12" t="s">
        <v>28</v>
      </c>
      <c r="F98" s="10" t="str">
        <f>IF(E18="","",E18)</f>
        <v>Vyplň údaj</v>
      </c>
      <c r="I98" s="12" t="s">
        <v>33</v>
      </c>
      <c r="J98" s="15" t="str">
        <f>E24</f>
        <v>LEGOLA CZECH s.r.o.</v>
      </c>
      <c r="L98" s="18"/>
    </row>
    <row r="99" spans="2:65" s="17" customFormat="1" ht="10.35" customHeight="1">
      <c r="B99" s="18"/>
      <c r="L99" s="18"/>
    </row>
    <row r="100" spans="2:65" s="102" customFormat="1" ht="29.25" customHeight="1">
      <c r="B100" s="103"/>
      <c r="C100" s="104" t="s">
        <v>126</v>
      </c>
      <c r="D100" s="105" t="s">
        <v>55</v>
      </c>
      <c r="E100" s="105" t="s">
        <v>51</v>
      </c>
      <c r="F100" s="105" t="s">
        <v>52</v>
      </c>
      <c r="G100" s="105" t="s">
        <v>127</v>
      </c>
      <c r="H100" s="105" t="s">
        <v>128</v>
      </c>
      <c r="I100" s="105" t="s">
        <v>129</v>
      </c>
      <c r="J100" s="105" t="s">
        <v>101</v>
      </c>
      <c r="K100" s="106" t="s">
        <v>130</v>
      </c>
      <c r="L100" s="103"/>
      <c r="M100" s="45" t="s">
        <v>3</v>
      </c>
      <c r="N100" s="46" t="s">
        <v>40</v>
      </c>
      <c r="O100" s="46" t="s">
        <v>131</v>
      </c>
      <c r="P100" s="46" t="s">
        <v>132</v>
      </c>
      <c r="Q100" s="46" t="s">
        <v>133</v>
      </c>
      <c r="R100" s="46" t="s">
        <v>134</v>
      </c>
      <c r="S100" s="46" t="s">
        <v>135</v>
      </c>
      <c r="T100" s="47" t="s">
        <v>136</v>
      </c>
    </row>
    <row r="101" spans="2:65" s="17" customFormat="1" ht="22.9" customHeight="1">
      <c r="B101" s="18"/>
      <c r="C101" s="51" t="s">
        <v>137</v>
      </c>
      <c r="J101" s="107">
        <f t="shared" ref="J101:J103" si="3">BK101</f>
        <v>0</v>
      </c>
      <c r="L101" s="18"/>
      <c r="M101" s="48"/>
      <c r="N101" s="39"/>
      <c r="O101" s="39"/>
      <c r="P101" s="108">
        <f>P102+P731+P1153</f>
        <v>0</v>
      </c>
      <c r="Q101" s="39"/>
      <c r="R101" s="108">
        <f>R102+R731+R1153</f>
        <v>211.48042473999996</v>
      </c>
      <c r="S101" s="39"/>
      <c r="T101" s="109">
        <f>T102+T731+T1153</f>
        <v>106.509226</v>
      </c>
      <c r="AT101" s="2" t="s">
        <v>69</v>
      </c>
      <c r="AU101" s="2" t="s">
        <v>102</v>
      </c>
      <c r="BK101" s="110">
        <f>BK102+BK731+BK1153</f>
        <v>0</v>
      </c>
    </row>
    <row r="102" spans="2:65" s="111" customFormat="1" ht="25.9" customHeight="1">
      <c r="B102" s="112"/>
      <c r="D102" s="113" t="s">
        <v>69</v>
      </c>
      <c r="E102" s="114" t="s">
        <v>138</v>
      </c>
      <c r="F102" s="114" t="s">
        <v>139</v>
      </c>
      <c r="I102" s="115"/>
      <c r="J102" s="116">
        <f t="shared" si="3"/>
        <v>0</v>
      </c>
      <c r="L102" s="112"/>
      <c r="M102" s="117"/>
      <c r="P102" s="118">
        <f>P103+P184+P234+P291+P347+P368+P555+P718+P728</f>
        <v>0</v>
      </c>
      <c r="R102" s="118">
        <f>R103+R184+R234+R291+R347+R368+R555+R718+R728</f>
        <v>206.60775531999997</v>
      </c>
      <c r="T102" s="119">
        <f>T103+T184+T234+T291+T347+T368+T555+T718+T728</f>
        <v>106.00314</v>
      </c>
      <c r="AR102" s="113" t="s">
        <v>78</v>
      </c>
      <c r="AT102" s="120" t="s">
        <v>69</v>
      </c>
      <c r="AU102" s="120" t="s">
        <v>70</v>
      </c>
      <c r="AY102" s="113" t="s">
        <v>140</v>
      </c>
      <c r="BK102" s="121">
        <f>BK103+BK184+BK234+BK291+BK347+BK368+BK555+BK718+BK728</f>
        <v>0</v>
      </c>
    </row>
    <row r="103" spans="2:65" s="111" customFormat="1" ht="22.9" customHeight="1">
      <c r="B103" s="112"/>
      <c r="D103" s="113" t="s">
        <v>69</v>
      </c>
      <c r="E103" s="122" t="s">
        <v>78</v>
      </c>
      <c r="F103" s="122" t="s">
        <v>141</v>
      </c>
      <c r="I103" s="115"/>
      <c r="J103" s="123">
        <f t="shared" si="3"/>
        <v>0</v>
      </c>
      <c r="L103" s="112"/>
      <c r="M103" s="117"/>
      <c r="P103" s="118">
        <f>SUM(P104:P183)</f>
        <v>0</v>
      </c>
      <c r="R103" s="118">
        <f>SUM(R104:R183)</f>
        <v>80.361199999999997</v>
      </c>
      <c r="T103" s="119">
        <f>SUM(T104:T183)</f>
        <v>0</v>
      </c>
      <c r="AR103" s="113" t="s">
        <v>78</v>
      </c>
      <c r="AT103" s="120" t="s">
        <v>69</v>
      </c>
      <c r="AU103" s="120" t="s">
        <v>78</v>
      </c>
      <c r="AY103" s="113" t="s">
        <v>140</v>
      </c>
      <c r="BK103" s="121">
        <f>SUM(BK104:BK183)</f>
        <v>0</v>
      </c>
    </row>
    <row r="104" spans="2:65" s="17" customFormat="1" ht="33" customHeight="1">
      <c r="B104" s="124"/>
      <c r="C104" s="125" t="s">
        <v>142</v>
      </c>
      <c r="D104" s="125" t="s">
        <v>143</v>
      </c>
      <c r="E104" s="126" t="s">
        <v>144</v>
      </c>
      <c r="F104" s="127" t="s">
        <v>145</v>
      </c>
      <c r="G104" s="128" t="s">
        <v>146</v>
      </c>
      <c r="H104" s="129">
        <v>30.971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0</v>
      </c>
      <c r="R104" s="134">
        <f>Q104*H104</f>
        <v>0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149</v>
      </c>
    </row>
    <row r="105" spans="2:65" s="17" customFormat="1">
      <c r="B105" s="18"/>
      <c r="D105" s="138" t="s">
        <v>150</v>
      </c>
      <c r="F105" s="139" t="s">
        <v>151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42" customFormat="1">
      <c r="B106" s="143"/>
      <c r="D106" s="144" t="s">
        <v>152</v>
      </c>
      <c r="E106" s="145" t="s">
        <v>3</v>
      </c>
      <c r="F106" s="146" t="s">
        <v>153</v>
      </c>
      <c r="H106" s="145" t="s">
        <v>3</v>
      </c>
      <c r="I106" s="147"/>
      <c r="L106" s="143"/>
      <c r="M106" s="148"/>
      <c r="T106" s="149"/>
      <c r="AT106" s="145" t="s">
        <v>152</v>
      </c>
      <c r="AU106" s="145" t="s">
        <v>80</v>
      </c>
      <c r="AV106" s="142" t="s">
        <v>78</v>
      </c>
      <c r="AW106" s="142" t="s">
        <v>32</v>
      </c>
      <c r="AX106" s="142" t="s">
        <v>70</v>
      </c>
      <c r="AY106" s="145" t="s">
        <v>140</v>
      </c>
    </row>
    <row r="107" spans="2:65" s="150" customFormat="1">
      <c r="B107" s="151"/>
      <c r="D107" s="144" t="s">
        <v>152</v>
      </c>
      <c r="E107" s="152" t="s">
        <v>3</v>
      </c>
      <c r="F107" s="153" t="s">
        <v>154</v>
      </c>
      <c r="H107" s="154">
        <v>1.1399999999999999</v>
      </c>
      <c r="I107" s="155"/>
      <c r="L107" s="151"/>
      <c r="M107" s="156"/>
      <c r="T107" s="157"/>
      <c r="AT107" s="152" t="s">
        <v>152</v>
      </c>
      <c r="AU107" s="152" t="s">
        <v>80</v>
      </c>
      <c r="AV107" s="150" t="s">
        <v>80</v>
      </c>
      <c r="AW107" s="150" t="s">
        <v>32</v>
      </c>
      <c r="AX107" s="150" t="s">
        <v>70</v>
      </c>
      <c r="AY107" s="152" t="s">
        <v>140</v>
      </c>
    </row>
    <row r="108" spans="2:65" s="150" customFormat="1">
      <c r="B108" s="151"/>
      <c r="D108" s="144" t="s">
        <v>152</v>
      </c>
      <c r="E108" s="152" t="s">
        <v>3</v>
      </c>
      <c r="F108" s="153" t="s">
        <v>155</v>
      </c>
      <c r="H108" s="154">
        <v>10.804</v>
      </c>
      <c r="I108" s="155"/>
      <c r="L108" s="151"/>
      <c r="M108" s="156"/>
      <c r="T108" s="157"/>
      <c r="AT108" s="152" t="s">
        <v>152</v>
      </c>
      <c r="AU108" s="152" t="s">
        <v>80</v>
      </c>
      <c r="AV108" s="150" t="s">
        <v>80</v>
      </c>
      <c r="AW108" s="150" t="s">
        <v>32</v>
      </c>
      <c r="AX108" s="150" t="s">
        <v>70</v>
      </c>
      <c r="AY108" s="152" t="s">
        <v>140</v>
      </c>
    </row>
    <row r="109" spans="2:65" s="150" customFormat="1">
      <c r="B109" s="151"/>
      <c r="D109" s="144" t="s">
        <v>152</v>
      </c>
      <c r="E109" s="152" t="s">
        <v>3</v>
      </c>
      <c r="F109" s="153" t="s">
        <v>156</v>
      </c>
      <c r="H109" s="154">
        <v>5.6429999999999998</v>
      </c>
      <c r="I109" s="155"/>
      <c r="L109" s="151"/>
      <c r="M109" s="156"/>
      <c r="T109" s="157"/>
      <c r="AT109" s="152" t="s">
        <v>152</v>
      </c>
      <c r="AU109" s="152" t="s">
        <v>80</v>
      </c>
      <c r="AV109" s="150" t="s">
        <v>80</v>
      </c>
      <c r="AW109" s="150" t="s">
        <v>32</v>
      </c>
      <c r="AX109" s="150" t="s">
        <v>70</v>
      </c>
      <c r="AY109" s="152" t="s">
        <v>140</v>
      </c>
    </row>
    <row r="110" spans="2:65" s="150" customFormat="1">
      <c r="B110" s="151"/>
      <c r="D110" s="144" t="s">
        <v>152</v>
      </c>
      <c r="E110" s="152" t="s">
        <v>3</v>
      </c>
      <c r="F110" s="153" t="s">
        <v>157</v>
      </c>
      <c r="H110" s="154">
        <v>11.513999999999999</v>
      </c>
      <c r="I110" s="155"/>
      <c r="L110" s="151"/>
      <c r="M110" s="156"/>
      <c r="T110" s="157"/>
      <c r="AT110" s="152" t="s">
        <v>152</v>
      </c>
      <c r="AU110" s="152" t="s">
        <v>80</v>
      </c>
      <c r="AV110" s="150" t="s">
        <v>80</v>
      </c>
      <c r="AW110" s="150" t="s">
        <v>32</v>
      </c>
      <c r="AX110" s="150" t="s">
        <v>70</v>
      </c>
      <c r="AY110" s="152" t="s">
        <v>140</v>
      </c>
    </row>
    <row r="111" spans="2:65" s="142" customFormat="1">
      <c r="B111" s="143"/>
      <c r="D111" s="144" t="s">
        <v>152</v>
      </c>
      <c r="E111" s="145" t="s">
        <v>3</v>
      </c>
      <c r="F111" s="146" t="s">
        <v>158</v>
      </c>
      <c r="H111" s="145" t="s">
        <v>3</v>
      </c>
      <c r="I111" s="147"/>
      <c r="L111" s="143"/>
      <c r="M111" s="148"/>
      <c r="T111" s="149"/>
      <c r="AT111" s="145" t="s">
        <v>152</v>
      </c>
      <c r="AU111" s="145" t="s">
        <v>80</v>
      </c>
      <c r="AV111" s="142" t="s">
        <v>78</v>
      </c>
      <c r="AW111" s="142" t="s">
        <v>32</v>
      </c>
      <c r="AX111" s="142" t="s">
        <v>70</v>
      </c>
      <c r="AY111" s="145" t="s">
        <v>140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159</v>
      </c>
      <c r="H112" s="154">
        <v>1.117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42" customFormat="1">
      <c r="B113" s="143"/>
      <c r="D113" s="144" t="s">
        <v>152</v>
      </c>
      <c r="E113" s="145" t="s">
        <v>3</v>
      </c>
      <c r="F113" s="146" t="s">
        <v>160</v>
      </c>
      <c r="H113" s="145" t="s">
        <v>3</v>
      </c>
      <c r="I113" s="147"/>
      <c r="L113" s="143"/>
      <c r="M113" s="148"/>
      <c r="T113" s="149"/>
      <c r="AT113" s="145" t="s">
        <v>152</v>
      </c>
      <c r="AU113" s="145" t="s">
        <v>80</v>
      </c>
      <c r="AV113" s="142" t="s">
        <v>78</v>
      </c>
      <c r="AW113" s="142" t="s">
        <v>32</v>
      </c>
      <c r="AX113" s="142" t="s">
        <v>70</v>
      </c>
      <c r="AY113" s="145" t="s">
        <v>140</v>
      </c>
    </row>
    <row r="114" spans="2:65" s="150" customFormat="1">
      <c r="B114" s="151"/>
      <c r="D114" s="144" t="s">
        <v>152</v>
      </c>
      <c r="E114" s="152" t="s">
        <v>3</v>
      </c>
      <c r="F114" s="153" t="s">
        <v>161</v>
      </c>
      <c r="H114" s="154">
        <v>0.753</v>
      </c>
      <c r="I114" s="155"/>
      <c r="L114" s="151"/>
      <c r="M114" s="156"/>
      <c r="T114" s="157"/>
      <c r="AT114" s="152" t="s">
        <v>152</v>
      </c>
      <c r="AU114" s="152" t="s">
        <v>80</v>
      </c>
      <c r="AV114" s="150" t="s">
        <v>80</v>
      </c>
      <c r="AW114" s="150" t="s">
        <v>32</v>
      </c>
      <c r="AX114" s="150" t="s">
        <v>70</v>
      </c>
      <c r="AY114" s="152" t="s">
        <v>140</v>
      </c>
    </row>
    <row r="115" spans="2:65" s="158" customFormat="1">
      <c r="B115" s="159"/>
      <c r="D115" s="144" t="s">
        <v>152</v>
      </c>
      <c r="E115" s="160" t="s">
        <v>3</v>
      </c>
      <c r="F115" s="161" t="s">
        <v>162</v>
      </c>
      <c r="H115" s="162">
        <v>30.971</v>
      </c>
      <c r="I115" s="163"/>
      <c r="L115" s="159"/>
      <c r="M115" s="164"/>
      <c r="T115" s="165"/>
      <c r="AT115" s="160" t="s">
        <v>152</v>
      </c>
      <c r="AU115" s="160" t="s">
        <v>80</v>
      </c>
      <c r="AV115" s="158" t="s">
        <v>148</v>
      </c>
      <c r="AW115" s="158" t="s">
        <v>32</v>
      </c>
      <c r="AX115" s="158" t="s">
        <v>78</v>
      </c>
      <c r="AY115" s="160" t="s">
        <v>140</v>
      </c>
    </row>
    <row r="116" spans="2:65" s="17" customFormat="1" ht="44.25" customHeight="1">
      <c r="B116" s="124"/>
      <c r="C116" s="125" t="s">
        <v>80</v>
      </c>
      <c r="D116" s="125" t="s">
        <v>143</v>
      </c>
      <c r="E116" s="126" t="s">
        <v>163</v>
      </c>
      <c r="F116" s="127" t="s">
        <v>164</v>
      </c>
      <c r="G116" s="128" t="s">
        <v>146</v>
      </c>
      <c r="H116" s="129">
        <v>18.347999999999999</v>
      </c>
      <c r="I116" s="130"/>
      <c r="J116" s="131">
        <f>ROUND(I116*H116,2)</f>
        <v>0</v>
      </c>
      <c r="K116" s="127" t="s">
        <v>147</v>
      </c>
      <c r="L116" s="18"/>
      <c r="M116" s="132" t="s">
        <v>3</v>
      </c>
      <c r="N116" s="133" t="s">
        <v>41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148</v>
      </c>
      <c r="AT116" s="136" t="s">
        <v>143</v>
      </c>
      <c r="AU116" s="136" t="s">
        <v>80</v>
      </c>
      <c r="AY116" s="2" t="s">
        <v>140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2" t="s">
        <v>78</v>
      </c>
      <c r="BK116" s="137">
        <f>ROUND(I116*H116,2)</f>
        <v>0</v>
      </c>
      <c r="BL116" s="2" t="s">
        <v>148</v>
      </c>
      <c r="BM116" s="136" t="s">
        <v>165</v>
      </c>
    </row>
    <row r="117" spans="2:65" s="17" customFormat="1">
      <c r="B117" s="18"/>
      <c r="D117" s="138" t="s">
        <v>150</v>
      </c>
      <c r="F117" s="139" t="s">
        <v>166</v>
      </c>
      <c r="I117" s="140"/>
      <c r="L117" s="18"/>
      <c r="M117" s="141"/>
      <c r="T117" s="42"/>
      <c r="AT117" s="2" t="s">
        <v>150</v>
      </c>
      <c r="AU117" s="2" t="s">
        <v>80</v>
      </c>
    </row>
    <row r="118" spans="2:65" s="142" customFormat="1">
      <c r="B118" s="143"/>
      <c r="D118" s="144" t="s">
        <v>152</v>
      </c>
      <c r="E118" s="145" t="s">
        <v>3</v>
      </c>
      <c r="F118" s="146" t="s">
        <v>167</v>
      </c>
      <c r="H118" s="145" t="s">
        <v>3</v>
      </c>
      <c r="I118" s="147"/>
      <c r="L118" s="143"/>
      <c r="M118" s="148"/>
      <c r="T118" s="149"/>
      <c r="AT118" s="145" t="s">
        <v>152</v>
      </c>
      <c r="AU118" s="145" t="s">
        <v>80</v>
      </c>
      <c r="AV118" s="142" t="s">
        <v>78</v>
      </c>
      <c r="AW118" s="142" t="s">
        <v>32</v>
      </c>
      <c r="AX118" s="142" t="s">
        <v>70</v>
      </c>
      <c r="AY118" s="145" t="s">
        <v>140</v>
      </c>
    </row>
    <row r="119" spans="2:65" s="150" customFormat="1">
      <c r="B119" s="151"/>
      <c r="D119" s="144" t="s">
        <v>152</v>
      </c>
      <c r="E119" s="152" t="s">
        <v>3</v>
      </c>
      <c r="F119" s="153" t="s">
        <v>168</v>
      </c>
      <c r="H119" s="154">
        <v>3.4079999999999999</v>
      </c>
      <c r="I119" s="155"/>
      <c r="L119" s="151"/>
      <c r="M119" s="156"/>
      <c r="T119" s="157"/>
      <c r="AT119" s="152" t="s">
        <v>152</v>
      </c>
      <c r="AU119" s="152" t="s">
        <v>80</v>
      </c>
      <c r="AV119" s="150" t="s">
        <v>80</v>
      </c>
      <c r="AW119" s="150" t="s">
        <v>32</v>
      </c>
      <c r="AX119" s="150" t="s">
        <v>70</v>
      </c>
      <c r="AY119" s="152" t="s">
        <v>140</v>
      </c>
    </row>
    <row r="120" spans="2:65" s="150" customFormat="1">
      <c r="B120" s="151"/>
      <c r="D120" s="144" t="s">
        <v>152</v>
      </c>
      <c r="E120" s="152" t="s">
        <v>3</v>
      </c>
      <c r="F120" s="153" t="s">
        <v>169</v>
      </c>
      <c r="H120" s="154">
        <v>13.007999999999999</v>
      </c>
      <c r="I120" s="155"/>
      <c r="L120" s="151"/>
      <c r="M120" s="156"/>
      <c r="T120" s="157"/>
      <c r="AT120" s="152" t="s">
        <v>152</v>
      </c>
      <c r="AU120" s="152" t="s">
        <v>80</v>
      </c>
      <c r="AV120" s="150" t="s">
        <v>80</v>
      </c>
      <c r="AW120" s="150" t="s">
        <v>32</v>
      </c>
      <c r="AX120" s="150" t="s">
        <v>70</v>
      </c>
      <c r="AY120" s="152" t="s">
        <v>140</v>
      </c>
    </row>
    <row r="121" spans="2:65" s="150" customFormat="1">
      <c r="B121" s="151"/>
      <c r="D121" s="144" t="s">
        <v>152</v>
      </c>
      <c r="E121" s="152" t="s">
        <v>3</v>
      </c>
      <c r="F121" s="153" t="s">
        <v>170</v>
      </c>
      <c r="H121" s="154">
        <v>1.1160000000000001</v>
      </c>
      <c r="I121" s="155"/>
      <c r="L121" s="151"/>
      <c r="M121" s="156"/>
      <c r="T121" s="157"/>
      <c r="AT121" s="152" t="s">
        <v>152</v>
      </c>
      <c r="AU121" s="152" t="s">
        <v>80</v>
      </c>
      <c r="AV121" s="150" t="s">
        <v>80</v>
      </c>
      <c r="AW121" s="150" t="s">
        <v>32</v>
      </c>
      <c r="AX121" s="150" t="s">
        <v>70</v>
      </c>
      <c r="AY121" s="152" t="s">
        <v>140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171</v>
      </c>
      <c r="H122" s="154">
        <v>0.81599999999999995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18.347999999999999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37.9" customHeight="1">
      <c r="B124" s="124"/>
      <c r="C124" s="125" t="s">
        <v>172</v>
      </c>
      <c r="D124" s="125" t="s">
        <v>143</v>
      </c>
      <c r="E124" s="126" t="s">
        <v>173</v>
      </c>
      <c r="F124" s="127" t="s">
        <v>174</v>
      </c>
      <c r="G124" s="128" t="s">
        <v>146</v>
      </c>
      <c r="H124" s="129">
        <v>0.97199999999999998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175</v>
      </c>
    </row>
    <row r="125" spans="2:65" s="17" customFormat="1">
      <c r="B125" s="18"/>
      <c r="D125" s="138" t="s">
        <v>150</v>
      </c>
      <c r="F125" s="139" t="s">
        <v>176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42" customFormat="1">
      <c r="B126" s="143"/>
      <c r="D126" s="144" t="s">
        <v>152</v>
      </c>
      <c r="E126" s="145" t="s">
        <v>3</v>
      </c>
      <c r="F126" s="146" t="s">
        <v>177</v>
      </c>
      <c r="H126" s="145" t="s">
        <v>3</v>
      </c>
      <c r="I126" s="147"/>
      <c r="L126" s="143"/>
      <c r="M126" s="148"/>
      <c r="T126" s="149"/>
      <c r="AT126" s="145" t="s">
        <v>152</v>
      </c>
      <c r="AU126" s="145" t="s">
        <v>80</v>
      </c>
      <c r="AV126" s="142" t="s">
        <v>78</v>
      </c>
      <c r="AW126" s="142" t="s">
        <v>32</v>
      </c>
      <c r="AX126" s="142" t="s">
        <v>70</v>
      </c>
      <c r="AY126" s="145" t="s">
        <v>140</v>
      </c>
    </row>
    <row r="127" spans="2:65" s="150" customFormat="1">
      <c r="B127" s="151"/>
      <c r="D127" s="144" t="s">
        <v>152</v>
      </c>
      <c r="E127" s="152" t="s">
        <v>3</v>
      </c>
      <c r="F127" s="153" t="s">
        <v>178</v>
      </c>
      <c r="H127" s="154">
        <v>0.97199999999999998</v>
      </c>
      <c r="I127" s="155"/>
      <c r="L127" s="151"/>
      <c r="M127" s="156"/>
      <c r="T127" s="157"/>
      <c r="AT127" s="152" t="s">
        <v>152</v>
      </c>
      <c r="AU127" s="152" t="s">
        <v>80</v>
      </c>
      <c r="AV127" s="150" t="s">
        <v>80</v>
      </c>
      <c r="AW127" s="150" t="s">
        <v>32</v>
      </c>
      <c r="AX127" s="150" t="s">
        <v>70</v>
      </c>
      <c r="AY127" s="152" t="s">
        <v>140</v>
      </c>
    </row>
    <row r="128" spans="2:65" s="158" customFormat="1">
      <c r="B128" s="159"/>
      <c r="D128" s="144" t="s">
        <v>152</v>
      </c>
      <c r="E128" s="160" t="s">
        <v>3</v>
      </c>
      <c r="F128" s="161" t="s">
        <v>162</v>
      </c>
      <c r="H128" s="162">
        <v>0.97199999999999998</v>
      </c>
      <c r="I128" s="163"/>
      <c r="L128" s="159"/>
      <c r="M128" s="164"/>
      <c r="T128" s="165"/>
      <c r="AT128" s="160" t="s">
        <v>152</v>
      </c>
      <c r="AU128" s="160" t="s">
        <v>80</v>
      </c>
      <c r="AV128" s="158" t="s">
        <v>148</v>
      </c>
      <c r="AW128" s="158" t="s">
        <v>32</v>
      </c>
      <c r="AX128" s="158" t="s">
        <v>78</v>
      </c>
      <c r="AY128" s="160" t="s">
        <v>140</v>
      </c>
    </row>
    <row r="129" spans="2:65" s="17" customFormat="1" ht="55.5" customHeight="1">
      <c r="B129" s="124"/>
      <c r="C129" s="125" t="s">
        <v>179</v>
      </c>
      <c r="D129" s="125" t="s">
        <v>143</v>
      </c>
      <c r="E129" s="126" t="s">
        <v>180</v>
      </c>
      <c r="F129" s="127" t="s">
        <v>181</v>
      </c>
      <c r="G129" s="128" t="s">
        <v>146</v>
      </c>
      <c r="H129" s="129">
        <v>50.591000000000001</v>
      </c>
      <c r="I129" s="130"/>
      <c r="J129" s="131">
        <f>ROUND(I129*H129,2)</f>
        <v>0</v>
      </c>
      <c r="K129" s="127" t="s">
        <v>147</v>
      </c>
      <c r="L129" s="18"/>
      <c r="M129" s="132" t="s">
        <v>3</v>
      </c>
      <c r="N129" s="133" t="s">
        <v>41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148</v>
      </c>
      <c r="AT129" s="136" t="s">
        <v>143</v>
      </c>
      <c r="AU129" s="136" t="s">
        <v>80</v>
      </c>
      <c r="AY129" s="2" t="s">
        <v>140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2" t="s">
        <v>78</v>
      </c>
      <c r="BK129" s="137">
        <f>ROUND(I129*H129,2)</f>
        <v>0</v>
      </c>
      <c r="BL129" s="2" t="s">
        <v>148</v>
      </c>
      <c r="BM129" s="136" t="s">
        <v>182</v>
      </c>
    </row>
    <row r="130" spans="2:65" s="17" customFormat="1">
      <c r="B130" s="18"/>
      <c r="D130" s="138" t="s">
        <v>150</v>
      </c>
      <c r="F130" s="139" t="s">
        <v>183</v>
      </c>
      <c r="I130" s="140"/>
      <c r="L130" s="18"/>
      <c r="M130" s="141"/>
      <c r="T130" s="42"/>
      <c r="AT130" s="2" t="s">
        <v>150</v>
      </c>
      <c r="AU130" s="2" t="s">
        <v>80</v>
      </c>
    </row>
    <row r="131" spans="2:65" s="150" customFormat="1">
      <c r="B131" s="151"/>
      <c r="D131" s="144" t="s">
        <v>152</v>
      </c>
      <c r="E131" s="152" t="s">
        <v>3</v>
      </c>
      <c r="F131" s="153" t="s">
        <v>184</v>
      </c>
      <c r="H131" s="154">
        <v>50.591000000000001</v>
      </c>
      <c r="I131" s="155"/>
      <c r="L131" s="151"/>
      <c r="M131" s="156"/>
      <c r="T131" s="157"/>
      <c r="AT131" s="152" t="s">
        <v>152</v>
      </c>
      <c r="AU131" s="152" t="s">
        <v>80</v>
      </c>
      <c r="AV131" s="150" t="s">
        <v>80</v>
      </c>
      <c r="AW131" s="150" t="s">
        <v>32</v>
      </c>
      <c r="AX131" s="150" t="s">
        <v>70</v>
      </c>
      <c r="AY131" s="152" t="s">
        <v>140</v>
      </c>
    </row>
    <row r="132" spans="2:65" s="158" customFormat="1">
      <c r="B132" s="159"/>
      <c r="D132" s="144" t="s">
        <v>152</v>
      </c>
      <c r="E132" s="160" t="s">
        <v>3</v>
      </c>
      <c r="F132" s="161" t="s">
        <v>162</v>
      </c>
      <c r="H132" s="162">
        <v>50.591000000000001</v>
      </c>
      <c r="I132" s="163"/>
      <c r="L132" s="159"/>
      <c r="M132" s="164"/>
      <c r="T132" s="165"/>
      <c r="AT132" s="160" t="s">
        <v>152</v>
      </c>
      <c r="AU132" s="160" t="s">
        <v>80</v>
      </c>
      <c r="AV132" s="158" t="s">
        <v>148</v>
      </c>
      <c r="AW132" s="158" t="s">
        <v>32</v>
      </c>
      <c r="AX132" s="158" t="s">
        <v>78</v>
      </c>
      <c r="AY132" s="160" t="s">
        <v>140</v>
      </c>
    </row>
    <row r="133" spans="2:65" s="17" customFormat="1" ht="62.65" customHeight="1">
      <c r="B133" s="124"/>
      <c r="C133" s="125" t="s">
        <v>185</v>
      </c>
      <c r="D133" s="125" t="s">
        <v>143</v>
      </c>
      <c r="E133" s="126" t="s">
        <v>186</v>
      </c>
      <c r="F133" s="127" t="s">
        <v>187</v>
      </c>
      <c r="G133" s="128" t="s">
        <v>146</v>
      </c>
      <c r="H133" s="129">
        <v>50.591000000000001</v>
      </c>
      <c r="I133" s="130"/>
      <c r="J133" s="131">
        <f>ROUND(I133*H133,2)</f>
        <v>0</v>
      </c>
      <c r="K133" s="127" t="s">
        <v>147</v>
      </c>
      <c r="L133" s="18"/>
      <c r="M133" s="132" t="s">
        <v>3</v>
      </c>
      <c r="N133" s="133" t="s">
        <v>41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148</v>
      </c>
      <c r="AT133" s="136" t="s">
        <v>143</v>
      </c>
      <c r="AU133" s="136" t="s">
        <v>80</v>
      </c>
      <c r="AY133" s="2" t="s">
        <v>140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2" t="s">
        <v>78</v>
      </c>
      <c r="BK133" s="137">
        <f>ROUND(I133*H133,2)</f>
        <v>0</v>
      </c>
      <c r="BL133" s="2" t="s">
        <v>148</v>
      </c>
      <c r="BM133" s="136" t="s">
        <v>188</v>
      </c>
    </row>
    <row r="134" spans="2:65" s="17" customFormat="1">
      <c r="B134" s="18"/>
      <c r="D134" s="138" t="s">
        <v>150</v>
      </c>
      <c r="F134" s="139" t="s">
        <v>189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190</v>
      </c>
      <c r="H135" s="154">
        <v>50.591000000000001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50.591000000000001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66.75" customHeight="1">
      <c r="B137" s="124"/>
      <c r="C137" s="125" t="s">
        <v>191</v>
      </c>
      <c r="D137" s="125" t="s">
        <v>143</v>
      </c>
      <c r="E137" s="126" t="s">
        <v>192</v>
      </c>
      <c r="F137" s="127" t="s">
        <v>193</v>
      </c>
      <c r="G137" s="128" t="s">
        <v>146</v>
      </c>
      <c r="H137" s="129">
        <v>758.86500000000001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194</v>
      </c>
    </row>
    <row r="138" spans="2:65" s="17" customFormat="1">
      <c r="B138" s="18"/>
      <c r="D138" s="138" t="s">
        <v>150</v>
      </c>
      <c r="F138" s="139" t="s">
        <v>195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196</v>
      </c>
      <c r="H139" s="154">
        <v>758.86500000000001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758.86500000000001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44.25" customHeight="1">
      <c r="B141" s="124"/>
      <c r="C141" s="125" t="s">
        <v>197</v>
      </c>
      <c r="D141" s="125" t="s">
        <v>143</v>
      </c>
      <c r="E141" s="126" t="s">
        <v>198</v>
      </c>
      <c r="F141" s="127" t="s">
        <v>199</v>
      </c>
      <c r="G141" s="128" t="s">
        <v>146</v>
      </c>
      <c r="H141" s="129">
        <v>50.591000000000001</v>
      </c>
      <c r="I141" s="130"/>
      <c r="J141" s="131">
        <f>ROUND(I141*H141,2)</f>
        <v>0</v>
      </c>
      <c r="K141" s="127" t="s">
        <v>147</v>
      </c>
      <c r="L141" s="18"/>
      <c r="M141" s="132" t="s">
        <v>3</v>
      </c>
      <c r="N141" s="133" t="s">
        <v>41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148</v>
      </c>
      <c r="AT141" s="136" t="s">
        <v>143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200</v>
      </c>
    </row>
    <row r="142" spans="2:65" s="17" customFormat="1">
      <c r="B142" s="18"/>
      <c r="D142" s="138" t="s">
        <v>150</v>
      </c>
      <c r="F142" s="139" t="s">
        <v>201</v>
      </c>
      <c r="I142" s="140"/>
      <c r="L142" s="18"/>
      <c r="M142" s="141"/>
      <c r="T142" s="42"/>
      <c r="AT142" s="2" t="s">
        <v>150</v>
      </c>
      <c r="AU142" s="2" t="s">
        <v>80</v>
      </c>
    </row>
    <row r="143" spans="2:65" s="150" customFormat="1">
      <c r="B143" s="151"/>
      <c r="D143" s="144" t="s">
        <v>152</v>
      </c>
      <c r="E143" s="152" t="s">
        <v>3</v>
      </c>
      <c r="F143" s="153" t="s">
        <v>190</v>
      </c>
      <c r="H143" s="154">
        <v>50.591000000000001</v>
      </c>
      <c r="I143" s="155"/>
      <c r="L143" s="151"/>
      <c r="M143" s="156"/>
      <c r="T143" s="157"/>
      <c r="AT143" s="152" t="s">
        <v>152</v>
      </c>
      <c r="AU143" s="152" t="s">
        <v>80</v>
      </c>
      <c r="AV143" s="150" t="s">
        <v>80</v>
      </c>
      <c r="AW143" s="150" t="s">
        <v>32</v>
      </c>
      <c r="AX143" s="150" t="s">
        <v>78</v>
      </c>
      <c r="AY143" s="152" t="s">
        <v>140</v>
      </c>
    </row>
    <row r="144" spans="2:65" s="17" customFormat="1" ht="44.25" customHeight="1">
      <c r="B144" s="124"/>
      <c r="C144" s="125" t="s">
        <v>202</v>
      </c>
      <c r="D144" s="125" t="s">
        <v>143</v>
      </c>
      <c r="E144" s="126" t="s">
        <v>203</v>
      </c>
      <c r="F144" s="127" t="s">
        <v>204</v>
      </c>
      <c r="G144" s="128" t="s">
        <v>205</v>
      </c>
      <c r="H144" s="129">
        <v>91.063999999999993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206</v>
      </c>
    </row>
    <row r="145" spans="2:65" s="17" customFormat="1">
      <c r="B145" s="18"/>
      <c r="D145" s="138" t="s">
        <v>150</v>
      </c>
      <c r="F145" s="139" t="s">
        <v>207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50" customFormat="1">
      <c r="B146" s="151"/>
      <c r="D146" s="144" t="s">
        <v>152</v>
      </c>
      <c r="E146" s="152" t="s">
        <v>3</v>
      </c>
      <c r="F146" s="153" t="s">
        <v>208</v>
      </c>
      <c r="H146" s="154">
        <v>91.063999999999993</v>
      </c>
      <c r="I146" s="155"/>
      <c r="L146" s="151"/>
      <c r="M146" s="156"/>
      <c r="T146" s="157"/>
      <c r="AT146" s="152" t="s">
        <v>152</v>
      </c>
      <c r="AU146" s="152" t="s">
        <v>80</v>
      </c>
      <c r="AV146" s="150" t="s">
        <v>80</v>
      </c>
      <c r="AW146" s="150" t="s">
        <v>32</v>
      </c>
      <c r="AX146" s="150" t="s">
        <v>70</v>
      </c>
      <c r="AY146" s="152" t="s">
        <v>140</v>
      </c>
    </row>
    <row r="147" spans="2:65" s="158" customFormat="1">
      <c r="B147" s="159"/>
      <c r="D147" s="144" t="s">
        <v>152</v>
      </c>
      <c r="E147" s="160" t="s">
        <v>3</v>
      </c>
      <c r="F147" s="161" t="s">
        <v>162</v>
      </c>
      <c r="H147" s="162">
        <v>91.063999999999993</v>
      </c>
      <c r="I147" s="163"/>
      <c r="L147" s="159"/>
      <c r="M147" s="164"/>
      <c r="T147" s="165"/>
      <c r="AT147" s="160" t="s">
        <v>152</v>
      </c>
      <c r="AU147" s="160" t="s">
        <v>80</v>
      </c>
      <c r="AV147" s="158" t="s">
        <v>148</v>
      </c>
      <c r="AW147" s="158" t="s">
        <v>32</v>
      </c>
      <c r="AX147" s="158" t="s">
        <v>78</v>
      </c>
      <c r="AY147" s="160" t="s">
        <v>140</v>
      </c>
    </row>
    <row r="148" spans="2:65" s="17" customFormat="1" ht="37.9" customHeight="1">
      <c r="B148" s="124"/>
      <c r="C148" s="125" t="s">
        <v>209</v>
      </c>
      <c r="D148" s="125" t="s">
        <v>143</v>
      </c>
      <c r="E148" s="126" t="s">
        <v>210</v>
      </c>
      <c r="F148" s="127" t="s">
        <v>211</v>
      </c>
      <c r="G148" s="128" t="s">
        <v>146</v>
      </c>
      <c r="H148" s="129">
        <v>50.591000000000001</v>
      </c>
      <c r="I148" s="130"/>
      <c r="J148" s="131">
        <f>ROUND(I148*H148,2)</f>
        <v>0</v>
      </c>
      <c r="K148" s="127" t="s">
        <v>147</v>
      </c>
      <c r="L148" s="18"/>
      <c r="M148" s="132" t="s">
        <v>3</v>
      </c>
      <c r="N148" s="133" t="s">
        <v>41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148</v>
      </c>
      <c r="AT148" s="136" t="s">
        <v>143</v>
      </c>
      <c r="AU148" s="136" t="s">
        <v>80</v>
      </c>
      <c r="AY148" s="2" t="s">
        <v>140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2" t="s">
        <v>78</v>
      </c>
      <c r="BK148" s="137">
        <f>ROUND(I148*H148,2)</f>
        <v>0</v>
      </c>
      <c r="BL148" s="2" t="s">
        <v>148</v>
      </c>
      <c r="BM148" s="136" t="s">
        <v>212</v>
      </c>
    </row>
    <row r="149" spans="2:65" s="17" customFormat="1">
      <c r="B149" s="18"/>
      <c r="D149" s="138" t="s">
        <v>150</v>
      </c>
      <c r="F149" s="139" t="s">
        <v>213</v>
      </c>
      <c r="I149" s="140"/>
      <c r="L149" s="18"/>
      <c r="M149" s="141"/>
      <c r="T149" s="42"/>
      <c r="AT149" s="2" t="s">
        <v>150</v>
      </c>
      <c r="AU149" s="2" t="s">
        <v>80</v>
      </c>
    </row>
    <row r="150" spans="2:65" s="150" customFormat="1">
      <c r="B150" s="151"/>
      <c r="D150" s="144" t="s">
        <v>152</v>
      </c>
      <c r="E150" s="152" t="s">
        <v>3</v>
      </c>
      <c r="F150" s="153" t="s">
        <v>190</v>
      </c>
      <c r="H150" s="154">
        <v>50.591000000000001</v>
      </c>
      <c r="I150" s="155"/>
      <c r="L150" s="151"/>
      <c r="M150" s="156"/>
      <c r="T150" s="157"/>
      <c r="AT150" s="152" t="s">
        <v>152</v>
      </c>
      <c r="AU150" s="152" t="s">
        <v>80</v>
      </c>
      <c r="AV150" s="150" t="s">
        <v>80</v>
      </c>
      <c r="AW150" s="150" t="s">
        <v>32</v>
      </c>
      <c r="AX150" s="150" t="s">
        <v>70</v>
      </c>
      <c r="AY150" s="152" t="s">
        <v>140</v>
      </c>
    </row>
    <row r="151" spans="2:65" s="158" customFormat="1">
      <c r="B151" s="159"/>
      <c r="D151" s="144" t="s">
        <v>152</v>
      </c>
      <c r="E151" s="160" t="s">
        <v>3</v>
      </c>
      <c r="F151" s="161" t="s">
        <v>162</v>
      </c>
      <c r="H151" s="162">
        <v>50.591000000000001</v>
      </c>
      <c r="I151" s="163"/>
      <c r="L151" s="159"/>
      <c r="M151" s="164"/>
      <c r="T151" s="165"/>
      <c r="AT151" s="160" t="s">
        <v>152</v>
      </c>
      <c r="AU151" s="160" t="s">
        <v>80</v>
      </c>
      <c r="AV151" s="158" t="s">
        <v>148</v>
      </c>
      <c r="AW151" s="158" t="s">
        <v>32</v>
      </c>
      <c r="AX151" s="158" t="s">
        <v>78</v>
      </c>
      <c r="AY151" s="160" t="s">
        <v>140</v>
      </c>
    </row>
    <row r="152" spans="2:65" s="17" customFormat="1" ht="44.25" customHeight="1">
      <c r="B152" s="124"/>
      <c r="C152" s="125" t="s">
        <v>214</v>
      </c>
      <c r="D152" s="125" t="s">
        <v>143</v>
      </c>
      <c r="E152" s="126" t="s">
        <v>215</v>
      </c>
      <c r="F152" s="127" t="s">
        <v>216</v>
      </c>
      <c r="G152" s="128" t="s">
        <v>146</v>
      </c>
      <c r="H152" s="129">
        <v>41.311</v>
      </c>
      <c r="I152" s="130"/>
      <c r="J152" s="131">
        <f>ROUND(I152*H152,2)</f>
        <v>0</v>
      </c>
      <c r="K152" s="127" t="s">
        <v>147</v>
      </c>
      <c r="L152" s="18"/>
      <c r="M152" s="132" t="s">
        <v>3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148</v>
      </c>
      <c r="AT152" s="136" t="s">
        <v>143</v>
      </c>
      <c r="AU152" s="136" t="s">
        <v>80</v>
      </c>
      <c r="AY152" s="2" t="s">
        <v>140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2" t="s">
        <v>78</v>
      </c>
      <c r="BK152" s="137">
        <f>ROUND(I152*H152,2)</f>
        <v>0</v>
      </c>
      <c r="BL152" s="2" t="s">
        <v>148</v>
      </c>
      <c r="BM152" s="136" t="s">
        <v>217</v>
      </c>
    </row>
    <row r="153" spans="2:65" s="17" customFormat="1">
      <c r="B153" s="18"/>
      <c r="D153" s="138" t="s">
        <v>150</v>
      </c>
      <c r="F153" s="139" t="s">
        <v>218</v>
      </c>
      <c r="I153" s="140"/>
      <c r="L153" s="18"/>
      <c r="M153" s="141"/>
      <c r="T153" s="42"/>
      <c r="AT153" s="2" t="s">
        <v>150</v>
      </c>
      <c r="AU153" s="2" t="s">
        <v>80</v>
      </c>
    </row>
    <row r="154" spans="2:65" s="142" customFormat="1">
      <c r="B154" s="143"/>
      <c r="D154" s="144" t="s">
        <v>152</v>
      </c>
      <c r="E154" s="145" t="s">
        <v>3</v>
      </c>
      <c r="F154" s="146" t="s">
        <v>219</v>
      </c>
      <c r="H154" s="145" t="s">
        <v>3</v>
      </c>
      <c r="I154" s="147"/>
      <c r="L154" s="143"/>
      <c r="M154" s="148"/>
      <c r="T154" s="149"/>
      <c r="AT154" s="145" t="s">
        <v>152</v>
      </c>
      <c r="AU154" s="145" t="s">
        <v>80</v>
      </c>
      <c r="AV154" s="142" t="s">
        <v>78</v>
      </c>
      <c r="AW154" s="142" t="s">
        <v>32</v>
      </c>
      <c r="AX154" s="142" t="s">
        <v>70</v>
      </c>
      <c r="AY154" s="145" t="s">
        <v>140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220</v>
      </c>
      <c r="H155" s="154">
        <v>17.353000000000002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70</v>
      </c>
      <c r="AY155" s="152" t="s">
        <v>140</v>
      </c>
    </row>
    <row r="156" spans="2:65" s="142" customFormat="1">
      <c r="B156" s="143"/>
      <c r="D156" s="144" t="s">
        <v>152</v>
      </c>
      <c r="E156" s="145" t="s">
        <v>3</v>
      </c>
      <c r="F156" s="146" t="s">
        <v>221</v>
      </c>
      <c r="H156" s="145" t="s">
        <v>3</v>
      </c>
      <c r="I156" s="147"/>
      <c r="L156" s="143"/>
      <c r="M156" s="148"/>
      <c r="T156" s="149"/>
      <c r="AT156" s="145" t="s">
        <v>152</v>
      </c>
      <c r="AU156" s="145" t="s">
        <v>80</v>
      </c>
      <c r="AV156" s="142" t="s">
        <v>78</v>
      </c>
      <c r="AW156" s="142" t="s">
        <v>32</v>
      </c>
      <c r="AX156" s="142" t="s">
        <v>70</v>
      </c>
      <c r="AY156" s="145" t="s">
        <v>140</v>
      </c>
    </row>
    <row r="157" spans="2:65" s="150" customFormat="1">
      <c r="B157" s="151"/>
      <c r="D157" s="144" t="s">
        <v>152</v>
      </c>
      <c r="E157" s="152" t="s">
        <v>3</v>
      </c>
      <c r="F157" s="153" t="s">
        <v>222</v>
      </c>
      <c r="H157" s="154">
        <v>2.2730000000000001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32</v>
      </c>
      <c r="AX157" s="150" t="s">
        <v>70</v>
      </c>
      <c r="AY157" s="152" t="s">
        <v>140</v>
      </c>
    </row>
    <row r="158" spans="2:65" s="150" customFormat="1">
      <c r="B158" s="151"/>
      <c r="D158" s="144" t="s">
        <v>152</v>
      </c>
      <c r="E158" s="152" t="s">
        <v>3</v>
      </c>
      <c r="F158" s="153" t="s">
        <v>223</v>
      </c>
      <c r="H158" s="154">
        <v>9.4</v>
      </c>
      <c r="I158" s="155"/>
      <c r="L158" s="151"/>
      <c r="M158" s="156"/>
      <c r="T158" s="157"/>
      <c r="AT158" s="152" t="s">
        <v>152</v>
      </c>
      <c r="AU158" s="152" t="s">
        <v>80</v>
      </c>
      <c r="AV158" s="150" t="s">
        <v>80</v>
      </c>
      <c r="AW158" s="150" t="s">
        <v>32</v>
      </c>
      <c r="AX158" s="150" t="s">
        <v>70</v>
      </c>
      <c r="AY158" s="152" t="s">
        <v>140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224</v>
      </c>
      <c r="H159" s="154">
        <v>9.15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42" customFormat="1">
      <c r="B160" s="143"/>
      <c r="D160" s="144" t="s">
        <v>152</v>
      </c>
      <c r="E160" s="145" t="s">
        <v>3</v>
      </c>
      <c r="F160" s="146" t="s">
        <v>225</v>
      </c>
      <c r="H160" s="145" t="s">
        <v>3</v>
      </c>
      <c r="I160" s="147"/>
      <c r="L160" s="143"/>
      <c r="M160" s="148"/>
      <c r="T160" s="149"/>
      <c r="AT160" s="145" t="s">
        <v>152</v>
      </c>
      <c r="AU160" s="145" t="s">
        <v>80</v>
      </c>
      <c r="AV160" s="142" t="s">
        <v>78</v>
      </c>
      <c r="AW160" s="142" t="s">
        <v>32</v>
      </c>
      <c r="AX160" s="142" t="s">
        <v>70</v>
      </c>
      <c r="AY160" s="145" t="s">
        <v>140</v>
      </c>
    </row>
    <row r="161" spans="2:65" s="150" customFormat="1">
      <c r="B161" s="151"/>
      <c r="D161" s="144" t="s">
        <v>152</v>
      </c>
      <c r="E161" s="152" t="s">
        <v>3</v>
      </c>
      <c r="F161" s="153" t="s">
        <v>226</v>
      </c>
      <c r="H161" s="154">
        <v>3.1349999999999998</v>
      </c>
      <c r="I161" s="155"/>
      <c r="L161" s="151"/>
      <c r="M161" s="156"/>
      <c r="T161" s="157"/>
      <c r="AT161" s="152" t="s">
        <v>152</v>
      </c>
      <c r="AU161" s="152" t="s">
        <v>80</v>
      </c>
      <c r="AV161" s="150" t="s">
        <v>80</v>
      </c>
      <c r="AW161" s="150" t="s">
        <v>32</v>
      </c>
      <c r="AX161" s="150" t="s">
        <v>70</v>
      </c>
      <c r="AY161" s="152" t="s">
        <v>140</v>
      </c>
    </row>
    <row r="162" spans="2:65" s="158" customFormat="1">
      <c r="B162" s="159"/>
      <c r="D162" s="144" t="s">
        <v>152</v>
      </c>
      <c r="E162" s="160" t="s">
        <v>3</v>
      </c>
      <c r="F162" s="161" t="s">
        <v>162</v>
      </c>
      <c r="H162" s="162">
        <v>41.311</v>
      </c>
      <c r="I162" s="163"/>
      <c r="L162" s="159"/>
      <c r="M162" s="164"/>
      <c r="T162" s="165"/>
      <c r="AT162" s="160" t="s">
        <v>152</v>
      </c>
      <c r="AU162" s="160" t="s">
        <v>80</v>
      </c>
      <c r="AV162" s="158" t="s">
        <v>148</v>
      </c>
      <c r="AW162" s="158" t="s">
        <v>32</v>
      </c>
      <c r="AX162" s="158" t="s">
        <v>78</v>
      </c>
      <c r="AY162" s="160" t="s">
        <v>140</v>
      </c>
    </row>
    <row r="163" spans="2:65" s="17" customFormat="1" ht="16.5" customHeight="1">
      <c r="B163" s="124"/>
      <c r="C163" s="166" t="s">
        <v>227</v>
      </c>
      <c r="D163" s="166" t="s">
        <v>228</v>
      </c>
      <c r="E163" s="167" t="s">
        <v>229</v>
      </c>
      <c r="F163" s="168" t="s">
        <v>230</v>
      </c>
      <c r="G163" s="169" t="s">
        <v>205</v>
      </c>
      <c r="H163" s="170">
        <v>74.36</v>
      </c>
      <c r="I163" s="171"/>
      <c r="J163" s="172">
        <f>ROUND(I163*H163,2)</f>
        <v>0</v>
      </c>
      <c r="K163" s="168" t="s">
        <v>147</v>
      </c>
      <c r="L163" s="173"/>
      <c r="M163" s="174" t="s">
        <v>3</v>
      </c>
      <c r="N163" s="175" t="s">
        <v>41</v>
      </c>
      <c r="P163" s="134">
        <f>O163*H163</f>
        <v>0</v>
      </c>
      <c r="Q163" s="134">
        <v>1</v>
      </c>
      <c r="R163" s="134">
        <f>Q163*H163</f>
        <v>74.36</v>
      </c>
      <c r="S163" s="134">
        <v>0</v>
      </c>
      <c r="T163" s="135">
        <f>S163*H163</f>
        <v>0</v>
      </c>
      <c r="AR163" s="136" t="s">
        <v>231</v>
      </c>
      <c r="AT163" s="136" t="s">
        <v>228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232</v>
      </c>
    </row>
    <row r="164" spans="2:65" s="150" customFormat="1">
      <c r="B164" s="151"/>
      <c r="D164" s="144" t="s">
        <v>152</v>
      </c>
      <c r="E164" s="152" t="s">
        <v>3</v>
      </c>
      <c r="F164" s="153" t="s">
        <v>233</v>
      </c>
      <c r="H164" s="154">
        <v>74.36</v>
      </c>
      <c r="I164" s="155"/>
      <c r="L164" s="151"/>
      <c r="M164" s="156"/>
      <c r="T164" s="157"/>
      <c r="AT164" s="152" t="s">
        <v>152</v>
      </c>
      <c r="AU164" s="152" t="s">
        <v>80</v>
      </c>
      <c r="AV164" s="150" t="s">
        <v>80</v>
      </c>
      <c r="AW164" s="150" t="s">
        <v>32</v>
      </c>
      <c r="AX164" s="150" t="s">
        <v>70</v>
      </c>
      <c r="AY164" s="152" t="s">
        <v>140</v>
      </c>
    </row>
    <row r="165" spans="2:65" s="158" customFormat="1">
      <c r="B165" s="159"/>
      <c r="D165" s="144" t="s">
        <v>152</v>
      </c>
      <c r="E165" s="160" t="s">
        <v>3</v>
      </c>
      <c r="F165" s="161" t="s">
        <v>162</v>
      </c>
      <c r="H165" s="162">
        <v>74.36</v>
      </c>
      <c r="I165" s="163"/>
      <c r="L165" s="159"/>
      <c r="M165" s="164"/>
      <c r="T165" s="165"/>
      <c r="AT165" s="160" t="s">
        <v>152</v>
      </c>
      <c r="AU165" s="160" t="s">
        <v>80</v>
      </c>
      <c r="AV165" s="158" t="s">
        <v>148</v>
      </c>
      <c r="AW165" s="158" t="s">
        <v>32</v>
      </c>
      <c r="AX165" s="158" t="s">
        <v>78</v>
      </c>
      <c r="AY165" s="160" t="s">
        <v>140</v>
      </c>
    </row>
    <row r="166" spans="2:65" s="17" customFormat="1" ht="21.75" customHeight="1">
      <c r="B166" s="124"/>
      <c r="C166" s="125" t="s">
        <v>234</v>
      </c>
      <c r="D166" s="125" t="s">
        <v>143</v>
      </c>
      <c r="E166" s="126" t="s">
        <v>235</v>
      </c>
      <c r="F166" s="127" t="s">
        <v>236</v>
      </c>
      <c r="G166" s="128" t="s">
        <v>237</v>
      </c>
      <c r="H166" s="129">
        <v>20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238</v>
      </c>
    </row>
    <row r="167" spans="2:65" s="17" customFormat="1">
      <c r="B167" s="18"/>
      <c r="D167" s="138" t="s">
        <v>150</v>
      </c>
      <c r="F167" s="139" t="s">
        <v>239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240</v>
      </c>
      <c r="H168" s="154">
        <v>20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70</v>
      </c>
      <c r="AY168" s="152" t="s">
        <v>140</v>
      </c>
    </row>
    <row r="169" spans="2:65" s="158" customFormat="1">
      <c r="B169" s="159"/>
      <c r="D169" s="144" t="s">
        <v>152</v>
      </c>
      <c r="E169" s="160" t="s">
        <v>3</v>
      </c>
      <c r="F169" s="161" t="s">
        <v>162</v>
      </c>
      <c r="H169" s="162">
        <v>20</v>
      </c>
      <c r="I169" s="163"/>
      <c r="L169" s="159"/>
      <c r="M169" s="164"/>
      <c r="T169" s="165"/>
      <c r="AT169" s="160" t="s">
        <v>152</v>
      </c>
      <c r="AU169" s="160" t="s">
        <v>80</v>
      </c>
      <c r="AV169" s="158" t="s">
        <v>148</v>
      </c>
      <c r="AW169" s="158" t="s">
        <v>32</v>
      </c>
      <c r="AX169" s="158" t="s">
        <v>78</v>
      </c>
      <c r="AY169" s="160" t="s">
        <v>140</v>
      </c>
    </row>
    <row r="170" spans="2:65" s="17" customFormat="1" ht="16.5" customHeight="1">
      <c r="B170" s="124"/>
      <c r="C170" s="166" t="s">
        <v>241</v>
      </c>
      <c r="D170" s="166" t="s">
        <v>228</v>
      </c>
      <c r="E170" s="167" t="s">
        <v>242</v>
      </c>
      <c r="F170" s="168" t="s">
        <v>243</v>
      </c>
      <c r="G170" s="169" t="s">
        <v>244</v>
      </c>
      <c r="H170" s="170">
        <v>1.2</v>
      </c>
      <c r="I170" s="171"/>
      <c r="J170" s="172">
        <f>ROUND(I170*H170,2)</f>
        <v>0</v>
      </c>
      <c r="K170" s="168" t="s">
        <v>147</v>
      </c>
      <c r="L170" s="173"/>
      <c r="M170" s="174" t="s">
        <v>3</v>
      </c>
      <c r="N170" s="175" t="s">
        <v>41</v>
      </c>
      <c r="P170" s="134">
        <f>O170*H170</f>
        <v>0</v>
      </c>
      <c r="Q170" s="134">
        <v>1E-3</v>
      </c>
      <c r="R170" s="134">
        <f>Q170*H170</f>
        <v>1.1999999999999999E-3</v>
      </c>
      <c r="S170" s="134">
        <v>0</v>
      </c>
      <c r="T170" s="135">
        <f>S170*H170</f>
        <v>0</v>
      </c>
      <c r="AR170" s="136" t="s">
        <v>231</v>
      </c>
      <c r="AT170" s="136" t="s">
        <v>228</v>
      </c>
      <c r="AU170" s="136" t="s">
        <v>80</v>
      </c>
      <c r="AY170" s="2" t="s">
        <v>140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2" t="s">
        <v>78</v>
      </c>
      <c r="BK170" s="137">
        <f>ROUND(I170*H170,2)</f>
        <v>0</v>
      </c>
      <c r="BL170" s="2" t="s">
        <v>148</v>
      </c>
      <c r="BM170" s="136" t="s">
        <v>245</v>
      </c>
    </row>
    <row r="171" spans="2:65" s="150" customFormat="1">
      <c r="B171" s="151"/>
      <c r="D171" s="144" t="s">
        <v>152</v>
      </c>
      <c r="E171" s="152" t="s">
        <v>3</v>
      </c>
      <c r="F171" s="153" t="s">
        <v>246</v>
      </c>
      <c r="H171" s="154">
        <v>40</v>
      </c>
      <c r="I171" s="155"/>
      <c r="L171" s="151"/>
      <c r="M171" s="156"/>
      <c r="T171" s="157"/>
      <c r="AT171" s="152" t="s">
        <v>152</v>
      </c>
      <c r="AU171" s="152" t="s">
        <v>80</v>
      </c>
      <c r="AV171" s="150" t="s">
        <v>80</v>
      </c>
      <c r="AW171" s="150" t="s">
        <v>32</v>
      </c>
      <c r="AX171" s="150" t="s">
        <v>78</v>
      </c>
      <c r="AY171" s="152" t="s">
        <v>140</v>
      </c>
    </row>
    <row r="172" spans="2:65" s="150" customFormat="1">
      <c r="B172" s="151"/>
      <c r="D172" s="144" t="s">
        <v>152</v>
      </c>
      <c r="F172" s="153" t="s">
        <v>247</v>
      </c>
      <c r="H172" s="154">
        <v>1.2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4</v>
      </c>
      <c r="AX172" s="150" t="s">
        <v>78</v>
      </c>
      <c r="AY172" s="152" t="s">
        <v>140</v>
      </c>
    </row>
    <row r="173" spans="2:65" s="17" customFormat="1" ht="37.9" customHeight="1">
      <c r="B173" s="124"/>
      <c r="C173" s="125" t="s">
        <v>248</v>
      </c>
      <c r="D173" s="125" t="s">
        <v>143</v>
      </c>
      <c r="E173" s="126" t="s">
        <v>249</v>
      </c>
      <c r="F173" s="127" t="s">
        <v>250</v>
      </c>
      <c r="G173" s="128" t="s">
        <v>237</v>
      </c>
      <c r="H173" s="129">
        <v>20</v>
      </c>
      <c r="I173" s="130"/>
      <c r="J173" s="131">
        <f>ROUND(I173*H173,2)</f>
        <v>0</v>
      </c>
      <c r="K173" s="127" t="s">
        <v>147</v>
      </c>
      <c r="L173" s="18"/>
      <c r="M173" s="132" t="s">
        <v>3</v>
      </c>
      <c r="N173" s="133" t="s">
        <v>41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148</v>
      </c>
      <c r="AT173" s="136" t="s">
        <v>143</v>
      </c>
      <c r="AU173" s="136" t="s">
        <v>80</v>
      </c>
      <c r="AY173" s="2" t="s">
        <v>140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2" t="s">
        <v>78</v>
      </c>
      <c r="BK173" s="137">
        <f>ROUND(I173*H173,2)</f>
        <v>0</v>
      </c>
      <c r="BL173" s="2" t="s">
        <v>148</v>
      </c>
      <c r="BM173" s="136" t="s">
        <v>251</v>
      </c>
    </row>
    <row r="174" spans="2:65" s="17" customFormat="1">
      <c r="B174" s="18"/>
      <c r="D174" s="138" t="s">
        <v>150</v>
      </c>
      <c r="F174" s="139" t="s">
        <v>252</v>
      </c>
      <c r="I174" s="140"/>
      <c r="L174" s="18"/>
      <c r="M174" s="141"/>
      <c r="T174" s="42"/>
      <c r="AT174" s="2" t="s">
        <v>150</v>
      </c>
      <c r="AU174" s="2" t="s">
        <v>80</v>
      </c>
    </row>
    <row r="175" spans="2:65" s="150" customFormat="1">
      <c r="B175" s="151"/>
      <c r="D175" s="144" t="s">
        <v>152</v>
      </c>
      <c r="E175" s="152" t="s">
        <v>3</v>
      </c>
      <c r="F175" s="153" t="s">
        <v>240</v>
      </c>
      <c r="H175" s="154">
        <v>20</v>
      </c>
      <c r="I175" s="155"/>
      <c r="L175" s="151"/>
      <c r="M175" s="156"/>
      <c r="T175" s="157"/>
      <c r="AT175" s="152" t="s">
        <v>152</v>
      </c>
      <c r="AU175" s="152" t="s">
        <v>80</v>
      </c>
      <c r="AV175" s="150" t="s">
        <v>80</v>
      </c>
      <c r="AW175" s="150" t="s">
        <v>32</v>
      </c>
      <c r="AX175" s="150" t="s">
        <v>70</v>
      </c>
      <c r="AY175" s="152" t="s">
        <v>140</v>
      </c>
    </row>
    <row r="176" spans="2:65" s="158" customFormat="1">
      <c r="B176" s="159"/>
      <c r="D176" s="144" t="s">
        <v>152</v>
      </c>
      <c r="E176" s="160" t="s">
        <v>3</v>
      </c>
      <c r="F176" s="161" t="s">
        <v>162</v>
      </c>
      <c r="H176" s="162">
        <v>20</v>
      </c>
      <c r="I176" s="163"/>
      <c r="L176" s="159"/>
      <c r="M176" s="164"/>
      <c r="T176" s="165"/>
      <c r="AT176" s="160" t="s">
        <v>152</v>
      </c>
      <c r="AU176" s="160" t="s">
        <v>80</v>
      </c>
      <c r="AV176" s="158" t="s">
        <v>148</v>
      </c>
      <c r="AW176" s="158" t="s">
        <v>32</v>
      </c>
      <c r="AX176" s="158" t="s">
        <v>78</v>
      </c>
      <c r="AY176" s="160" t="s">
        <v>140</v>
      </c>
    </row>
    <row r="177" spans="2:65" s="17" customFormat="1" ht="16.5" customHeight="1">
      <c r="B177" s="124"/>
      <c r="C177" s="166" t="s">
        <v>253</v>
      </c>
      <c r="D177" s="166" t="s">
        <v>228</v>
      </c>
      <c r="E177" s="167" t="s">
        <v>254</v>
      </c>
      <c r="F177" s="168" t="s">
        <v>255</v>
      </c>
      <c r="G177" s="169" t="s">
        <v>205</v>
      </c>
      <c r="H177" s="170">
        <v>6</v>
      </c>
      <c r="I177" s="171"/>
      <c r="J177" s="172">
        <f>ROUND(I177*H177,2)</f>
        <v>0</v>
      </c>
      <c r="K177" s="168" t="s">
        <v>147</v>
      </c>
      <c r="L177" s="173"/>
      <c r="M177" s="174" t="s">
        <v>3</v>
      </c>
      <c r="N177" s="175" t="s">
        <v>41</v>
      </c>
      <c r="P177" s="134">
        <f>O177*H177</f>
        <v>0</v>
      </c>
      <c r="Q177" s="134">
        <v>1</v>
      </c>
      <c r="R177" s="134">
        <f>Q177*H177</f>
        <v>6</v>
      </c>
      <c r="S177" s="134">
        <v>0</v>
      </c>
      <c r="T177" s="135">
        <f>S177*H177</f>
        <v>0</v>
      </c>
      <c r="AR177" s="136" t="s">
        <v>231</v>
      </c>
      <c r="AT177" s="136" t="s">
        <v>228</v>
      </c>
      <c r="AU177" s="136" t="s">
        <v>80</v>
      </c>
      <c r="AY177" s="2" t="s">
        <v>140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2" t="s">
        <v>78</v>
      </c>
      <c r="BK177" s="137">
        <f>ROUND(I177*H177,2)</f>
        <v>0</v>
      </c>
      <c r="BL177" s="2" t="s">
        <v>148</v>
      </c>
      <c r="BM177" s="136" t="s">
        <v>256</v>
      </c>
    </row>
    <row r="178" spans="2:65" s="150" customFormat="1">
      <c r="B178" s="151"/>
      <c r="D178" s="144" t="s">
        <v>152</v>
      </c>
      <c r="E178" s="152" t="s">
        <v>3</v>
      </c>
      <c r="F178" s="153" t="s">
        <v>257</v>
      </c>
      <c r="H178" s="154">
        <v>6</v>
      </c>
      <c r="I178" s="155"/>
      <c r="L178" s="151"/>
      <c r="M178" s="156"/>
      <c r="T178" s="157"/>
      <c r="AT178" s="152" t="s">
        <v>152</v>
      </c>
      <c r="AU178" s="152" t="s">
        <v>80</v>
      </c>
      <c r="AV178" s="150" t="s">
        <v>80</v>
      </c>
      <c r="AW178" s="150" t="s">
        <v>32</v>
      </c>
      <c r="AX178" s="150" t="s">
        <v>70</v>
      </c>
      <c r="AY178" s="152" t="s">
        <v>140</v>
      </c>
    </row>
    <row r="179" spans="2:65" s="158" customFormat="1">
      <c r="B179" s="159"/>
      <c r="D179" s="144" t="s">
        <v>152</v>
      </c>
      <c r="E179" s="160" t="s">
        <v>3</v>
      </c>
      <c r="F179" s="161" t="s">
        <v>162</v>
      </c>
      <c r="H179" s="162">
        <v>6</v>
      </c>
      <c r="I179" s="163"/>
      <c r="L179" s="159"/>
      <c r="M179" s="164"/>
      <c r="T179" s="165"/>
      <c r="AT179" s="160" t="s">
        <v>152</v>
      </c>
      <c r="AU179" s="160" t="s">
        <v>80</v>
      </c>
      <c r="AV179" s="158" t="s">
        <v>148</v>
      </c>
      <c r="AW179" s="158" t="s">
        <v>32</v>
      </c>
      <c r="AX179" s="158" t="s">
        <v>78</v>
      </c>
      <c r="AY179" s="160" t="s">
        <v>140</v>
      </c>
    </row>
    <row r="180" spans="2:65" s="17" customFormat="1" ht="33" customHeight="1">
      <c r="B180" s="124"/>
      <c r="C180" s="125" t="s">
        <v>258</v>
      </c>
      <c r="D180" s="125" t="s">
        <v>143</v>
      </c>
      <c r="E180" s="126" t="s">
        <v>259</v>
      </c>
      <c r="F180" s="127" t="s">
        <v>260</v>
      </c>
      <c r="G180" s="128" t="s">
        <v>237</v>
      </c>
      <c r="H180" s="129">
        <v>20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261</v>
      </c>
    </row>
    <row r="181" spans="2:65" s="17" customFormat="1">
      <c r="B181" s="18"/>
      <c r="D181" s="138" t="s">
        <v>150</v>
      </c>
      <c r="F181" s="139" t="s">
        <v>262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50" customFormat="1">
      <c r="B182" s="151"/>
      <c r="D182" s="144" t="s">
        <v>152</v>
      </c>
      <c r="E182" s="152" t="s">
        <v>3</v>
      </c>
      <c r="F182" s="153" t="s">
        <v>240</v>
      </c>
      <c r="H182" s="154">
        <v>20</v>
      </c>
      <c r="I182" s="155"/>
      <c r="L182" s="151"/>
      <c r="M182" s="156"/>
      <c r="T182" s="157"/>
      <c r="AT182" s="152" t="s">
        <v>152</v>
      </c>
      <c r="AU182" s="152" t="s">
        <v>80</v>
      </c>
      <c r="AV182" s="150" t="s">
        <v>80</v>
      </c>
      <c r="AW182" s="150" t="s">
        <v>32</v>
      </c>
      <c r="AX182" s="150" t="s">
        <v>70</v>
      </c>
      <c r="AY182" s="152" t="s">
        <v>140</v>
      </c>
    </row>
    <row r="183" spans="2:65" s="158" customFormat="1">
      <c r="B183" s="159"/>
      <c r="D183" s="144" t="s">
        <v>152</v>
      </c>
      <c r="E183" s="160" t="s">
        <v>3</v>
      </c>
      <c r="F183" s="161" t="s">
        <v>162</v>
      </c>
      <c r="H183" s="162">
        <v>20</v>
      </c>
      <c r="I183" s="163"/>
      <c r="L183" s="159"/>
      <c r="M183" s="164"/>
      <c r="T183" s="165"/>
      <c r="AT183" s="160" t="s">
        <v>152</v>
      </c>
      <c r="AU183" s="160" t="s">
        <v>80</v>
      </c>
      <c r="AV183" s="158" t="s">
        <v>148</v>
      </c>
      <c r="AW183" s="158" t="s">
        <v>32</v>
      </c>
      <c r="AX183" s="158" t="s">
        <v>78</v>
      </c>
      <c r="AY183" s="160" t="s">
        <v>140</v>
      </c>
    </row>
    <row r="184" spans="2:65" s="111" customFormat="1" ht="22.9" customHeight="1">
      <c r="B184" s="112"/>
      <c r="D184" s="113" t="s">
        <v>69</v>
      </c>
      <c r="E184" s="122" t="s">
        <v>80</v>
      </c>
      <c r="F184" s="122" t="s">
        <v>263</v>
      </c>
      <c r="I184" s="115"/>
      <c r="J184" s="123">
        <f>BK184</f>
        <v>0</v>
      </c>
      <c r="L184" s="112"/>
      <c r="M184" s="117"/>
      <c r="P184" s="118">
        <f>SUM(P185:P233)</f>
        <v>0</v>
      </c>
      <c r="R184" s="118">
        <f>SUM(R185:R233)</f>
        <v>60.939366759999992</v>
      </c>
      <c r="T184" s="119">
        <f>SUM(T185:T233)</f>
        <v>0</v>
      </c>
      <c r="AR184" s="113" t="s">
        <v>78</v>
      </c>
      <c r="AT184" s="120" t="s">
        <v>69</v>
      </c>
      <c r="AU184" s="120" t="s">
        <v>78</v>
      </c>
      <c r="AY184" s="113" t="s">
        <v>140</v>
      </c>
      <c r="BK184" s="121">
        <f>SUM(BK185:BK233)</f>
        <v>0</v>
      </c>
    </row>
    <row r="185" spans="2:65" s="17" customFormat="1" ht="37.9" customHeight="1">
      <c r="B185" s="124"/>
      <c r="C185" s="125" t="s">
        <v>264</v>
      </c>
      <c r="D185" s="125" t="s">
        <v>143</v>
      </c>
      <c r="E185" s="126" t="s">
        <v>265</v>
      </c>
      <c r="F185" s="127" t="s">
        <v>266</v>
      </c>
      <c r="G185" s="128" t="s">
        <v>237</v>
      </c>
      <c r="H185" s="129">
        <v>158.095</v>
      </c>
      <c r="I185" s="130"/>
      <c r="J185" s="131">
        <f>ROUND(I185*H185,2)</f>
        <v>0</v>
      </c>
      <c r="K185" s="127" t="s">
        <v>147</v>
      </c>
      <c r="L185" s="18"/>
      <c r="M185" s="132" t="s">
        <v>3</v>
      </c>
      <c r="N185" s="133" t="s">
        <v>41</v>
      </c>
      <c r="P185" s="134">
        <f>O185*H185</f>
        <v>0</v>
      </c>
      <c r="Q185" s="134">
        <v>1E-4</v>
      </c>
      <c r="R185" s="134">
        <f>Q185*H185</f>
        <v>1.5809500000000001E-2</v>
      </c>
      <c r="S185" s="134">
        <v>0</v>
      </c>
      <c r="T185" s="135">
        <f>S185*H185</f>
        <v>0</v>
      </c>
      <c r="AR185" s="136" t="s">
        <v>148</v>
      </c>
      <c r="AT185" s="136" t="s">
        <v>143</v>
      </c>
      <c r="AU185" s="136" t="s">
        <v>80</v>
      </c>
      <c r="AY185" s="2" t="s">
        <v>140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2" t="s">
        <v>78</v>
      </c>
      <c r="BK185" s="137">
        <f>ROUND(I185*H185,2)</f>
        <v>0</v>
      </c>
      <c r="BL185" s="2" t="s">
        <v>148</v>
      </c>
      <c r="BM185" s="136" t="s">
        <v>267</v>
      </c>
    </row>
    <row r="186" spans="2:65" s="17" customFormat="1">
      <c r="B186" s="18"/>
      <c r="D186" s="138" t="s">
        <v>150</v>
      </c>
      <c r="F186" s="139" t="s">
        <v>268</v>
      </c>
      <c r="I186" s="140"/>
      <c r="L186" s="18"/>
      <c r="M186" s="141"/>
      <c r="T186" s="42"/>
      <c r="AT186" s="2" t="s">
        <v>150</v>
      </c>
      <c r="AU186" s="2" t="s">
        <v>80</v>
      </c>
    </row>
    <row r="187" spans="2:65" s="142" customFormat="1">
      <c r="B187" s="143"/>
      <c r="D187" s="144" t="s">
        <v>152</v>
      </c>
      <c r="E187" s="145" t="s">
        <v>3</v>
      </c>
      <c r="F187" s="146" t="s">
        <v>153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65" s="150" customFormat="1">
      <c r="B188" s="151"/>
      <c r="D188" s="144" t="s">
        <v>152</v>
      </c>
      <c r="E188" s="152" t="s">
        <v>3</v>
      </c>
      <c r="F188" s="153" t="s">
        <v>269</v>
      </c>
      <c r="H188" s="154">
        <v>2</v>
      </c>
      <c r="I188" s="155"/>
      <c r="L188" s="151"/>
      <c r="M188" s="156"/>
      <c r="T188" s="157"/>
      <c r="AT188" s="152" t="s">
        <v>152</v>
      </c>
      <c r="AU188" s="152" t="s">
        <v>80</v>
      </c>
      <c r="AV188" s="150" t="s">
        <v>80</v>
      </c>
      <c r="AW188" s="150" t="s">
        <v>32</v>
      </c>
      <c r="AX188" s="150" t="s">
        <v>70</v>
      </c>
      <c r="AY188" s="152" t="s">
        <v>140</v>
      </c>
    </row>
    <row r="189" spans="2:65" s="150" customFormat="1">
      <c r="B189" s="151"/>
      <c r="D189" s="144" t="s">
        <v>152</v>
      </c>
      <c r="E189" s="152" t="s">
        <v>3</v>
      </c>
      <c r="F189" s="153" t="s">
        <v>270</v>
      </c>
      <c r="H189" s="154">
        <v>18.954999999999998</v>
      </c>
      <c r="I189" s="155"/>
      <c r="L189" s="151"/>
      <c r="M189" s="156"/>
      <c r="T189" s="157"/>
      <c r="AT189" s="152" t="s">
        <v>152</v>
      </c>
      <c r="AU189" s="152" t="s">
        <v>80</v>
      </c>
      <c r="AV189" s="150" t="s">
        <v>80</v>
      </c>
      <c r="AW189" s="150" t="s">
        <v>32</v>
      </c>
      <c r="AX189" s="150" t="s">
        <v>70</v>
      </c>
      <c r="AY189" s="152" t="s">
        <v>140</v>
      </c>
    </row>
    <row r="190" spans="2:65" s="150" customFormat="1">
      <c r="B190" s="151"/>
      <c r="D190" s="144" t="s">
        <v>152</v>
      </c>
      <c r="E190" s="152" t="s">
        <v>3</v>
      </c>
      <c r="F190" s="153" t="s">
        <v>271</v>
      </c>
      <c r="H190" s="154">
        <v>9.9</v>
      </c>
      <c r="I190" s="155"/>
      <c r="L190" s="151"/>
      <c r="M190" s="156"/>
      <c r="T190" s="157"/>
      <c r="AT190" s="152" t="s">
        <v>152</v>
      </c>
      <c r="AU190" s="152" t="s">
        <v>80</v>
      </c>
      <c r="AV190" s="150" t="s">
        <v>80</v>
      </c>
      <c r="AW190" s="150" t="s">
        <v>32</v>
      </c>
      <c r="AX190" s="150" t="s">
        <v>70</v>
      </c>
      <c r="AY190" s="152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272</v>
      </c>
      <c r="H191" s="154">
        <v>20.2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42" customFormat="1">
      <c r="B192" s="143"/>
      <c r="D192" s="144" t="s">
        <v>152</v>
      </c>
      <c r="E192" s="145" t="s">
        <v>3</v>
      </c>
      <c r="F192" s="146" t="s">
        <v>158</v>
      </c>
      <c r="H192" s="145" t="s">
        <v>3</v>
      </c>
      <c r="I192" s="147"/>
      <c r="L192" s="143"/>
      <c r="M192" s="148"/>
      <c r="T192" s="149"/>
      <c r="AT192" s="145" t="s">
        <v>152</v>
      </c>
      <c r="AU192" s="145" t="s">
        <v>80</v>
      </c>
      <c r="AV192" s="142" t="s">
        <v>78</v>
      </c>
      <c r="AW192" s="142" t="s">
        <v>32</v>
      </c>
      <c r="AX192" s="142" t="s">
        <v>70</v>
      </c>
      <c r="AY192" s="145" t="s">
        <v>140</v>
      </c>
    </row>
    <row r="193" spans="2:65" s="150" customFormat="1">
      <c r="B193" s="151"/>
      <c r="D193" s="144" t="s">
        <v>152</v>
      </c>
      <c r="E193" s="152" t="s">
        <v>3</v>
      </c>
      <c r="F193" s="153" t="s">
        <v>273</v>
      </c>
      <c r="H193" s="154">
        <v>1.96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32</v>
      </c>
      <c r="AX193" s="150" t="s">
        <v>70</v>
      </c>
      <c r="AY193" s="152" t="s">
        <v>140</v>
      </c>
    </row>
    <row r="194" spans="2:65" s="176" customFormat="1">
      <c r="B194" s="177"/>
      <c r="D194" s="144" t="s">
        <v>152</v>
      </c>
      <c r="E194" s="178" t="s">
        <v>3</v>
      </c>
      <c r="F194" s="179" t="s">
        <v>274</v>
      </c>
      <c r="H194" s="180">
        <v>53.015000000000001</v>
      </c>
      <c r="I194" s="181"/>
      <c r="L194" s="177"/>
      <c r="M194" s="182"/>
      <c r="T194" s="183"/>
      <c r="AT194" s="178" t="s">
        <v>152</v>
      </c>
      <c r="AU194" s="178" t="s">
        <v>80</v>
      </c>
      <c r="AV194" s="176" t="s">
        <v>275</v>
      </c>
      <c r="AW194" s="176" t="s">
        <v>32</v>
      </c>
      <c r="AX194" s="176" t="s">
        <v>70</v>
      </c>
      <c r="AY194" s="178" t="s">
        <v>140</v>
      </c>
    </row>
    <row r="195" spans="2:65" s="142" customFormat="1">
      <c r="B195" s="143"/>
      <c r="D195" s="144" t="s">
        <v>152</v>
      </c>
      <c r="E195" s="145" t="s">
        <v>3</v>
      </c>
      <c r="F195" s="146" t="s">
        <v>219</v>
      </c>
      <c r="H195" s="145" t="s">
        <v>3</v>
      </c>
      <c r="I195" s="147"/>
      <c r="L195" s="143"/>
      <c r="M195" s="148"/>
      <c r="T195" s="149"/>
      <c r="AT195" s="145" t="s">
        <v>152</v>
      </c>
      <c r="AU195" s="145" t="s">
        <v>80</v>
      </c>
      <c r="AV195" s="142" t="s">
        <v>78</v>
      </c>
      <c r="AW195" s="142" t="s">
        <v>32</v>
      </c>
      <c r="AX195" s="142" t="s">
        <v>70</v>
      </c>
      <c r="AY195" s="145" t="s">
        <v>140</v>
      </c>
    </row>
    <row r="196" spans="2:65" s="150" customFormat="1">
      <c r="B196" s="151"/>
      <c r="D196" s="144" t="s">
        <v>152</v>
      </c>
      <c r="E196" s="152" t="s">
        <v>3</v>
      </c>
      <c r="F196" s="153" t="s">
        <v>276</v>
      </c>
      <c r="H196" s="154">
        <v>69.41</v>
      </c>
      <c r="I196" s="155"/>
      <c r="L196" s="151"/>
      <c r="M196" s="156"/>
      <c r="T196" s="157"/>
      <c r="AT196" s="152" t="s">
        <v>152</v>
      </c>
      <c r="AU196" s="152" t="s">
        <v>80</v>
      </c>
      <c r="AV196" s="150" t="s">
        <v>80</v>
      </c>
      <c r="AW196" s="150" t="s">
        <v>32</v>
      </c>
      <c r="AX196" s="150" t="s">
        <v>70</v>
      </c>
      <c r="AY196" s="152" t="s">
        <v>140</v>
      </c>
    </row>
    <row r="197" spans="2:65" s="176" customFormat="1">
      <c r="B197" s="177"/>
      <c r="D197" s="144" t="s">
        <v>152</v>
      </c>
      <c r="E197" s="178" t="s">
        <v>3</v>
      </c>
      <c r="F197" s="179" t="s">
        <v>274</v>
      </c>
      <c r="H197" s="180">
        <v>69.41</v>
      </c>
      <c r="I197" s="181"/>
      <c r="L197" s="177"/>
      <c r="M197" s="182"/>
      <c r="T197" s="183"/>
      <c r="AT197" s="178" t="s">
        <v>152</v>
      </c>
      <c r="AU197" s="178" t="s">
        <v>80</v>
      </c>
      <c r="AV197" s="176" t="s">
        <v>275</v>
      </c>
      <c r="AW197" s="176" t="s">
        <v>32</v>
      </c>
      <c r="AX197" s="176" t="s">
        <v>70</v>
      </c>
      <c r="AY197" s="178" t="s">
        <v>140</v>
      </c>
    </row>
    <row r="198" spans="2:65" s="142" customFormat="1">
      <c r="B198" s="143"/>
      <c r="D198" s="144" t="s">
        <v>152</v>
      </c>
      <c r="E198" s="145" t="s">
        <v>3</v>
      </c>
      <c r="F198" s="146" t="s">
        <v>221</v>
      </c>
      <c r="H198" s="145" t="s">
        <v>3</v>
      </c>
      <c r="I198" s="147"/>
      <c r="L198" s="143"/>
      <c r="M198" s="148"/>
      <c r="T198" s="149"/>
      <c r="AT198" s="145" t="s">
        <v>152</v>
      </c>
      <c r="AU198" s="145" t="s">
        <v>80</v>
      </c>
      <c r="AV198" s="142" t="s">
        <v>78</v>
      </c>
      <c r="AW198" s="142" t="s">
        <v>32</v>
      </c>
      <c r="AX198" s="142" t="s">
        <v>70</v>
      </c>
      <c r="AY198" s="145" t="s">
        <v>140</v>
      </c>
    </row>
    <row r="199" spans="2:65" s="150" customFormat="1">
      <c r="B199" s="151"/>
      <c r="D199" s="144" t="s">
        <v>152</v>
      </c>
      <c r="E199" s="152" t="s">
        <v>3</v>
      </c>
      <c r="F199" s="153" t="s">
        <v>277</v>
      </c>
      <c r="H199" s="154">
        <v>29.4</v>
      </c>
      <c r="I199" s="155"/>
      <c r="L199" s="151"/>
      <c r="M199" s="156"/>
      <c r="T199" s="157"/>
      <c r="AT199" s="152" t="s">
        <v>152</v>
      </c>
      <c r="AU199" s="152" t="s">
        <v>80</v>
      </c>
      <c r="AV199" s="150" t="s">
        <v>80</v>
      </c>
      <c r="AW199" s="150" t="s">
        <v>32</v>
      </c>
      <c r="AX199" s="150" t="s">
        <v>70</v>
      </c>
      <c r="AY199" s="152" t="s">
        <v>140</v>
      </c>
    </row>
    <row r="200" spans="2:65" s="176" customFormat="1">
      <c r="B200" s="177"/>
      <c r="D200" s="144" t="s">
        <v>152</v>
      </c>
      <c r="E200" s="178" t="s">
        <v>3</v>
      </c>
      <c r="F200" s="179" t="s">
        <v>274</v>
      </c>
      <c r="H200" s="180">
        <v>29.4</v>
      </c>
      <c r="I200" s="181"/>
      <c r="L200" s="177"/>
      <c r="M200" s="182"/>
      <c r="T200" s="183"/>
      <c r="AT200" s="178" t="s">
        <v>152</v>
      </c>
      <c r="AU200" s="178" t="s">
        <v>80</v>
      </c>
      <c r="AV200" s="176" t="s">
        <v>275</v>
      </c>
      <c r="AW200" s="176" t="s">
        <v>32</v>
      </c>
      <c r="AX200" s="176" t="s">
        <v>70</v>
      </c>
      <c r="AY200" s="178" t="s">
        <v>140</v>
      </c>
    </row>
    <row r="201" spans="2:65" s="142" customFormat="1">
      <c r="B201" s="143"/>
      <c r="D201" s="144" t="s">
        <v>152</v>
      </c>
      <c r="E201" s="145" t="s">
        <v>3</v>
      </c>
      <c r="F201" s="146" t="s">
        <v>225</v>
      </c>
      <c r="H201" s="145" t="s">
        <v>3</v>
      </c>
      <c r="I201" s="147"/>
      <c r="L201" s="143"/>
      <c r="M201" s="148"/>
      <c r="T201" s="149"/>
      <c r="AT201" s="145" t="s">
        <v>152</v>
      </c>
      <c r="AU201" s="145" t="s">
        <v>80</v>
      </c>
      <c r="AV201" s="142" t="s">
        <v>78</v>
      </c>
      <c r="AW201" s="142" t="s">
        <v>32</v>
      </c>
      <c r="AX201" s="142" t="s">
        <v>70</v>
      </c>
      <c r="AY201" s="145" t="s">
        <v>140</v>
      </c>
    </row>
    <row r="202" spans="2:65" s="150" customFormat="1">
      <c r="B202" s="151"/>
      <c r="D202" s="144" t="s">
        <v>152</v>
      </c>
      <c r="E202" s="152" t="s">
        <v>3</v>
      </c>
      <c r="F202" s="153" t="s">
        <v>278</v>
      </c>
      <c r="H202" s="154">
        <v>6.27</v>
      </c>
      <c r="I202" s="155"/>
      <c r="L202" s="151"/>
      <c r="M202" s="156"/>
      <c r="T202" s="157"/>
      <c r="AT202" s="152" t="s">
        <v>152</v>
      </c>
      <c r="AU202" s="152" t="s">
        <v>80</v>
      </c>
      <c r="AV202" s="150" t="s">
        <v>80</v>
      </c>
      <c r="AW202" s="150" t="s">
        <v>32</v>
      </c>
      <c r="AX202" s="150" t="s">
        <v>70</v>
      </c>
      <c r="AY202" s="152" t="s">
        <v>140</v>
      </c>
    </row>
    <row r="203" spans="2:65" s="158" customFormat="1">
      <c r="B203" s="159"/>
      <c r="D203" s="144" t="s">
        <v>152</v>
      </c>
      <c r="E203" s="160" t="s">
        <v>3</v>
      </c>
      <c r="F203" s="161" t="s">
        <v>162</v>
      </c>
      <c r="H203" s="162">
        <v>158.095</v>
      </c>
      <c r="I203" s="163"/>
      <c r="L203" s="159"/>
      <c r="M203" s="164"/>
      <c r="T203" s="165"/>
      <c r="AT203" s="160" t="s">
        <v>152</v>
      </c>
      <c r="AU203" s="160" t="s">
        <v>80</v>
      </c>
      <c r="AV203" s="158" t="s">
        <v>148</v>
      </c>
      <c r="AW203" s="158" t="s">
        <v>32</v>
      </c>
      <c r="AX203" s="158" t="s">
        <v>78</v>
      </c>
      <c r="AY203" s="160" t="s">
        <v>140</v>
      </c>
    </row>
    <row r="204" spans="2:65" s="17" customFormat="1" ht="24.2" customHeight="1">
      <c r="B204" s="124"/>
      <c r="C204" s="166" t="s">
        <v>279</v>
      </c>
      <c r="D204" s="166" t="s">
        <v>228</v>
      </c>
      <c r="E204" s="167" t="s">
        <v>280</v>
      </c>
      <c r="F204" s="168" t="s">
        <v>281</v>
      </c>
      <c r="G204" s="169" t="s">
        <v>237</v>
      </c>
      <c r="H204" s="170">
        <v>187.26400000000001</v>
      </c>
      <c r="I204" s="171"/>
      <c r="J204" s="172">
        <f>ROUND(I204*H204,2)</f>
        <v>0</v>
      </c>
      <c r="K204" s="168" t="s">
        <v>147</v>
      </c>
      <c r="L204" s="173"/>
      <c r="M204" s="174" t="s">
        <v>3</v>
      </c>
      <c r="N204" s="175" t="s">
        <v>41</v>
      </c>
      <c r="P204" s="134">
        <f>O204*H204</f>
        <v>0</v>
      </c>
      <c r="Q204" s="134">
        <v>2.9999999999999997E-4</v>
      </c>
      <c r="R204" s="134">
        <f>Q204*H204</f>
        <v>5.6179199999999999E-2</v>
      </c>
      <c r="S204" s="134">
        <v>0</v>
      </c>
      <c r="T204" s="135">
        <f>S204*H204</f>
        <v>0</v>
      </c>
      <c r="AR204" s="136" t="s">
        <v>231</v>
      </c>
      <c r="AT204" s="136" t="s">
        <v>228</v>
      </c>
      <c r="AU204" s="136" t="s">
        <v>80</v>
      </c>
      <c r="AY204" s="2" t="s">
        <v>140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2" t="s">
        <v>78</v>
      </c>
      <c r="BK204" s="137">
        <f>ROUND(I204*H204,2)</f>
        <v>0</v>
      </c>
      <c r="BL204" s="2" t="s">
        <v>148</v>
      </c>
      <c r="BM204" s="136" t="s">
        <v>282</v>
      </c>
    </row>
    <row r="205" spans="2:65" s="150" customFormat="1">
      <c r="B205" s="151"/>
      <c r="D205" s="144" t="s">
        <v>152</v>
      </c>
      <c r="F205" s="153" t="s">
        <v>283</v>
      </c>
      <c r="H205" s="154">
        <v>187.26400000000001</v>
      </c>
      <c r="I205" s="155"/>
      <c r="L205" s="151"/>
      <c r="M205" s="156"/>
      <c r="T205" s="157"/>
      <c r="AT205" s="152" t="s">
        <v>152</v>
      </c>
      <c r="AU205" s="152" t="s">
        <v>80</v>
      </c>
      <c r="AV205" s="150" t="s">
        <v>80</v>
      </c>
      <c r="AW205" s="150" t="s">
        <v>4</v>
      </c>
      <c r="AX205" s="150" t="s">
        <v>78</v>
      </c>
      <c r="AY205" s="152" t="s">
        <v>140</v>
      </c>
    </row>
    <row r="206" spans="2:65" s="17" customFormat="1" ht="24.2" customHeight="1">
      <c r="B206" s="124"/>
      <c r="C206" s="125" t="s">
        <v>284</v>
      </c>
      <c r="D206" s="125" t="s">
        <v>143</v>
      </c>
      <c r="E206" s="126" t="s">
        <v>285</v>
      </c>
      <c r="F206" s="127" t="s">
        <v>286</v>
      </c>
      <c r="G206" s="128" t="s">
        <v>146</v>
      </c>
      <c r="H206" s="129">
        <v>11.452999999999999</v>
      </c>
      <c r="I206" s="130"/>
      <c r="J206" s="131">
        <f>ROUND(I206*H206,2)</f>
        <v>0</v>
      </c>
      <c r="K206" s="127" t="s">
        <v>147</v>
      </c>
      <c r="L206" s="18"/>
      <c r="M206" s="132" t="s">
        <v>3</v>
      </c>
      <c r="N206" s="133" t="s">
        <v>41</v>
      </c>
      <c r="P206" s="134">
        <f>O206*H206</f>
        <v>0</v>
      </c>
      <c r="Q206" s="134">
        <v>2.5018699999999998</v>
      </c>
      <c r="R206" s="134">
        <f>Q206*H206</f>
        <v>28.653917109999995</v>
      </c>
      <c r="S206" s="134">
        <v>0</v>
      </c>
      <c r="T206" s="135">
        <f>S206*H206</f>
        <v>0</v>
      </c>
      <c r="AR206" s="136" t="s">
        <v>148</v>
      </c>
      <c r="AT206" s="136" t="s">
        <v>143</v>
      </c>
      <c r="AU206" s="136" t="s">
        <v>80</v>
      </c>
      <c r="AY206" s="2" t="s">
        <v>140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2" t="s">
        <v>78</v>
      </c>
      <c r="BK206" s="137">
        <f>ROUND(I206*H206,2)</f>
        <v>0</v>
      </c>
      <c r="BL206" s="2" t="s">
        <v>148</v>
      </c>
      <c r="BM206" s="136" t="s">
        <v>287</v>
      </c>
    </row>
    <row r="207" spans="2:65" s="17" customFormat="1">
      <c r="B207" s="18"/>
      <c r="D207" s="138" t="s">
        <v>150</v>
      </c>
      <c r="F207" s="139" t="s">
        <v>288</v>
      </c>
      <c r="I207" s="140"/>
      <c r="L207" s="18"/>
      <c r="M207" s="141"/>
      <c r="T207" s="42"/>
      <c r="AT207" s="2" t="s">
        <v>150</v>
      </c>
      <c r="AU207" s="2" t="s">
        <v>80</v>
      </c>
    </row>
    <row r="208" spans="2:65" s="142" customFormat="1">
      <c r="B208" s="143"/>
      <c r="D208" s="144" t="s">
        <v>152</v>
      </c>
      <c r="E208" s="145" t="s">
        <v>3</v>
      </c>
      <c r="F208" s="146" t="s">
        <v>219</v>
      </c>
      <c r="H208" s="145" t="s">
        <v>3</v>
      </c>
      <c r="I208" s="147"/>
      <c r="L208" s="143"/>
      <c r="M208" s="148"/>
      <c r="T208" s="149"/>
      <c r="AT208" s="145" t="s">
        <v>152</v>
      </c>
      <c r="AU208" s="145" t="s">
        <v>80</v>
      </c>
      <c r="AV208" s="142" t="s">
        <v>78</v>
      </c>
      <c r="AW208" s="142" t="s">
        <v>32</v>
      </c>
      <c r="AX208" s="142" t="s">
        <v>70</v>
      </c>
      <c r="AY208" s="145" t="s">
        <v>140</v>
      </c>
    </row>
    <row r="209" spans="2:65" s="150" customFormat="1">
      <c r="B209" s="151"/>
      <c r="D209" s="144" t="s">
        <v>152</v>
      </c>
      <c r="E209" s="152" t="s">
        <v>3</v>
      </c>
      <c r="F209" s="153" t="s">
        <v>289</v>
      </c>
      <c r="H209" s="154">
        <v>11.452999999999999</v>
      </c>
      <c r="I209" s="155"/>
      <c r="L209" s="151"/>
      <c r="M209" s="156"/>
      <c r="T209" s="157"/>
      <c r="AT209" s="152" t="s">
        <v>152</v>
      </c>
      <c r="AU209" s="152" t="s">
        <v>80</v>
      </c>
      <c r="AV209" s="150" t="s">
        <v>80</v>
      </c>
      <c r="AW209" s="150" t="s">
        <v>32</v>
      </c>
      <c r="AX209" s="150" t="s">
        <v>70</v>
      </c>
      <c r="AY209" s="152" t="s">
        <v>140</v>
      </c>
    </row>
    <row r="210" spans="2:65" s="158" customFormat="1">
      <c r="B210" s="159"/>
      <c r="D210" s="144" t="s">
        <v>152</v>
      </c>
      <c r="E210" s="160" t="s">
        <v>3</v>
      </c>
      <c r="F210" s="161" t="s">
        <v>162</v>
      </c>
      <c r="H210" s="162">
        <v>11.452999999999999</v>
      </c>
      <c r="I210" s="163"/>
      <c r="L210" s="159"/>
      <c r="M210" s="164"/>
      <c r="T210" s="165"/>
      <c r="AT210" s="160" t="s">
        <v>152</v>
      </c>
      <c r="AU210" s="160" t="s">
        <v>80</v>
      </c>
      <c r="AV210" s="158" t="s">
        <v>148</v>
      </c>
      <c r="AW210" s="158" t="s">
        <v>32</v>
      </c>
      <c r="AX210" s="158" t="s">
        <v>78</v>
      </c>
      <c r="AY210" s="160" t="s">
        <v>140</v>
      </c>
    </row>
    <row r="211" spans="2:65" s="17" customFormat="1" ht="24.2" customHeight="1">
      <c r="B211" s="124"/>
      <c r="C211" s="125" t="s">
        <v>290</v>
      </c>
      <c r="D211" s="125" t="s">
        <v>143</v>
      </c>
      <c r="E211" s="126" t="s">
        <v>291</v>
      </c>
      <c r="F211" s="127" t="s">
        <v>292</v>
      </c>
      <c r="G211" s="128" t="s">
        <v>205</v>
      </c>
      <c r="H211" s="129">
        <v>0.40100000000000002</v>
      </c>
      <c r="I211" s="130"/>
      <c r="J211" s="131">
        <f>ROUND(I211*H211,2)</f>
        <v>0</v>
      </c>
      <c r="K211" s="127" t="s">
        <v>147</v>
      </c>
      <c r="L211" s="18"/>
      <c r="M211" s="132" t="s">
        <v>3</v>
      </c>
      <c r="N211" s="133" t="s">
        <v>41</v>
      </c>
      <c r="P211" s="134">
        <f>O211*H211</f>
        <v>0</v>
      </c>
      <c r="Q211" s="134">
        <v>1.06277</v>
      </c>
      <c r="R211" s="134">
        <f>Q211*H211</f>
        <v>0.42617077000000003</v>
      </c>
      <c r="S211" s="134">
        <v>0</v>
      </c>
      <c r="T211" s="135">
        <f>S211*H211</f>
        <v>0</v>
      </c>
      <c r="AR211" s="136" t="s">
        <v>148</v>
      </c>
      <c r="AT211" s="136" t="s">
        <v>143</v>
      </c>
      <c r="AU211" s="136" t="s">
        <v>80</v>
      </c>
      <c r="AY211" s="2" t="s">
        <v>140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2" t="s">
        <v>78</v>
      </c>
      <c r="BK211" s="137">
        <f>ROUND(I211*H211,2)</f>
        <v>0</v>
      </c>
      <c r="BL211" s="2" t="s">
        <v>148</v>
      </c>
      <c r="BM211" s="136" t="s">
        <v>293</v>
      </c>
    </row>
    <row r="212" spans="2:65" s="17" customFormat="1">
      <c r="B212" s="18"/>
      <c r="D212" s="138" t="s">
        <v>150</v>
      </c>
      <c r="F212" s="139" t="s">
        <v>294</v>
      </c>
      <c r="I212" s="140"/>
      <c r="L212" s="18"/>
      <c r="M212" s="141"/>
      <c r="T212" s="42"/>
      <c r="AT212" s="2" t="s">
        <v>150</v>
      </c>
      <c r="AU212" s="2" t="s">
        <v>80</v>
      </c>
    </row>
    <row r="213" spans="2:65" s="142" customFormat="1">
      <c r="B213" s="143"/>
      <c r="D213" s="144" t="s">
        <v>152</v>
      </c>
      <c r="E213" s="145" t="s">
        <v>3</v>
      </c>
      <c r="F213" s="146" t="s">
        <v>219</v>
      </c>
      <c r="H213" s="145" t="s">
        <v>3</v>
      </c>
      <c r="I213" s="147"/>
      <c r="L213" s="143"/>
      <c r="M213" s="148"/>
      <c r="T213" s="149"/>
      <c r="AT213" s="145" t="s">
        <v>152</v>
      </c>
      <c r="AU213" s="145" t="s">
        <v>80</v>
      </c>
      <c r="AV213" s="142" t="s">
        <v>78</v>
      </c>
      <c r="AW213" s="142" t="s">
        <v>32</v>
      </c>
      <c r="AX213" s="142" t="s">
        <v>70</v>
      </c>
      <c r="AY213" s="145" t="s">
        <v>140</v>
      </c>
    </row>
    <row r="214" spans="2:65" s="150" customFormat="1">
      <c r="B214" s="151"/>
      <c r="D214" s="144" t="s">
        <v>152</v>
      </c>
      <c r="E214" s="152" t="s">
        <v>3</v>
      </c>
      <c r="F214" s="153" t="s">
        <v>295</v>
      </c>
      <c r="H214" s="154">
        <v>0.40100000000000002</v>
      </c>
      <c r="I214" s="155"/>
      <c r="L214" s="151"/>
      <c r="M214" s="156"/>
      <c r="T214" s="157"/>
      <c r="AT214" s="152" t="s">
        <v>152</v>
      </c>
      <c r="AU214" s="152" t="s">
        <v>80</v>
      </c>
      <c r="AV214" s="150" t="s">
        <v>80</v>
      </c>
      <c r="AW214" s="150" t="s">
        <v>32</v>
      </c>
      <c r="AX214" s="150" t="s">
        <v>70</v>
      </c>
      <c r="AY214" s="152" t="s">
        <v>140</v>
      </c>
    </row>
    <row r="215" spans="2:65" s="158" customFormat="1">
      <c r="B215" s="159"/>
      <c r="D215" s="144" t="s">
        <v>152</v>
      </c>
      <c r="E215" s="160" t="s">
        <v>3</v>
      </c>
      <c r="F215" s="161" t="s">
        <v>162</v>
      </c>
      <c r="H215" s="162">
        <v>0.40100000000000002</v>
      </c>
      <c r="I215" s="163"/>
      <c r="L215" s="159"/>
      <c r="M215" s="164"/>
      <c r="T215" s="165"/>
      <c r="AT215" s="160" t="s">
        <v>152</v>
      </c>
      <c r="AU215" s="160" t="s">
        <v>80</v>
      </c>
      <c r="AV215" s="158" t="s">
        <v>148</v>
      </c>
      <c r="AW215" s="158" t="s">
        <v>32</v>
      </c>
      <c r="AX215" s="158" t="s">
        <v>78</v>
      </c>
      <c r="AY215" s="160" t="s">
        <v>140</v>
      </c>
    </row>
    <row r="216" spans="2:65" s="17" customFormat="1" ht="21.75" customHeight="1">
      <c r="B216" s="124"/>
      <c r="C216" s="125" t="s">
        <v>296</v>
      </c>
      <c r="D216" s="125" t="s">
        <v>143</v>
      </c>
      <c r="E216" s="126" t="s">
        <v>297</v>
      </c>
      <c r="F216" s="127" t="s">
        <v>298</v>
      </c>
      <c r="G216" s="128" t="s">
        <v>146</v>
      </c>
      <c r="H216" s="129">
        <v>4.8040000000000003</v>
      </c>
      <c r="I216" s="130"/>
      <c r="J216" s="131">
        <f>ROUND(I216*H216,2)</f>
        <v>0</v>
      </c>
      <c r="K216" s="127" t="s">
        <v>147</v>
      </c>
      <c r="L216" s="18"/>
      <c r="M216" s="132" t="s">
        <v>3</v>
      </c>
      <c r="N216" s="133" t="s">
        <v>41</v>
      </c>
      <c r="P216" s="134">
        <f>O216*H216</f>
        <v>0</v>
      </c>
      <c r="Q216" s="134">
        <v>2.5018699999999998</v>
      </c>
      <c r="R216" s="134">
        <f>Q216*H216</f>
        <v>12.018983479999999</v>
      </c>
      <c r="S216" s="134">
        <v>0</v>
      </c>
      <c r="T216" s="135">
        <f>S216*H216</f>
        <v>0</v>
      </c>
      <c r="AR216" s="136" t="s">
        <v>148</v>
      </c>
      <c r="AT216" s="136" t="s">
        <v>143</v>
      </c>
      <c r="AU216" s="136" t="s">
        <v>80</v>
      </c>
      <c r="AY216" s="2" t="s">
        <v>140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2" t="s">
        <v>78</v>
      </c>
      <c r="BK216" s="137">
        <f>ROUND(I216*H216,2)</f>
        <v>0</v>
      </c>
      <c r="BL216" s="2" t="s">
        <v>148</v>
      </c>
      <c r="BM216" s="136" t="s">
        <v>299</v>
      </c>
    </row>
    <row r="217" spans="2:65" s="17" customFormat="1">
      <c r="B217" s="18"/>
      <c r="D217" s="138" t="s">
        <v>150</v>
      </c>
      <c r="F217" s="139" t="s">
        <v>300</v>
      </c>
      <c r="I217" s="140"/>
      <c r="L217" s="18"/>
      <c r="M217" s="141"/>
      <c r="T217" s="42"/>
      <c r="AT217" s="2" t="s">
        <v>150</v>
      </c>
      <c r="AU217" s="2" t="s">
        <v>80</v>
      </c>
    </row>
    <row r="218" spans="2:65" s="150" customFormat="1">
      <c r="B218" s="151"/>
      <c r="D218" s="144" t="s">
        <v>152</v>
      </c>
      <c r="E218" s="152" t="s">
        <v>3</v>
      </c>
      <c r="F218" s="153" t="s">
        <v>301</v>
      </c>
      <c r="H218" s="154">
        <v>0.53700000000000003</v>
      </c>
      <c r="I218" s="155"/>
      <c r="L218" s="151"/>
      <c r="M218" s="156"/>
      <c r="T218" s="157"/>
      <c r="AT218" s="152" t="s">
        <v>152</v>
      </c>
      <c r="AU218" s="152" t="s">
        <v>80</v>
      </c>
      <c r="AV218" s="150" t="s">
        <v>80</v>
      </c>
      <c r="AW218" s="150" t="s">
        <v>32</v>
      </c>
      <c r="AX218" s="150" t="s">
        <v>70</v>
      </c>
      <c r="AY218" s="152" t="s">
        <v>140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302</v>
      </c>
      <c r="H219" s="154">
        <v>0.52100000000000002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303</v>
      </c>
      <c r="H220" s="154">
        <v>0.154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0" customFormat="1">
      <c r="B221" s="151"/>
      <c r="D221" s="144" t="s">
        <v>152</v>
      </c>
      <c r="E221" s="152" t="s">
        <v>3</v>
      </c>
      <c r="F221" s="153" t="s">
        <v>304</v>
      </c>
      <c r="H221" s="154">
        <v>1.0009999999999999</v>
      </c>
      <c r="I221" s="155"/>
      <c r="L221" s="151"/>
      <c r="M221" s="156"/>
      <c r="T221" s="157"/>
      <c r="AT221" s="152" t="s">
        <v>152</v>
      </c>
      <c r="AU221" s="152" t="s">
        <v>80</v>
      </c>
      <c r="AV221" s="150" t="s">
        <v>80</v>
      </c>
      <c r="AW221" s="150" t="s">
        <v>32</v>
      </c>
      <c r="AX221" s="150" t="s">
        <v>70</v>
      </c>
      <c r="AY221" s="152" t="s">
        <v>140</v>
      </c>
    </row>
    <row r="222" spans="2:65" s="150" customFormat="1">
      <c r="B222" s="151"/>
      <c r="D222" s="144" t="s">
        <v>152</v>
      </c>
      <c r="E222" s="152" t="s">
        <v>3</v>
      </c>
      <c r="F222" s="153" t="s">
        <v>305</v>
      </c>
      <c r="H222" s="154">
        <v>2.0019999999999998</v>
      </c>
      <c r="I222" s="155"/>
      <c r="L222" s="151"/>
      <c r="M222" s="156"/>
      <c r="T222" s="157"/>
      <c r="AT222" s="152" t="s">
        <v>152</v>
      </c>
      <c r="AU222" s="152" t="s">
        <v>80</v>
      </c>
      <c r="AV222" s="150" t="s">
        <v>80</v>
      </c>
      <c r="AW222" s="150" t="s">
        <v>32</v>
      </c>
      <c r="AX222" s="150" t="s">
        <v>70</v>
      </c>
      <c r="AY222" s="152" t="s">
        <v>140</v>
      </c>
    </row>
    <row r="223" spans="2:65" s="150" customFormat="1">
      <c r="B223" s="151"/>
      <c r="D223" s="144" t="s">
        <v>152</v>
      </c>
      <c r="E223" s="152" t="s">
        <v>3</v>
      </c>
      <c r="F223" s="153" t="s">
        <v>306</v>
      </c>
      <c r="H223" s="154">
        <v>0.23100000000000001</v>
      </c>
      <c r="I223" s="155"/>
      <c r="L223" s="151"/>
      <c r="M223" s="156"/>
      <c r="T223" s="157"/>
      <c r="AT223" s="152" t="s">
        <v>152</v>
      </c>
      <c r="AU223" s="152" t="s">
        <v>80</v>
      </c>
      <c r="AV223" s="150" t="s">
        <v>80</v>
      </c>
      <c r="AW223" s="150" t="s">
        <v>32</v>
      </c>
      <c r="AX223" s="150" t="s">
        <v>70</v>
      </c>
      <c r="AY223" s="152" t="s">
        <v>140</v>
      </c>
    </row>
    <row r="224" spans="2:65" s="150" customFormat="1">
      <c r="B224" s="151"/>
      <c r="D224" s="144" t="s">
        <v>152</v>
      </c>
      <c r="E224" s="152" t="s">
        <v>3</v>
      </c>
      <c r="F224" s="153" t="s">
        <v>307</v>
      </c>
      <c r="H224" s="154">
        <v>0.35799999999999998</v>
      </c>
      <c r="I224" s="155"/>
      <c r="L224" s="151"/>
      <c r="M224" s="156"/>
      <c r="T224" s="157"/>
      <c r="AT224" s="152" t="s">
        <v>152</v>
      </c>
      <c r="AU224" s="152" t="s">
        <v>80</v>
      </c>
      <c r="AV224" s="150" t="s">
        <v>80</v>
      </c>
      <c r="AW224" s="150" t="s">
        <v>32</v>
      </c>
      <c r="AX224" s="150" t="s">
        <v>70</v>
      </c>
      <c r="AY224" s="152" t="s">
        <v>140</v>
      </c>
    </row>
    <row r="225" spans="2:65" s="158" customFormat="1">
      <c r="B225" s="159"/>
      <c r="D225" s="144" t="s">
        <v>152</v>
      </c>
      <c r="E225" s="160" t="s">
        <v>3</v>
      </c>
      <c r="F225" s="161" t="s">
        <v>162</v>
      </c>
      <c r="H225" s="162">
        <v>4.8040000000000003</v>
      </c>
      <c r="I225" s="163"/>
      <c r="L225" s="159"/>
      <c r="M225" s="164"/>
      <c r="T225" s="165"/>
      <c r="AT225" s="160" t="s">
        <v>152</v>
      </c>
      <c r="AU225" s="160" t="s">
        <v>80</v>
      </c>
      <c r="AV225" s="158" t="s">
        <v>148</v>
      </c>
      <c r="AW225" s="158" t="s">
        <v>32</v>
      </c>
      <c r="AX225" s="158" t="s">
        <v>78</v>
      </c>
      <c r="AY225" s="160" t="s">
        <v>140</v>
      </c>
    </row>
    <row r="226" spans="2:65" s="17" customFormat="1" ht="44.25" customHeight="1">
      <c r="B226" s="124"/>
      <c r="C226" s="125" t="s">
        <v>308</v>
      </c>
      <c r="D226" s="125" t="s">
        <v>143</v>
      </c>
      <c r="E226" s="126" t="s">
        <v>309</v>
      </c>
      <c r="F226" s="127" t="s">
        <v>310</v>
      </c>
      <c r="G226" s="128" t="s">
        <v>237</v>
      </c>
      <c r="H226" s="129">
        <v>42.35</v>
      </c>
      <c r="I226" s="130"/>
      <c r="J226" s="131">
        <f>ROUND(I226*H226,2)</f>
        <v>0</v>
      </c>
      <c r="K226" s="127" t="s">
        <v>147</v>
      </c>
      <c r="L226" s="18"/>
      <c r="M226" s="132" t="s">
        <v>3</v>
      </c>
      <c r="N226" s="133" t="s">
        <v>41</v>
      </c>
      <c r="P226" s="134">
        <f>O226*H226</f>
        <v>0</v>
      </c>
      <c r="Q226" s="134">
        <v>0.45195000000000002</v>
      </c>
      <c r="R226" s="134">
        <f>Q226*H226</f>
        <v>19.140082500000002</v>
      </c>
      <c r="S226" s="134">
        <v>0</v>
      </c>
      <c r="T226" s="135">
        <f>S226*H226</f>
        <v>0</v>
      </c>
      <c r="AR226" s="136" t="s">
        <v>148</v>
      </c>
      <c r="AT226" s="136" t="s">
        <v>143</v>
      </c>
      <c r="AU226" s="136" t="s">
        <v>80</v>
      </c>
      <c r="AY226" s="2" t="s">
        <v>140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2" t="s">
        <v>78</v>
      </c>
      <c r="BK226" s="137">
        <f>ROUND(I226*H226,2)</f>
        <v>0</v>
      </c>
      <c r="BL226" s="2" t="s">
        <v>148</v>
      </c>
      <c r="BM226" s="136" t="s">
        <v>311</v>
      </c>
    </row>
    <row r="227" spans="2:65" s="17" customFormat="1">
      <c r="B227" s="18"/>
      <c r="D227" s="138" t="s">
        <v>150</v>
      </c>
      <c r="F227" s="139" t="s">
        <v>312</v>
      </c>
      <c r="I227" s="140"/>
      <c r="L227" s="18"/>
      <c r="M227" s="141"/>
      <c r="T227" s="42"/>
      <c r="AT227" s="2" t="s">
        <v>150</v>
      </c>
      <c r="AU227" s="2" t="s">
        <v>80</v>
      </c>
    </row>
    <row r="228" spans="2:65" s="150" customFormat="1">
      <c r="B228" s="151"/>
      <c r="D228" s="144" t="s">
        <v>152</v>
      </c>
      <c r="E228" s="152" t="s">
        <v>3</v>
      </c>
      <c r="F228" s="153" t="s">
        <v>313</v>
      </c>
      <c r="H228" s="154">
        <v>42.35</v>
      </c>
      <c r="I228" s="155"/>
      <c r="L228" s="151"/>
      <c r="M228" s="156"/>
      <c r="T228" s="157"/>
      <c r="AT228" s="152" t="s">
        <v>152</v>
      </c>
      <c r="AU228" s="152" t="s">
        <v>80</v>
      </c>
      <c r="AV228" s="150" t="s">
        <v>80</v>
      </c>
      <c r="AW228" s="150" t="s">
        <v>32</v>
      </c>
      <c r="AX228" s="150" t="s">
        <v>70</v>
      </c>
      <c r="AY228" s="152" t="s">
        <v>140</v>
      </c>
    </row>
    <row r="229" spans="2:65" s="158" customFormat="1">
      <c r="B229" s="159"/>
      <c r="D229" s="144" t="s">
        <v>152</v>
      </c>
      <c r="E229" s="160" t="s">
        <v>3</v>
      </c>
      <c r="F229" s="161" t="s">
        <v>162</v>
      </c>
      <c r="H229" s="162">
        <v>42.35</v>
      </c>
      <c r="I229" s="163"/>
      <c r="L229" s="159"/>
      <c r="M229" s="164"/>
      <c r="T229" s="165"/>
      <c r="AT229" s="160" t="s">
        <v>152</v>
      </c>
      <c r="AU229" s="160" t="s">
        <v>80</v>
      </c>
      <c r="AV229" s="158" t="s">
        <v>148</v>
      </c>
      <c r="AW229" s="158" t="s">
        <v>32</v>
      </c>
      <c r="AX229" s="158" t="s">
        <v>78</v>
      </c>
      <c r="AY229" s="160" t="s">
        <v>140</v>
      </c>
    </row>
    <row r="230" spans="2:65" s="17" customFormat="1" ht="55.5" customHeight="1">
      <c r="B230" s="124"/>
      <c r="C230" s="125" t="s">
        <v>314</v>
      </c>
      <c r="D230" s="125" t="s">
        <v>143</v>
      </c>
      <c r="E230" s="126" t="s">
        <v>315</v>
      </c>
      <c r="F230" s="127" t="s">
        <v>316</v>
      </c>
      <c r="G230" s="128" t="s">
        <v>205</v>
      </c>
      <c r="H230" s="129">
        <v>0.59299999999999997</v>
      </c>
      <c r="I230" s="130"/>
      <c r="J230" s="131">
        <f>ROUND(I230*H230,2)</f>
        <v>0</v>
      </c>
      <c r="K230" s="127" t="s">
        <v>147</v>
      </c>
      <c r="L230" s="18"/>
      <c r="M230" s="132" t="s">
        <v>3</v>
      </c>
      <c r="N230" s="133" t="s">
        <v>41</v>
      </c>
      <c r="P230" s="134">
        <f>O230*H230</f>
        <v>0</v>
      </c>
      <c r="Q230" s="134">
        <v>1.0593999999999999</v>
      </c>
      <c r="R230" s="134">
        <f>Q230*H230</f>
        <v>0.6282241999999999</v>
      </c>
      <c r="S230" s="134">
        <v>0</v>
      </c>
      <c r="T230" s="135">
        <f>S230*H230</f>
        <v>0</v>
      </c>
      <c r="AR230" s="136" t="s">
        <v>148</v>
      </c>
      <c r="AT230" s="136" t="s">
        <v>143</v>
      </c>
      <c r="AU230" s="136" t="s">
        <v>80</v>
      </c>
      <c r="AY230" s="2" t="s">
        <v>140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2" t="s">
        <v>78</v>
      </c>
      <c r="BK230" s="137">
        <f>ROUND(I230*H230,2)</f>
        <v>0</v>
      </c>
      <c r="BL230" s="2" t="s">
        <v>148</v>
      </c>
      <c r="BM230" s="136" t="s">
        <v>317</v>
      </c>
    </row>
    <row r="231" spans="2:65" s="17" customFormat="1">
      <c r="B231" s="18"/>
      <c r="D231" s="138" t="s">
        <v>150</v>
      </c>
      <c r="F231" s="139" t="s">
        <v>318</v>
      </c>
      <c r="I231" s="140"/>
      <c r="L231" s="18"/>
      <c r="M231" s="141"/>
      <c r="T231" s="42"/>
      <c r="AT231" s="2" t="s">
        <v>150</v>
      </c>
      <c r="AU231" s="2" t="s">
        <v>80</v>
      </c>
    </row>
    <row r="232" spans="2:65" s="150" customFormat="1">
      <c r="B232" s="151"/>
      <c r="D232" s="144" t="s">
        <v>152</v>
      </c>
      <c r="E232" s="152" t="s">
        <v>3</v>
      </c>
      <c r="F232" s="153" t="s">
        <v>319</v>
      </c>
      <c r="H232" s="154">
        <v>0.59299999999999997</v>
      </c>
      <c r="I232" s="155"/>
      <c r="L232" s="151"/>
      <c r="M232" s="156"/>
      <c r="T232" s="157"/>
      <c r="AT232" s="152" t="s">
        <v>152</v>
      </c>
      <c r="AU232" s="152" t="s">
        <v>80</v>
      </c>
      <c r="AV232" s="150" t="s">
        <v>80</v>
      </c>
      <c r="AW232" s="150" t="s">
        <v>32</v>
      </c>
      <c r="AX232" s="150" t="s">
        <v>70</v>
      </c>
      <c r="AY232" s="152" t="s">
        <v>140</v>
      </c>
    </row>
    <row r="233" spans="2:65" s="158" customFormat="1">
      <c r="B233" s="159"/>
      <c r="D233" s="144" t="s">
        <v>152</v>
      </c>
      <c r="E233" s="160" t="s">
        <v>3</v>
      </c>
      <c r="F233" s="161" t="s">
        <v>162</v>
      </c>
      <c r="H233" s="162">
        <v>0.59299999999999997</v>
      </c>
      <c r="I233" s="163"/>
      <c r="L233" s="159"/>
      <c r="M233" s="164"/>
      <c r="T233" s="165"/>
      <c r="AT233" s="160" t="s">
        <v>152</v>
      </c>
      <c r="AU233" s="160" t="s">
        <v>80</v>
      </c>
      <c r="AV233" s="158" t="s">
        <v>148</v>
      </c>
      <c r="AW233" s="158" t="s">
        <v>32</v>
      </c>
      <c r="AX233" s="158" t="s">
        <v>78</v>
      </c>
      <c r="AY233" s="160" t="s">
        <v>140</v>
      </c>
    </row>
    <row r="234" spans="2:65" s="111" customFormat="1" ht="22.9" customHeight="1">
      <c r="B234" s="112"/>
      <c r="D234" s="113" t="s">
        <v>69</v>
      </c>
      <c r="E234" s="122" t="s">
        <v>275</v>
      </c>
      <c r="F234" s="122" t="s">
        <v>320</v>
      </c>
      <c r="I234" s="115"/>
      <c r="J234" s="123">
        <f>BK234</f>
        <v>0</v>
      </c>
      <c r="L234" s="112"/>
      <c r="M234" s="117"/>
      <c r="P234" s="118">
        <f>SUM(P235:P290)</f>
        <v>0</v>
      </c>
      <c r="R234" s="118">
        <f>SUM(R235:R290)</f>
        <v>13.530231110000001</v>
      </c>
      <c r="T234" s="119">
        <f>SUM(T235:T290)</f>
        <v>1E-4</v>
      </c>
      <c r="AR234" s="113" t="s">
        <v>78</v>
      </c>
      <c r="AT234" s="120" t="s">
        <v>69</v>
      </c>
      <c r="AU234" s="120" t="s">
        <v>78</v>
      </c>
      <c r="AY234" s="113" t="s">
        <v>140</v>
      </c>
      <c r="BK234" s="121">
        <f>SUM(BK235:BK290)</f>
        <v>0</v>
      </c>
    </row>
    <row r="235" spans="2:65" s="17" customFormat="1" ht="33" customHeight="1">
      <c r="B235" s="124"/>
      <c r="C235" s="125" t="s">
        <v>321</v>
      </c>
      <c r="D235" s="125" t="s">
        <v>143</v>
      </c>
      <c r="E235" s="126" t="s">
        <v>322</v>
      </c>
      <c r="F235" s="127" t="s">
        <v>323</v>
      </c>
      <c r="G235" s="128" t="s">
        <v>146</v>
      </c>
      <c r="H235" s="129">
        <v>1.1000000000000001</v>
      </c>
      <c r="I235" s="130"/>
      <c r="J235" s="131">
        <f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>O235*H235</f>
        <v>0</v>
      </c>
      <c r="Q235" s="134">
        <v>1.8774999999999999</v>
      </c>
      <c r="R235" s="134">
        <f>Q235*H235</f>
        <v>2.0652500000000003</v>
      </c>
      <c r="S235" s="134">
        <v>0</v>
      </c>
      <c r="T235" s="135">
        <f>S235*H235</f>
        <v>0</v>
      </c>
      <c r="AR235" s="136" t="s">
        <v>148</v>
      </c>
      <c r="AT235" s="136" t="s">
        <v>143</v>
      </c>
      <c r="AU235" s="136" t="s">
        <v>80</v>
      </c>
      <c r="AY235" s="2" t="s">
        <v>140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2" t="s">
        <v>78</v>
      </c>
      <c r="BK235" s="137">
        <f>ROUND(I235*H235,2)</f>
        <v>0</v>
      </c>
      <c r="BL235" s="2" t="s">
        <v>148</v>
      </c>
      <c r="BM235" s="136" t="s">
        <v>324</v>
      </c>
    </row>
    <row r="236" spans="2:65" s="17" customFormat="1">
      <c r="B236" s="18"/>
      <c r="D236" s="138" t="s">
        <v>150</v>
      </c>
      <c r="F236" s="139" t="s">
        <v>325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50" customFormat="1">
      <c r="B237" s="151"/>
      <c r="D237" s="144" t="s">
        <v>152</v>
      </c>
      <c r="E237" s="152" t="s">
        <v>3</v>
      </c>
      <c r="F237" s="153" t="s">
        <v>326</v>
      </c>
      <c r="H237" s="154">
        <v>1.1000000000000001</v>
      </c>
      <c r="I237" s="155"/>
      <c r="L237" s="151"/>
      <c r="M237" s="156"/>
      <c r="T237" s="157"/>
      <c r="AT237" s="152" t="s">
        <v>152</v>
      </c>
      <c r="AU237" s="152" t="s">
        <v>80</v>
      </c>
      <c r="AV237" s="150" t="s">
        <v>80</v>
      </c>
      <c r="AW237" s="150" t="s">
        <v>32</v>
      </c>
      <c r="AX237" s="150" t="s">
        <v>70</v>
      </c>
      <c r="AY237" s="152" t="s">
        <v>140</v>
      </c>
    </row>
    <row r="238" spans="2:65" s="158" customFormat="1">
      <c r="B238" s="159"/>
      <c r="D238" s="144" t="s">
        <v>152</v>
      </c>
      <c r="E238" s="160" t="s">
        <v>3</v>
      </c>
      <c r="F238" s="161" t="s">
        <v>162</v>
      </c>
      <c r="H238" s="162">
        <v>1.1000000000000001</v>
      </c>
      <c r="I238" s="163"/>
      <c r="L238" s="159"/>
      <c r="M238" s="164"/>
      <c r="T238" s="165"/>
      <c r="AT238" s="160" t="s">
        <v>152</v>
      </c>
      <c r="AU238" s="160" t="s">
        <v>80</v>
      </c>
      <c r="AV238" s="158" t="s">
        <v>148</v>
      </c>
      <c r="AW238" s="158" t="s">
        <v>32</v>
      </c>
      <c r="AX238" s="158" t="s">
        <v>78</v>
      </c>
      <c r="AY238" s="160" t="s">
        <v>140</v>
      </c>
    </row>
    <row r="239" spans="2:65" s="17" customFormat="1" ht="33" customHeight="1">
      <c r="B239" s="124"/>
      <c r="C239" s="125" t="s">
        <v>327</v>
      </c>
      <c r="D239" s="125" t="s">
        <v>143</v>
      </c>
      <c r="E239" s="126" t="s">
        <v>328</v>
      </c>
      <c r="F239" s="127" t="s">
        <v>329</v>
      </c>
      <c r="G239" s="128" t="s">
        <v>146</v>
      </c>
      <c r="H239" s="129">
        <v>2.1</v>
      </c>
      <c r="I239" s="130"/>
      <c r="J239" s="131">
        <f>ROUND(I239*H239,2)</f>
        <v>0</v>
      </c>
      <c r="K239" s="127" t="s">
        <v>147</v>
      </c>
      <c r="L239" s="18"/>
      <c r="M239" s="132" t="s">
        <v>3</v>
      </c>
      <c r="N239" s="133" t="s">
        <v>41</v>
      </c>
      <c r="P239" s="134">
        <f>O239*H239</f>
        <v>0</v>
      </c>
      <c r="Q239" s="134">
        <v>1.3271500000000001</v>
      </c>
      <c r="R239" s="134">
        <f>Q239*H239</f>
        <v>2.7870150000000002</v>
      </c>
      <c r="S239" s="134">
        <v>0</v>
      </c>
      <c r="T239" s="135">
        <f>S239*H239</f>
        <v>0</v>
      </c>
      <c r="AR239" s="136" t="s">
        <v>148</v>
      </c>
      <c r="AT239" s="136" t="s">
        <v>143</v>
      </c>
      <c r="AU239" s="136" t="s">
        <v>80</v>
      </c>
      <c r="AY239" s="2" t="s">
        <v>140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2" t="s">
        <v>78</v>
      </c>
      <c r="BK239" s="137">
        <f>ROUND(I239*H239,2)</f>
        <v>0</v>
      </c>
      <c r="BL239" s="2" t="s">
        <v>148</v>
      </c>
      <c r="BM239" s="136" t="s">
        <v>330</v>
      </c>
    </row>
    <row r="240" spans="2:65" s="17" customFormat="1">
      <c r="B240" s="18"/>
      <c r="D240" s="138" t="s">
        <v>150</v>
      </c>
      <c r="F240" s="139" t="s">
        <v>331</v>
      </c>
      <c r="I240" s="140"/>
      <c r="L240" s="18"/>
      <c r="M240" s="141"/>
      <c r="T240" s="42"/>
      <c r="AT240" s="2" t="s">
        <v>150</v>
      </c>
      <c r="AU240" s="2" t="s">
        <v>80</v>
      </c>
    </row>
    <row r="241" spans="2:65" s="150" customFormat="1">
      <c r="B241" s="151"/>
      <c r="D241" s="144" t="s">
        <v>152</v>
      </c>
      <c r="E241" s="152" t="s">
        <v>3</v>
      </c>
      <c r="F241" s="153" t="s">
        <v>332</v>
      </c>
      <c r="H241" s="154">
        <v>2.1</v>
      </c>
      <c r="I241" s="155"/>
      <c r="L241" s="151"/>
      <c r="M241" s="156"/>
      <c r="T241" s="157"/>
      <c r="AT241" s="152" t="s">
        <v>152</v>
      </c>
      <c r="AU241" s="152" t="s">
        <v>80</v>
      </c>
      <c r="AV241" s="150" t="s">
        <v>80</v>
      </c>
      <c r="AW241" s="150" t="s">
        <v>32</v>
      </c>
      <c r="AX241" s="150" t="s">
        <v>70</v>
      </c>
      <c r="AY241" s="152" t="s">
        <v>140</v>
      </c>
    </row>
    <row r="242" spans="2:65" s="158" customFormat="1">
      <c r="B242" s="159"/>
      <c r="D242" s="144" t="s">
        <v>152</v>
      </c>
      <c r="E242" s="160" t="s">
        <v>3</v>
      </c>
      <c r="F242" s="161" t="s">
        <v>162</v>
      </c>
      <c r="H242" s="162">
        <v>2.1</v>
      </c>
      <c r="I242" s="163"/>
      <c r="L242" s="159"/>
      <c r="M242" s="164"/>
      <c r="T242" s="165"/>
      <c r="AT242" s="160" t="s">
        <v>152</v>
      </c>
      <c r="AU242" s="160" t="s">
        <v>80</v>
      </c>
      <c r="AV242" s="158" t="s">
        <v>148</v>
      </c>
      <c r="AW242" s="158" t="s">
        <v>32</v>
      </c>
      <c r="AX242" s="158" t="s">
        <v>78</v>
      </c>
      <c r="AY242" s="160" t="s">
        <v>140</v>
      </c>
    </row>
    <row r="243" spans="2:65" s="17" customFormat="1" ht="24.2" customHeight="1">
      <c r="B243" s="124"/>
      <c r="C243" s="125" t="s">
        <v>333</v>
      </c>
      <c r="D243" s="125" t="s">
        <v>143</v>
      </c>
      <c r="E243" s="126" t="s">
        <v>334</v>
      </c>
      <c r="F243" s="127" t="s">
        <v>335</v>
      </c>
      <c r="G243" s="128" t="s">
        <v>146</v>
      </c>
      <c r="H243" s="129">
        <v>0.5</v>
      </c>
      <c r="I243" s="130"/>
      <c r="J243" s="131">
        <f>ROUND(I243*H243,2)</f>
        <v>0</v>
      </c>
      <c r="K243" s="127" t="s">
        <v>147</v>
      </c>
      <c r="L243" s="18"/>
      <c r="M243" s="132" t="s">
        <v>3</v>
      </c>
      <c r="N243" s="133" t="s">
        <v>41</v>
      </c>
      <c r="P243" s="134">
        <f>O243*H243</f>
        <v>0</v>
      </c>
      <c r="Q243" s="134">
        <v>1.94302</v>
      </c>
      <c r="R243" s="134">
        <f>Q243*H243</f>
        <v>0.97150999999999998</v>
      </c>
      <c r="S243" s="134">
        <v>0</v>
      </c>
      <c r="T243" s="135">
        <f>S243*H243</f>
        <v>0</v>
      </c>
      <c r="AR243" s="136" t="s">
        <v>148</v>
      </c>
      <c r="AT243" s="136" t="s">
        <v>143</v>
      </c>
      <c r="AU243" s="136" t="s">
        <v>80</v>
      </c>
      <c r="AY243" s="2" t="s">
        <v>140</v>
      </c>
      <c r="BE243" s="137">
        <f>IF(N243="základní",J243,0)</f>
        <v>0</v>
      </c>
      <c r="BF243" s="137">
        <f>IF(N243="snížená",J243,0)</f>
        <v>0</v>
      </c>
      <c r="BG243" s="137">
        <f>IF(N243="zákl. přenesená",J243,0)</f>
        <v>0</v>
      </c>
      <c r="BH243" s="137">
        <f>IF(N243="sníž. přenesená",J243,0)</f>
        <v>0</v>
      </c>
      <c r="BI243" s="137">
        <f>IF(N243="nulová",J243,0)</f>
        <v>0</v>
      </c>
      <c r="BJ243" s="2" t="s">
        <v>78</v>
      </c>
      <c r="BK243" s="137">
        <f>ROUND(I243*H243,2)</f>
        <v>0</v>
      </c>
      <c r="BL243" s="2" t="s">
        <v>148</v>
      </c>
      <c r="BM243" s="136" t="s">
        <v>336</v>
      </c>
    </row>
    <row r="244" spans="2:65" s="17" customFormat="1">
      <c r="B244" s="18"/>
      <c r="D244" s="138" t="s">
        <v>150</v>
      </c>
      <c r="F244" s="139" t="s">
        <v>337</v>
      </c>
      <c r="I244" s="140"/>
      <c r="L244" s="18"/>
      <c r="M244" s="141"/>
      <c r="T244" s="42"/>
      <c r="AT244" s="2" t="s">
        <v>150</v>
      </c>
      <c r="AU244" s="2" t="s">
        <v>80</v>
      </c>
    </row>
    <row r="245" spans="2:65" s="150" customFormat="1">
      <c r="B245" s="151"/>
      <c r="D245" s="144" t="s">
        <v>152</v>
      </c>
      <c r="E245" s="152" t="s">
        <v>3</v>
      </c>
      <c r="F245" s="153" t="s">
        <v>338</v>
      </c>
      <c r="H245" s="154">
        <v>0.5</v>
      </c>
      <c r="I245" s="155"/>
      <c r="L245" s="151"/>
      <c r="M245" s="156"/>
      <c r="T245" s="157"/>
      <c r="AT245" s="152" t="s">
        <v>152</v>
      </c>
      <c r="AU245" s="152" t="s">
        <v>80</v>
      </c>
      <c r="AV245" s="150" t="s">
        <v>80</v>
      </c>
      <c r="AW245" s="150" t="s">
        <v>32</v>
      </c>
      <c r="AX245" s="150" t="s">
        <v>70</v>
      </c>
      <c r="AY245" s="152" t="s">
        <v>140</v>
      </c>
    </row>
    <row r="246" spans="2:65" s="158" customFormat="1">
      <c r="B246" s="159"/>
      <c r="D246" s="144" t="s">
        <v>152</v>
      </c>
      <c r="E246" s="160" t="s">
        <v>3</v>
      </c>
      <c r="F246" s="161" t="s">
        <v>162</v>
      </c>
      <c r="H246" s="162">
        <v>0.5</v>
      </c>
      <c r="I246" s="163"/>
      <c r="L246" s="159"/>
      <c r="M246" s="164"/>
      <c r="T246" s="165"/>
      <c r="AT246" s="160" t="s">
        <v>152</v>
      </c>
      <c r="AU246" s="160" t="s">
        <v>80</v>
      </c>
      <c r="AV246" s="158" t="s">
        <v>148</v>
      </c>
      <c r="AW246" s="158" t="s">
        <v>32</v>
      </c>
      <c r="AX246" s="158" t="s">
        <v>78</v>
      </c>
      <c r="AY246" s="160" t="s">
        <v>140</v>
      </c>
    </row>
    <row r="247" spans="2:65" s="17" customFormat="1" ht="24.2" customHeight="1">
      <c r="B247" s="124"/>
      <c r="C247" s="125" t="s">
        <v>339</v>
      </c>
      <c r="D247" s="125" t="s">
        <v>143</v>
      </c>
      <c r="E247" s="126" t="s">
        <v>340</v>
      </c>
      <c r="F247" s="127" t="s">
        <v>341</v>
      </c>
      <c r="G247" s="128" t="s">
        <v>205</v>
      </c>
      <c r="H247" s="129">
        <v>0.215</v>
      </c>
      <c r="I247" s="130"/>
      <c r="J247" s="131">
        <f>ROUND(I247*H247,2)</f>
        <v>0</v>
      </c>
      <c r="K247" s="127" t="s">
        <v>147</v>
      </c>
      <c r="L247" s="18"/>
      <c r="M247" s="132" t="s">
        <v>3</v>
      </c>
      <c r="N247" s="133" t="s">
        <v>41</v>
      </c>
      <c r="P247" s="134">
        <f>O247*H247</f>
        <v>0</v>
      </c>
      <c r="Q247" s="134">
        <v>1.0900000000000001</v>
      </c>
      <c r="R247" s="134">
        <f>Q247*H247</f>
        <v>0.23435</v>
      </c>
      <c r="S247" s="134">
        <v>0</v>
      </c>
      <c r="T247" s="135">
        <f>S247*H247</f>
        <v>0</v>
      </c>
      <c r="AR247" s="136" t="s">
        <v>148</v>
      </c>
      <c r="AT247" s="136" t="s">
        <v>143</v>
      </c>
      <c r="AU247" s="136" t="s">
        <v>80</v>
      </c>
      <c r="AY247" s="2" t="s">
        <v>140</v>
      </c>
      <c r="BE247" s="137">
        <f>IF(N247="základní",J247,0)</f>
        <v>0</v>
      </c>
      <c r="BF247" s="137">
        <f>IF(N247="snížená",J247,0)</f>
        <v>0</v>
      </c>
      <c r="BG247" s="137">
        <f>IF(N247="zákl. přenesená",J247,0)</f>
        <v>0</v>
      </c>
      <c r="BH247" s="137">
        <f>IF(N247="sníž. přenesená",J247,0)</f>
        <v>0</v>
      </c>
      <c r="BI247" s="137">
        <f>IF(N247="nulová",J247,0)</f>
        <v>0</v>
      </c>
      <c r="BJ247" s="2" t="s">
        <v>78</v>
      </c>
      <c r="BK247" s="137">
        <f>ROUND(I247*H247,2)</f>
        <v>0</v>
      </c>
      <c r="BL247" s="2" t="s">
        <v>148</v>
      </c>
      <c r="BM247" s="136" t="s">
        <v>342</v>
      </c>
    </row>
    <row r="248" spans="2:65" s="17" customFormat="1">
      <c r="B248" s="18"/>
      <c r="D248" s="138" t="s">
        <v>150</v>
      </c>
      <c r="F248" s="139" t="s">
        <v>343</v>
      </c>
      <c r="I248" s="140"/>
      <c r="L248" s="18"/>
      <c r="M248" s="141"/>
      <c r="T248" s="42"/>
      <c r="AT248" s="2" t="s">
        <v>150</v>
      </c>
      <c r="AU248" s="2" t="s">
        <v>80</v>
      </c>
    </row>
    <row r="249" spans="2:65" s="150" customFormat="1">
      <c r="B249" s="151"/>
      <c r="D249" s="144" t="s">
        <v>152</v>
      </c>
      <c r="E249" s="152" t="s">
        <v>3</v>
      </c>
      <c r="F249" s="153" t="s">
        <v>344</v>
      </c>
      <c r="H249" s="154">
        <v>6.6000000000000003E-2</v>
      </c>
      <c r="I249" s="155"/>
      <c r="L249" s="151"/>
      <c r="M249" s="156"/>
      <c r="T249" s="157"/>
      <c r="AT249" s="152" t="s">
        <v>152</v>
      </c>
      <c r="AU249" s="152" t="s">
        <v>80</v>
      </c>
      <c r="AV249" s="150" t="s">
        <v>80</v>
      </c>
      <c r="AW249" s="150" t="s">
        <v>32</v>
      </c>
      <c r="AX249" s="150" t="s">
        <v>70</v>
      </c>
      <c r="AY249" s="152" t="s">
        <v>140</v>
      </c>
    </row>
    <row r="250" spans="2:65" s="150" customFormat="1">
      <c r="B250" s="151"/>
      <c r="D250" s="144" t="s">
        <v>152</v>
      </c>
      <c r="E250" s="152" t="s">
        <v>3</v>
      </c>
      <c r="F250" s="153" t="s">
        <v>345</v>
      </c>
      <c r="H250" s="154">
        <v>0.14899999999999999</v>
      </c>
      <c r="I250" s="155"/>
      <c r="L250" s="151"/>
      <c r="M250" s="156"/>
      <c r="T250" s="157"/>
      <c r="AT250" s="152" t="s">
        <v>152</v>
      </c>
      <c r="AU250" s="152" t="s">
        <v>80</v>
      </c>
      <c r="AV250" s="150" t="s">
        <v>80</v>
      </c>
      <c r="AW250" s="150" t="s">
        <v>32</v>
      </c>
      <c r="AX250" s="150" t="s">
        <v>70</v>
      </c>
      <c r="AY250" s="152" t="s">
        <v>140</v>
      </c>
    </row>
    <row r="251" spans="2:65" s="158" customFormat="1">
      <c r="B251" s="159"/>
      <c r="D251" s="144" t="s">
        <v>152</v>
      </c>
      <c r="E251" s="160" t="s">
        <v>3</v>
      </c>
      <c r="F251" s="161" t="s">
        <v>162</v>
      </c>
      <c r="H251" s="162">
        <v>0.215</v>
      </c>
      <c r="I251" s="163"/>
      <c r="L251" s="159"/>
      <c r="M251" s="164"/>
      <c r="T251" s="165"/>
      <c r="AT251" s="160" t="s">
        <v>152</v>
      </c>
      <c r="AU251" s="160" t="s">
        <v>80</v>
      </c>
      <c r="AV251" s="158" t="s">
        <v>148</v>
      </c>
      <c r="AW251" s="158" t="s">
        <v>32</v>
      </c>
      <c r="AX251" s="158" t="s">
        <v>78</v>
      </c>
      <c r="AY251" s="160" t="s">
        <v>140</v>
      </c>
    </row>
    <row r="252" spans="2:65" s="17" customFormat="1" ht="37.9" customHeight="1">
      <c r="B252" s="124"/>
      <c r="C252" s="125" t="s">
        <v>346</v>
      </c>
      <c r="D252" s="125" t="s">
        <v>143</v>
      </c>
      <c r="E252" s="126" t="s">
        <v>347</v>
      </c>
      <c r="F252" s="127" t="s">
        <v>348</v>
      </c>
      <c r="G252" s="128" t="s">
        <v>349</v>
      </c>
      <c r="H252" s="129">
        <v>10</v>
      </c>
      <c r="I252" s="130"/>
      <c r="J252" s="131">
        <f>ROUND(I252*H252,2)</f>
        <v>0</v>
      </c>
      <c r="K252" s="127" t="s">
        <v>147</v>
      </c>
      <c r="L252" s="18"/>
      <c r="M252" s="132" t="s">
        <v>3</v>
      </c>
      <c r="N252" s="133" t="s">
        <v>41</v>
      </c>
      <c r="P252" s="134">
        <f>O252*H252</f>
        <v>0</v>
      </c>
      <c r="Q252" s="134">
        <v>7.9000000000000001E-4</v>
      </c>
      <c r="R252" s="134">
        <f>Q252*H252</f>
        <v>7.9000000000000008E-3</v>
      </c>
      <c r="S252" s="134">
        <v>1.0000000000000001E-5</v>
      </c>
      <c r="T252" s="135">
        <f>S252*H252</f>
        <v>1E-4</v>
      </c>
      <c r="AR252" s="136" t="s">
        <v>148</v>
      </c>
      <c r="AT252" s="136" t="s">
        <v>143</v>
      </c>
      <c r="AU252" s="136" t="s">
        <v>80</v>
      </c>
      <c r="AY252" s="2" t="s">
        <v>140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2" t="s">
        <v>78</v>
      </c>
      <c r="BK252" s="137">
        <f>ROUND(I252*H252,2)</f>
        <v>0</v>
      </c>
      <c r="BL252" s="2" t="s">
        <v>148</v>
      </c>
      <c r="BM252" s="136" t="s">
        <v>350</v>
      </c>
    </row>
    <row r="253" spans="2:65" s="17" customFormat="1">
      <c r="B253" s="18"/>
      <c r="D253" s="138" t="s">
        <v>150</v>
      </c>
      <c r="F253" s="139" t="s">
        <v>351</v>
      </c>
      <c r="I253" s="140"/>
      <c r="L253" s="18"/>
      <c r="M253" s="141"/>
      <c r="T253" s="42"/>
      <c r="AT253" s="2" t="s">
        <v>150</v>
      </c>
      <c r="AU253" s="2" t="s">
        <v>80</v>
      </c>
    </row>
    <row r="254" spans="2:65" s="150" customFormat="1">
      <c r="B254" s="151"/>
      <c r="D254" s="144" t="s">
        <v>152</v>
      </c>
      <c r="E254" s="152" t="s">
        <v>3</v>
      </c>
      <c r="F254" s="153" t="s">
        <v>352</v>
      </c>
      <c r="H254" s="154">
        <v>10</v>
      </c>
      <c r="I254" s="155"/>
      <c r="L254" s="151"/>
      <c r="M254" s="156"/>
      <c r="T254" s="157"/>
      <c r="AT254" s="152" t="s">
        <v>152</v>
      </c>
      <c r="AU254" s="152" t="s">
        <v>80</v>
      </c>
      <c r="AV254" s="150" t="s">
        <v>80</v>
      </c>
      <c r="AW254" s="150" t="s">
        <v>32</v>
      </c>
      <c r="AX254" s="150" t="s">
        <v>70</v>
      </c>
      <c r="AY254" s="152" t="s">
        <v>140</v>
      </c>
    </row>
    <row r="255" spans="2:65" s="158" customFormat="1">
      <c r="B255" s="159"/>
      <c r="D255" s="144" t="s">
        <v>152</v>
      </c>
      <c r="E255" s="160" t="s">
        <v>3</v>
      </c>
      <c r="F255" s="161" t="s">
        <v>162</v>
      </c>
      <c r="H255" s="162">
        <v>10</v>
      </c>
      <c r="I255" s="163"/>
      <c r="L255" s="159"/>
      <c r="M255" s="164"/>
      <c r="T255" s="165"/>
      <c r="AT255" s="160" t="s">
        <v>152</v>
      </c>
      <c r="AU255" s="160" t="s">
        <v>80</v>
      </c>
      <c r="AV255" s="158" t="s">
        <v>148</v>
      </c>
      <c r="AW255" s="158" t="s">
        <v>32</v>
      </c>
      <c r="AX255" s="158" t="s">
        <v>78</v>
      </c>
      <c r="AY255" s="160" t="s">
        <v>140</v>
      </c>
    </row>
    <row r="256" spans="2:65" s="17" customFormat="1" ht="37.9" customHeight="1">
      <c r="B256" s="124"/>
      <c r="C256" s="125" t="s">
        <v>353</v>
      </c>
      <c r="D256" s="125" t="s">
        <v>143</v>
      </c>
      <c r="E256" s="126" t="s">
        <v>354</v>
      </c>
      <c r="F256" s="127" t="s">
        <v>355</v>
      </c>
      <c r="G256" s="128" t="s">
        <v>237</v>
      </c>
      <c r="H256" s="129">
        <v>39.005000000000003</v>
      </c>
      <c r="I256" s="130"/>
      <c r="J256" s="131">
        <f>ROUND(I256*H256,2)</f>
        <v>0</v>
      </c>
      <c r="K256" s="127" t="s">
        <v>147</v>
      </c>
      <c r="L256" s="18"/>
      <c r="M256" s="132" t="s">
        <v>3</v>
      </c>
      <c r="N256" s="133" t="s">
        <v>41</v>
      </c>
      <c r="P256" s="134">
        <f>O256*H256</f>
        <v>0</v>
      </c>
      <c r="Q256" s="134">
        <v>5.8970000000000002E-2</v>
      </c>
      <c r="R256" s="134">
        <f>Q256*H256</f>
        <v>2.30012485</v>
      </c>
      <c r="S256" s="134">
        <v>0</v>
      </c>
      <c r="T256" s="135">
        <f>S256*H256</f>
        <v>0</v>
      </c>
      <c r="AR256" s="136" t="s">
        <v>148</v>
      </c>
      <c r="AT256" s="136" t="s">
        <v>143</v>
      </c>
      <c r="AU256" s="136" t="s">
        <v>80</v>
      </c>
      <c r="AY256" s="2" t="s">
        <v>140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2" t="s">
        <v>78</v>
      </c>
      <c r="BK256" s="137">
        <f>ROUND(I256*H256,2)</f>
        <v>0</v>
      </c>
      <c r="BL256" s="2" t="s">
        <v>148</v>
      </c>
      <c r="BM256" s="136" t="s">
        <v>356</v>
      </c>
    </row>
    <row r="257" spans="2:65" s="17" customFormat="1">
      <c r="B257" s="18"/>
      <c r="D257" s="138" t="s">
        <v>150</v>
      </c>
      <c r="F257" s="139" t="s">
        <v>357</v>
      </c>
      <c r="I257" s="140"/>
      <c r="L257" s="18"/>
      <c r="M257" s="141"/>
      <c r="T257" s="42"/>
      <c r="AT257" s="2" t="s">
        <v>150</v>
      </c>
      <c r="AU257" s="2" t="s">
        <v>80</v>
      </c>
    </row>
    <row r="258" spans="2:65" s="150" customFormat="1">
      <c r="B258" s="151"/>
      <c r="D258" s="144" t="s">
        <v>152</v>
      </c>
      <c r="E258" s="152" t="s">
        <v>3</v>
      </c>
      <c r="F258" s="153" t="s">
        <v>358</v>
      </c>
      <c r="H258" s="154">
        <v>39.005000000000003</v>
      </c>
      <c r="I258" s="155"/>
      <c r="L258" s="151"/>
      <c r="M258" s="156"/>
      <c r="T258" s="157"/>
      <c r="AT258" s="152" t="s">
        <v>152</v>
      </c>
      <c r="AU258" s="152" t="s">
        <v>80</v>
      </c>
      <c r="AV258" s="150" t="s">
        <v>80</v>
      </c>
      <c r="AW258" s="150" t="s">
        <v>32</v>
      </c>
      <c r="AX258" s="150" t="s">
        <v>70</v>
      </c>
      <c r="AY258" s="152" t="s">
        <v>140</v>
      </c>
    </row>
    <row r="259" spans="2:65" s="158" customFormat="1">
      <c r="B259" s="159"/>
      <c r="D259" s="144" t="s">
        <v>152</v>
      </c>
      <c r="E259" s="160" t="s">
        <v>3</v>
      </c>
      <c r="F259" s="161" t="s">
        <v>162</v>
      </c>
      <c r="H259" s="162">
        <v>39.005000000000003</v>
      </c>
      <c r="I259" s="163"/>
      <c r="L259" s="159"/>
      <c r="M259" s="164"/>
      <c r="T259" s="165"/>
      <c r="AT259" s="160" t="s">
        <v>152</v>
      </c>
      <c r="AU259" s="160" t="s">
        <v>80</v>
      </c>
      <c r="AV259" s="158" t="s">
        <v>148</v>
      </c>
      <c r="AW259" s="158" t="s">
        <v>32</v>
      </c>
      <c r="AX259" s="158" t="s">
        <v>78</v>
      </c>
      <c r="AY259" s="160" t="s">
        <v>140</v>
      </c>
    </row>
    <row r="260" spans="2:65" s="17" customFormat="1" ht="37.9" customHeight="1">
      <c r="B260" s="124"/>
      <c r="C260" s="125" t="s">
        <v>359</v>
      </c>
      <c r="D260" s="125" t="s">
        <v>143</v>
      </c>
      <c r="E260" s="126" t="s">
        <v>360</v>
      </c>
      <c r="F260" s="127" t="s">
        <v>361</v>
      </c>
      <c r="G260" s="128" t="s">
        <v>237</v>
      </c>
      <c r="H260" s="129">
        <v>50.46</v>
      </c>
      <c r="I260" s="130"/>
      <c r="J260" s="131">
        <f>ROUND(I260*H260,2)</f>
        <v>0</v>
      </c>
      <c r="K260" s="127" t="s">
        <v>147</v>
      </c>
      <c r="L260" s="18"/>
      <c r="M260" s="132" t="s">
        <v>3</v>
      </c>
      <c r="N260" s="133" t="s">
        <v>41</v>
      </c>
      <c r="P260" s="134">
        <f>O260*H260</f>
        <v>0</v>
      </c>
      <c r="Q260" s="134">
        <v>7.571E-2</v>
      </c>
      <c r="R260" s="134">
        <f>Q260*H260</f>
        <v>3.8203266</v>
      </c>
      <c r="S260" s="134">
        <v>0</v>
      </c>
      <c r="T260" s="135">
        <f>S260*H260</f>
        <v>0</v>
      </c>
      <c r="AR260" s="136" t="s">
        <v>148</v>
      </c>
      <c r="AT260" s="136" t="s">
        <v>143</v>
      </c>
      <c r="AU260" s="136" t="s">
        <v>80</v>
      </c>
      <c r="AY260" s="2" t="s">
        <v>140</v>
      </c>
      <c r="BE260" s="137">
        <f>IF(N260="základní",J260,0)</f>
        <v>0</v>
      </c>
      <c r="BF260" s="137">
        <f>IF(N260="snížená",J260,0)</f>
        <v>0</v>
      </c>
      <c r="BG260" s="137">
        <f>IF(N260="zákl. přenesená",J260,0)</f>
        <v>0</v>
      </c>
      <c r="BH260" s="137">
        <f>IF(N260="sníž. přenesená",J260,0)</f>
        <v>0</v>
      </c>
      <c r="BI260" s="137">
        <f>IF(N260="nulová",J260,0)</f>
        <v>0</v>
      </c>
      <c r="BJ260" s="2" t="s">
        <v>78</v>
      </c>
      <c r="BK260" s="137">
        <f>ROUND(I260*H260,2)</f>
        <v>0</v>
      </c>
      <c r="BL260" s="2" t="s">
        <v>148</v>
      </c>
      <c r="BM260" s="136" t="s">
        <v>362</v>
      </c>
    </row>
    <row r="261" spans="2:65" s="17" customFormat="1">
      <c r="B261" s="18"/>
      <c r="D261" s="138" t="s">
        <v>150</v>
      </c>
      <c r="F261" s="139" t="s">
        <v>363</v>
      </c>
      <c r="I261" s="140"/>
      <c r="L261" s="18"/>
      <c r="M261" s="141"/>
      <c r="T261" s="42"/>
      <c r="AT261" s="2" t="s">
        <v>150</v>
      </c>
      <c r="AU261" s="2" t="s">
        <v>80</v>
      </c>
    </row>
    <row r="262" spans="2:65" s="150" customFormat="1">
      <c r="B262" s="151"/>
      <c r="D262" s="144" t="s">
        <v>152</v>
      </c>
      <c r="E262" s="152" t="s">
        <v>3</v>
      </c>
      <c r="F262" s="153" t="s">
        <v>364</v>
      </c>
      <c r="H262" s="154">
        <v>50.46</v>
      </c>
      <c r="I262" s="155"/>
      <c r="L262" s="151"/>
      <c r="M262" s="156"/>
      <c r="T262" s="157"/>
      <c r="AT262" s="152" t="s">
        <v>152</v>
      </c>
      <c r="AU262" s="152" t="s">
        <v>80</v>
      </c>
      <c r="AV262" s="150" t="s">
        <v>80</v>
      </c>
      <c r="AW262" s="150" t="s">
        <v>32</v>
      </c>
      <c r="AX262" s="150" t="s">
        <v>70</v>
      </c>
      <c r="AY262" s="152" t="s">
        <v>140</v>
      </c>
    </row>
    <row r="263" spans="2:65" s="158" customFormat="1">
      <c r="B263" s="159"/>
      <c r="D263" s="144" t="s">
        <v>152</v>
      </c>
      <c r="E263" s="160" t="s">
        <v>3</v>
      </c>
      <c r="F263" s="161" t="s">
        <v>162</v>
      </c>
      <c r="H263" s="162">
        <v>50.46</v>
      </c>
      <c r="I263" s="163"/>
      <c r="L263" s="159"/>
      <c r="M263" s="164"/>
      <c r="T263" s="165"/>
      <c r="AT263" s="160" t="s">
        <v>152</v>
      </c>
      <c r="AU263" s="160" t="s">
        <v>80</v>
      </c>
      <c r="AV263" s="158" t="s">
        <v>148</v>
      </c>
      <c r="AW263" s="158" t="s">
        <v>32</v>
      </c>
      <c r="AX263" s="158" t="s">
        <v>78</v>
      </c>
      <c r="AY263" s="160" t="s">
        <v>140</v>
      </c>
    </row>
    <row r="264" spans="2:65" s="17" customFormat="1" ht="24.2" customHeight="1">
      <c r="B264" s="124"/>
      <c r="C264" s="125" t="s">
        <v>365</v>
      </c>
      <c r="D264" s="125" t="s">
        <v>143</v>
      </c>
      <c r="E264" s="126" t="s">
        <v>366</v>
      </c>
      <c r="F264" s="127" t="s">
        <v>367</v>
      </c>
      <c r="G264" s="128" t="s">
        <v>349</v>
      </c>
      <c r="H264" s="129">
        <v>38.5</v>
      </c>
      <c r="I264" s="130"/>
      <c r="J264" s="131">
        <f>ROUND(I264*H264,2)</f>
        <v>0</v>
      </c>
      <c r="K264" s="127" t="s">
        <v>147</v>
      </c>
      <c r="L264" s="18"/>
      <c r="M264" s="132" t="s">
        <v>3</v>
      </c>
      <c r="N264" s="133" t="s">
        <v>41</v>
      </c>
      <c r="P264" s="134">
        <f>O264*H264</f>
        <v>0</v>
      </c>
      <c r="Q264" s="134">
        <v>8.0000000000000007E-5</v>
      </c>
      <c r="R264" s="134">
        <f>Q264*H264</f>
        <v>3.0800000000000003E-3</v>
      </c>
      <c r="S264" s="134">
        <v>0</v>
      </c>
      <c r="T264" s="135">
        <f>S264*H264</f>
        <v>0</v>
      </c>
      <c r="AR264" s="136" t="s">
        <v>148</v>
      </c>
      <c r="AT264" s="136" t="s">
        <v>143</v>
      </c>
      <c r="AU264" s="136" t="s">
        <v>80</v>
      </c>
      <c r="AY264" s="2" t="s">
        <v>140</v>
      </c>
      <c r="BE264" s="137">
        <f>IF(N264="základní",J264,0)</f>
        <v>0</v>
      </c>
      <c r="BF264" s="137">
        <f>IF(N264="snížená",J264,0)</f>
        <v>0</v>
      </c>
      <c r="BG264" s="137">
        <f>IF(N264="zákl. přenesená",J264,0)</f>
        <v>0</v>
      </c>
      <c r="BH264" s="137">
        <f>IF(N264="sníž. přenesená",J264,0)</f>
        <v>0</v>
      </c>
      <c r="BI264" s="137">
        <f>IF(N264="nulová",J264,0)</f>
        <v>0</v>
      </c>
      <c r="BJ264" s="2" t="s">
        <v>78</v>
      </c>
      <c r="BK264" s="137">
        <f>ROUND(I264*H264,2)</f>
        <v>0</v>
      </c>
      <c r="BL264" s="2" t="s">
        <v>148</v>
      </c>
      <c r="BM264" s="136" t="s">
        <v>368</v>
      </c>
    </row>
    <row r="265" spans="2:65" s="17" customFormat="1">
      <c r="B265" s="18"/>
      <c r="D265" s="138" t="s">
        <v>150</v>
      </c>
      <c r="F265" s="139" t="s">
        <v>369</v>
      </c>
      <c r="I265" s="140"/>
      <c r="L265" s="18"/>
      <c r="M265" s="141"/>
      <c r="T265" s="42"/>
      <c r="AT265" s="2" t="s">
        <v>150</v>
      </c>
      <c r="AU265" s="2" t="s">
        <v>80</v>
      </c>
    </row>
    <row r="266" spans="2:65" s="150" customFormat="1">
      <c r="B266" s="151"/>
      <c r="D266" s="144" t="s">
        <v>152</v>
      </c>
      <c r="E266" s="152" t="s">
        <v>3</v>
      </c>
      <c r="F266" s="153" t="s">
        <v>370</v>
      </c>
      <c r="H266" s="154">
        <v>26.9</v>
      </c>
      <c r="I266" s="155"/>
      <c r="L266" s="151"/>
      <c r="M266" s="156"/>
      <c r="T266" s="157"/>
      <c r="AT266" s="152" t="s">
        <v>152</v>
      </c>
      <c r="AU266" s="152" t="s">
        <v>80</v>
      </c>
      <c r="AV266" s="150" t="s">
        <v>80</v>
      </c>
      <c r="AW266" s="150" t="s">
        <v>32</v>
      </c>
      <c r="AX266" s="150" t="s">
        <v>70</v>
      </c>
      <c r="AY266" s="152" t="s">
        <v>140</v>
      </c>
    </row>
    <row r="267" spans="2:65" s="150" customFormat="1">
      <c r="B267" s="151"/>
      <c r="D267" s="144" t="s">
        <v>152</v>
      </c>
      <c r="E267" s="152" t="s">
        <v>3</v>
      </c>
      <c r="F267" s="153" t="s">
        <v>371</v>
      </c>
      <c r="H267" s="154">
        <v>11.6</v>
      </c>
      <c r="I267" s="155"/>
      <c r="L267" s="151"/>
      <c r="M267" s="156"/>
      <c r="T267" s="157"/>
      <c r="AT267" s="152" t="s">
        <v>152</v>
      </c>
      <c r="AU267" s="152" t="s">
        <v>80</v>
      </c>
      <c r="AV267" s="150" t="s">
        <v>80</v>
      </c>
      <c r="AW267" s="150" t="s">
        <v>32</v>
      </c>
      <c r="AX267" s="150" t="s">
        <v>70</v>
      </c>
      <c r="AY267" s="152" t="s">
        <v>140</v>
      </c>
    </row>
    <row r="268" spans="2:65" s="158" customFormat="1">
      <c r="B268" s="159"/>
      <c r="D268" s="144" t="s">
        <v>152</v>
      </c>
      <c r="E268" s="160" t="s">
        <v>3</v>
      </c>
      <c r="F268" s="161" t="s">
        <v>162</v>
      </c>
      <c r="H268" s="162">
        <v>38.5</v>
      </c>
      <c r="I268" s="163"/>
      <c r="L268" s="159"/>
      <c r="M268" s="164"/>
      <c r="T268" s="165"/>
      <c r="AT268" s="160" t="s">
        <v>152</v>
      </c>
      <c r="AU268" s="160" t="s">
        <v>80</v>
      </c>
      <c r="AV268" s="158" t="s">
        <v>148</v>
      </c>
      <c r="AW268" s="158" t="s">
        <v>32</v>
      </c>
      <c r="AX268" s="158" t="s">
        <v>78</v>
      </c>
      <c r="AY268" s="160" t="s">
        <v>140</v>
      </c>
    </row>
    <row r="269" spans="2:65" s="17" customFormat="1" ht="24.2" customHeight="1">
      <c r="B269" s="124"/>
      <c r="C269" s="125" t="s">
        <v>372</v>
      </c>
      <c r="D269" s="125" t="s">
        <v>143</v>
      </c>
      <c r="E269" s="126" t="s">
        <v>373</v>
      </c>
      <c r="F269" s="127" t="s">
        <v>374</v>
      </c>
      <c r="G269" s="128" t="s">
        <v>349</v>
      </c>
      <c r="H269" s="129">
        <v>46.4</v>
      </c>
      <c r="I269" s="130"/>
      <c r="J269" s="131">
        <f>ROUND(I269*H269,2)</f>
        <v>0</v>
      </c>
      <c r="K269" s="127" t="s">
        <v>147</v>
      </c>
      <c r="L269" s="18"/>
      <c r="M269" s="132" t="s">
        <v>3</v>
      </c>
      <c r="N269" s="133" t="s">
        <v>41</v>
      </c>
      <c r="P269" s="134">
        <f>O269*H269</f>
        <v>0</v>
      </c>
      <c r="Q269" s="134">
        <v>1.2E-4</v>
      </c>
      <c r="R269" s="134">
        <f>Q269*H269</f>
        <v>5.568E-3</v>
      </c>
      <c r="S269" s="134">
        <v>0</v>
      </c>
      <c r="T269" s="135">
        <f>S269*H269</f>
        <v>0</v>
      </c>
      <c r="AR269" s="136" t="s">
        <v>148</v>
      </c>
      <c r="AT269" s="136" t="s">
        <v>143</v>
      </c>
      <c r="AU269" s="136" t="s">
        <v>80</v>
      </c>
      <c r="AY269" s="2" t="s">
        <v>140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2" t="s">
        <v>78</v>
      </c>
      <c r="BK269" s="137">
        <f>ROUND(I269*H269,2)</f>
        <v>0</v>
      </c>
      <c r="BL269" s="2" t="s">
        <v>148</v>
      </c>
      <c r="BM269" s="136" t="s">
        <v>375</v>
      </c>
    </row>
    <row r="270" spans="2:65" s="17" customFormat="1">
      <c r="B270" s="18"/>
      <c r="D270" s="138" t="s">
        <v>150</v>
      </c>
      <c r="F270" s="139" t="s">
        <v>376</v>
      </c>
      <c r="I270" s="140"/>
      <c r="L270" s="18"/>
      <c r="M270" s="141"/>
      <c r="T270" s="42"/>
      <c r="AT270" s="2" t="s">
        <v>150</v>
      </c>
      <c r="AU270" s="2" t="s">
        <v>80</v>
      </c>
    </row>
    <row r="271" spans="2:65" s="150" customFormat="1">
      <c r="B271" s="151"/>
      <c r="D271" s="144" t="s">
        <v>152</v>
      </c>
      <c r="E271" s="152" t="s">
        <v>3</v>
      </c>
      <c r="F271" s="153" t="s">
        <v>377</v>
      </c>
      <c r="H271" s="154">
        <v>34.799999999999997</v>
      </c>
      <c r="I271" s="155"/>
      <c r="L271" s="151"/>
      <c r="M271" s="156"/>
      <c r="T271" s="157"/>
      <c r="AT271" s="152" t="s">
        <v>152</v>
      </c>
      <c r="AU271" s="152" t="s">
        <v>80</v>
      </c>
      <c r="AV271" s="150" t="s">
        <v>80</v>
      </c>
      <c r="AW271" s="150" t="s">
        <v>32</v>
      </c>
      <c r="AX271" s="150" t="s">
        <v>70</v>
      </c>
      <c r="AY271" s="152" t="s">
        <v>140</v>
      </c>
    </row>
    <row r="272" spans="2:65" s="150" customFormat="1">
      <c r="B272" s="151"/>
      <c r="D272" s="144" t="s">
        <v>152</v>
      </c>
      <c r="E272" s="152" t="s">
        <v>3</v>
      </c>
      <c r="F272" s="153" t="s">
        <v>378</v>
      </c>
      <c r="H272" s="154">
        <v>11.6</v>
      </c>
      <c r="I272" s="155"/>
      <c r="L272" s="151"/>
      <c r="M272" s="156"/>
      <c r="T272" s="157"/>
      <c r="AT272" s="152" t="s">
        <v>152</v>
      </c>
      <c r="AU272" s="152" t="s">
        <v>80</v>
      </c>
      <c r="AV272" s="150" t="s">
        <v>80</v>
      </c>
      <c r="AW272" s="150" t="s">
        <v>32</v>
      </c>
      <c r="AX272" s="150" t="s">
        <v>70</v>
      </c>
      <c r="AY272" s="152" t="s">
        <v>140</v>
      </c>
    </row>
    <row r="273" spans="2:65" s="158" customFormat="1">
      <c r="B273" s="159"/>
      <c r="D273" s="144" t="s">
        <v>152</v>
      </c>
      <c r="E273" s="160" t="s">
        <v>3</v>
      </c>
      <c r="F273" s="161" t="s">
        <v>162</v>
      </c>
      <c r="H273" s="162">
        <v>46.4</v>
      </c>
      <c r="I273" s="163"/>
      <c r="L273" s="159"/>
      <c r="M273" s="164"/>
      <c r="T273" s="165"/>
      <c r="AT273" s="160" t="s">
        <v>152</v>
      </c>
      <c r="AU273" s="160" t="s">
        <v>80</v>
      </c>
      <c r="AV273" s="158" t="s">
        <v>148</v>
      </c>
      <c r="AW273" s="158" t="s">
        <v>32</v>
      </c>
      <c r="AX273" s="158" t="s">
        <v>78</v>
      </c>
      <c r="AY273" s="160" t="s">
        <v>140</v>
      </c>
    </row>
    <row r="274" spans="2:65" s="17" customFormat="1" ht="24.2" customHeight="1">
      <c r="B274" s="124"/>
      <c r="C274" s="125" t="s">
        <v>379</v>
      </c>
      <c r="D274" s="125" t="s">
        <v>143</v>
      </c>
      <c r="E274" s="126" t="s">
        <v>380</v>
      </c>
      <c r="F274" s="127" t="s">
        <v>381</v>
      </c>
      <c r="G274" s="128" t="s">
        <v>349</v>
      </c>
      <c r="H274" s="129">
        <v>84.9</v>
      </c>
      <c r="I274" s="130"/>
      <c r="J274" s="131">
        <f>ROUND(I274*H274,2)</f>
        <v>0</v>
      </c>
      <c r="K274" s="127" t="s">
        <v>147</v>
      </c>
      <c r="L274" s="18"/>
      <c r="M274" s="132" t="s">
        <v>3</v>
      </c>
      <c r="N274" s="133" t="s">
        <v>41</v>
      </c>
      <c r="P274" s="134">
        <f>O274*H274</f>
        <v>0</v>
      </c>
      <c r="Q274" s="134">
        <v>1.2999999999999999E-4</v>
      </c>
      <c r="R274" s="134">
        <f>Q274*H274</f>
        <v>1.1037E-2</v>
      </c>
      <c r="S274" s="134">
        <v>0</v>
      </c>
      <c r="T274" s="135">
        <f>S274*H274</f>
        <v>0</v>
      </c>
      <c r="AR274" s="136" t="s">
        <v>148</v>
      </c>
      <c r="AT274" s="136" t="s">
        <v>143</v>
      </c>
      <c r="AU274" s="136" t="s">
        <v>80</v>
      </c>
      <c r="AY274" s="2" t="s">
        <v>140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2" t="s">
        <v>78</v>
      </c>
      <c r="BK274" s="137">
        <f>ROUND(I274*H274,2)</f>
        <v>0</v>
      </c>
      <c r="BL274" s="2" t="s">
        <v>148</v>
      </c>
      <c r="BM274" s="136" t="s">
        <v>382</v>
      </c>
    </row>
    <row r="275" spans="2:65" s="17" customFormat="1">
      <c r="B275" s="18"/>
      <c r="D275" s="138" t="s">
        <v>150</v>
      </c>
      <c r="F275" s="139" t="s">
        <v>383</v>
      </c>
      <c r="I275" s="140"/>
      <c r="L275" s="18"/>
      <c r="M275" s="141"/>
      <c r="T275" s="42"/>
      <c r="AT275" s="2" t="s">
        <v>150</v>
      </c>
      <c r="AU275" s="2" t="s">
        <v>80</v>
      </c>
    </row>
    <row r="276" spans="2:65" s="150" customFormat="1">
      <c r="B276" s="151"/>
      <c r="D276" s="144" t="s">
        <v>152</v>
      </c>
      <c r="E276" s="152" t="s">
        <v>3</v>
      </c>
      <c r="F276" s="153" t="s">
        <v>384</v>
      </c>
      <c r="H276" s="154">
        <v>84.9</v>
      </c>
      <c r="I276" s="155"/>
      <c r="L276" s="151"/>
      <c r="M276" s="156"/>
      <c r="T276" s="157"/>
      <c r="AT276" s="152" t="s">
        <v>152</v>
      </c>
      <c r="AU276" s="152" t="s">
        <v>80</v>
      </c>
      <c r="AV276" s="150" t="s">
        <v>80</v>
      </c>
      <c r="AW276" s="150" t="s">
        <v>32</v>
      </c>
      <c r="AX276" s="150" t="s">
        <v>70</v>
      </c>
      <c r="AY276" s="152" t="s">
        <v>140</v>
      </c>
    </row>
    <row r="277" spans="2:65" s="158" customFormat="1">
      <c r="B277" s="159"/>
      <c r="D277" s="144" t="s">
        <v>152</v>
      </c>
      <c r="E277" s="160" t="s">
        <v>3</v>
      </c>
      <c r="F277" s="161" t="s">
        <v>162</v>
      </c>
      <c r="H277" s="162">
        <v>84.9</v>
      </c>
      <c r="I277" s="163"/>
      <c r="L277" s="159"/>
      <c r="M277" s="164"/>
      <c r="T277" s="165"/>
      <c r="AT277" s="160" t="s">
        <v>152</v>
      </c>
      <c r="AU277" s="160" t="s">
        <v>80</v>
      </c>
      <c r="AV277" s="158" t="s">
        <v>148</v>
      </c>
      <c r="AW277" s="158" t="s">
        <v>32</v>
      </c>
      <c r="AX277" s="158" t="s">
        <v>78</v>
      </c>
      <c r="AY277" s="160" t="s">
        <v>140</v>
      </c>
    </row>
    <row r="278" spans="2:65" s="17" customFormat="1" ht="37.9" customHeight="1">
      <c r="B278" s="124"/>
      <c r="C278" s="125" t="s">
        <v>385</v>
      </c>
      <c r="D278" s="125" t="s">
        <v>143</v>
      </c>
      <c r="E278" s="126" t="s">
        <v>386</v>
      </c>
      <c r="F278" s="127" t="s">
        <v>387</v>
      </c>
      <c r="G278" s="128" t="s">
        <v>237</v>
      </c>
      <c r="H278" s="129">
        <v>2</v>
      </c>
      <c r="I278" s="130"/>
      <c r="J278" s="131">
        <f>ROUND(I278*H278,2)</f>
        <v>0</v>
      </c>
      <c r="K278" s="127" t="s">
        <v>147</v>
      </c>
      <c r="L278" s="18"/>
      <c r="M278" s="132" t="s">
        <v>3</v>
      </c>
      <c r="N278" s="133" t="s">
        <v>41</v>
      </c>
      <c r="P278" s="134">
        <f>O278*H278</f>
        <v>0</v>
      </c>
      <c r="Q278" s="134">
        <v>0.17818000000000001</v>
      </c>
      <c r="R278" s="134">
        <f>Q278*H278</f>
        <v>0.35636000000000001</v>
      </c>
      <c r="S278" s="134">
        <v>0</v>
      </c>
      <c r="T278" s="135">
        <f>S278*H278</f>
        <v>0</v>
      </c>
      <c r="AR278" s="136" t="s">
        <v>148</v>
      </c>
      <c r="AT278" s="136" t="s">
        <v>143</v>
      </c>
      <c r="AU278" s="136" t="s">
        <v>80</v>
      </c>
      <c r="AY278" s="2" t="s">
        <v>140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2" t="s">
        <v>78</v>
      </c>
      <c r="BK278" s="137">
        <f>ROUND(I278*H278,2)</f>
        <v>0</v>
      </c>
      <c r="BL278" s="2" t="s">
        <v>148</v>
      </c>
      <c r="BM278" s="136" t="s">
        <v>388</v>
      </c>
    </row>
    <row r="279" spans="2:65" s="17" customFormat="1">
      <c r="B279" s="18"/>
      <c r="D279" s="138" t="s">
        <v>150</v>
      </c>
      <c r="F279" s="139" t="s">
        <v>389</v>
      </c>
      <c r="I279" s="140"/>
      <c r="L279" s="18"/>
      <c r="M279" s="141"/>
      <c r="T279" s="42"/>
      <c r="AT279" s="2" t="s">
        <v>150</v>
      </c>
      <c r="AU279" s="2" t="s">
        <v>80</v>
      </c>
    </row>
    <row r="280" spans="2:65" s="150" customFormat="1">
      <c r="B280" s="151"/>
      <c r="D280" s="144" t="s">
        <v>152</v>
      </c>
      <c r="E280" s="152" t="s">
        <v>3</v>
      </c>
      <c r="F280" s="153" t="s">
        <v>80</v>
      </c>
      <c r="H280" s="154">
        <v>2</v>
      </c>
      <c r="I280" s="155"/>
      <c r="L280" s="151"/>
      <c r="M280" s="156"/>
      <c r="T280" s="157"/>
      <c r="AT280" s="152" t="s">
        <v>152</v>
      </c>
      <c r="AU280" s="152" t="s">
        <v>80</v>
      </c>
      <c r="AV280" s="150" t="s">
        <v>80</v>
      </c>
      <c r="AW280" s="150" t="s">
        <v>32</v>
      </c>
      <c r="AX280" s="150" t="s">
        <v>70</v>
      </c>
      <c r="AY280" s="152" t="s">
        <v>140</v>
      </c>
    </row>
    <row r="281" spans="2:65" s="158" customFormat="1">
      <c r="B281" s="159"/>
      <c r="D281" s="144" t="s">
        <v>152</v>
      </c>
      <c r="E281" s="160" t="s">
        <v>3</v>
      </c>
      <c r="F281" s="161" t="s">
        <v>162</v>
      </c>
      <c r="H281" s="162">
        <v>2</v>
      </c>
      <c r="I281" s="163"/>
      <c r="L281" s="159"/>
      <c r="M281" s="164"/>
      <c r="T281" s="165"/>
      <c r="AT281" s="160" t="s">
        <v>152</v>
      </c>
      <c r="AU281" s="160" t="s">
        <v>80</v>
      </c>
      <c r="AV281" s="158" t="s">
        <v>148</v>
      </c>
      <c r="AW281" s="158" t="s">
        <v>32</v>
      </c>
      <c r="AX281" s="158" t="s">
        <v>78</v>
      </c>
      <c r="AY281" s="160" t="s">
        <v>140</v>
      </c>
    </row>
    <row r="282" spans="2:65" s="17" customFormat="1" ht="37.9" customHeight="1">
      <c r="B282" s="124"/>
      <c r="C282" s="125" t="s">
        <v>390</v>
      </c>
      <c r="D282" s="125" t="s">
        <v>143</v>
      </c>
      <c r="E282" s="126" t="s">
        <v>391</v>
      </c>
      <c r="F282" s="127" t="s">
        <v>392</v>
      </c>
      <c r="G282" s="128" t="s">
        <v>237</v>
      </c>
      <c r="H282" s="129">
        <v>15.157999999999999</v>
      </c>
      <c r="I282" s="130"/>
      <c r="J282" s="131">
        <f>ROUND(I282*H282,2)</f>
        <v>0</v>
      </c>
      <c r="K282" s="127" t="s">
        <v>147</v>
      </c>
      <c r="L282" s="18"/>
      <c r="M282" s="132" t="s">
        <v>3</v>
      </c>
      <c r="N282" s="133" t="s">
        <v>41</v>
      </c>
      <c r="P282" s="134">
        <f>O282*H282</f>
        <v>0</v>
      </c>
      <c r="Q282" s="134">
        <v>6.1769999999999999E-2</v>
      </c>
      <c r="R282" s="134">
        <f>Q282*H282</f>
        <v>0.93630965999999993</v>
      </c>
      <c r="S282" s="134">
        <v>0</v>
      </c>
      <c r="T282" s="135">
        <f>S282*H282</f>
        <v>0</v>
      </c>
      <c r="AR282" s="136" t="s">
        <v>148</v>
      </c>
      <c r="AT282" s="136" t="s">
        <v>143</v>
      </c>
      <c r="AU282" s="136" t="s">
        <v>80</v>
      </c>
      <c r="AY282" s="2" t="s">
        <v>140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2" t="s">
        <v>78</v>
      </c>
      <c r="BK282" s="137">
        <f>ROUND(I282*H282,2)</f>
        <v>0</v>
      </c>
      <c r="BL282" s="2" t="s">
        <v>148</v>
      </c>
      <c r="BM282" s="136" t="s">
        <v>393</v>
      </c>
    </row>
    <row r="283" spans="2:65" s="17" customFormat="1">
      <c r="B283" s="18"/>
      <c r="D283" s="138" t="s">
        <v>150</v>
      </c>
      <c r="F283" s="139" t="s">
        <v>394</v>
      </c>
      <c r="I283" s="140"/>
      <c r="L283" s="18"/>
      <c r="M283" s="141"/>
      <c r="T283" s="42"/>
      <c r="AT283" s="2" t="s">
        <v>150</v>
      </c>
      <c r="AU283" s="2" t="s">
        <v>80</v>
      </c>
    </row>
    <row r="284" spans="2:65" s="150" customFormat="1">
      <c r="B284" s="151"/>
      <c r="D284" s="144" t="s">
        <v>152</v>
      </c>
      <c r="E284" s="152" t="s">
        <v>3</v>
      </c>
      <c r="F284" s="153" t="s">
        <v>395</v>
      </c>
      <c r="H284" s="154">
        <v>13.068</v>
      </c>
      <c r="I284" s="155"/>
      <c r="L284" s="151"/>
      <c r="M284" s="156"/>
      <c r="T284" s="157"/>
      <c r="AT284" s="152" t="s">
        <v>152</v>
      </c>
      <c r="AU284" s="152" t="s">
        <v>80</v>
      </c>
      <c r="AV284" s="150" t="s">
        <v>80</v>
      </c>
      <c r="AW284" s="150" t="s">
        <v>32</v>
      </c>
      <c r="AX284" s="150" t="s">
        <v>70</v>
      </c>
      <c r="AY284" s="152" t="s">
        <v>140</v>
      </c>
    </row>
    <row r="285" spans="2:65" s="150" customFormat="1">
      <c r="B285" s="151"/>
      <c r="D285" s="144" t="s">
        <v>152</v>
      </c>
      <c r="E285" s="152" t="s">
        <v>3</v>
      </c>
      <c r="F285" s="153" t="s">
        <v>396</v>
      </c>
      <c r="H285" s="154">
        <v>2.09</v>
      </c>
      <c r="I285" s="155"/>
      <c r="L285" s="151"/>
      <c r="M285" s="156"/>
      <c r="T285" s="157"/>
      <c r="AT285" s="152" t="s">
        <v>152</v>
      </c>
      <c r="AU285" s="152" t="s">
        <v>80</v>
      </c>
      <c r="AV285" s="150" t="s">
        <v>80</v>
      </c>
      <c r="AW285" s="150" t="s">
        <v>32</v>
      </c>
      <c r="AX285" s="150" t="s">
        <v>70</v>
      </c>
      <c r="AY285" s="152" t="s">
        <v>140</v>
      </c>
    </row>
    <row r="286" spans="2:65" s="158" customFormat="1">
      <c r="B286" s="159"/>
      <c r="D286" s="144" t="s">
        <v>152</v>
      </c>
      <c r="E286" s="160" t="s">
        <v>3</v>
      </c>
      <c r="F286" s="161" t="s">
        <v>162</v>
      </c>
      <c r="H286" s="162">
        <v>15.157999999999999</v>
      </c>
      <c r="I286" s="163"/>
      <c r="L286" s="159"/>
      <c r="M286" s="164"/>
      <c r="T286" s="165"/>
      <c r="AT286" s="160" t="s">
        <v>152</v>
      </c>
      <c r="AU286" s="160" t="s">
        <v>80</v>
      </c>
      <c r="AV286" s="158" t="s">
        <v>148</v>
      </c>
      <c r="AW286" s="158" t="s">
        <v>32</v>
      </c>
      <c r="AX286" s="158" t="s">
        <v>78</v>
      </c>
      <c r="AY286" s="160" t="s">
        <v>140</v>
      </c>
    </row>
    <row r="287" spans="2:65" s="17" customFormat="1" ht="44.25" customHeight="1">
      <c r="B287" s="124"/>
      <c r="C287" s="125" t="s">
        <v>397</v>
      </c>
      <c r="D287" s="125" t="s">
        <v>143</v>
      </c>
      <c r="E287" s="126" t="s">
        <v>398</v>
      </c>
      <c r="F287" s="127" t="s">
        <v>399</v>
      </c>
      <c r="G287" s="128" t="s">
        <v>237</v>
      </c>
      <c r="H287" s="129">
        <v>4</v>
      </c>
      <c r="I287" s="130"/>
      <c r="J287" s="131">
        <f>ROUND(I287*H287,2)</f>
        <v>0</v>
      </c>
      <c r="K287" s="127" t="s">
        <v>147</v>
      </c>
      <c r="L287" s="18"/>
      <c r="M287" s="132" t="s">
        <v>3</v>
      </c>
      <c r="N287" s="133" t="s">
        <v>41</v>
      </c>
      <c r="P287" s="134">
        <f>O287*H287</f>
        <v>0</v>
      </c>
      <c r="Q287" s="134">
        <v>7.8499999999999993E-3</v>
      </c>
      <c r="R287" s="134">
        <f>Q287*H287</f>
        <v>3.1399999999999997E-2</v>
      </c>
      <c r="S287" s="134">
        <v>0</v>
      </c>
      <c r="T287" s="135">
        <f>S287*H287</f>
        <v>0</v>
      </c>
      <c r="AR287" s="136" t="s">
        <v>148</v>
      </c>
      <c r="AT287" s="136" t="s">
        <v>143</v>
      </c>
      <c r="AU287" s="136" t="s">
        <v>80</v>
      </c>
      <c r="AY287" s="2" t="s">
        <v>140</v>
      </c>
      <c r="BE287" s="137">
        <f>IF(N287="základní",J287,0)</f>
        <v>0</v>
      </c>
      <c r="BF287" s="137">
        <f>IF(N287="snížená",J287,0)</f>
        <v>0</v>
      </c>
      <c r="BG287" s="137">
        <f>IF(N287="zákl. přenesená",J287,0)</f>
        <v>0</v>
      </c>
      <c r="BH287" s="137">
        <f>IF(N287="sníž. přenesená",J287,0)</f>
        <v>0</v>
      </c>
      <c r="BI287" s="137">
        <f>IF(N287="nulová",J287,0)</f>
        <v>0</v>
      </c>
      <c r="BJ287" s="2" t="s">
        <v>78</v>
      </c>
      <c r="BK287" s="137">
        <f>ROUND(I287*H287,2)</f>
        <v>0</v>
      </c>
      <c r="BL287" s="2" t="s">
        <v>148</v>
      </c>
      <c r="BM287" s="136" t="s">
        <v>400</v>
      </c>
    </row>
    <row r="288" spans="2:65" s="17" customFormat="1">
      <c r="B288" s="18"/>
      <c r="D288" s="138" t="s">
        <v>150</v>
      </c>
      <c r="F288" s="139" t="s">
        <v>401</v>
      </c>
      <c r="I288" s="140"/>
      <c r="L288" s="18"/>
      <c r="M288" s="141"/>
      <c r="T288" s="42"/>
      <c r="AT288" s="2" t="s">
        <v>150</v>
      </c>
      <c r="AU288" s="2" t="s">
        <v>80</v>
      </c>
    </row>
    <row r="289" spans="2:65" s="150" customFormat="1">
      <c r="B289" s="151"/>
      <c r="D289" s="144" t="s">
        <v>152</v>
      </c>
      <c r="E289" s="152" t="s">
        <v>3</v>
      </c>
      <c r="F289" s="153" t="s">
        <v>148</v>
      </c>
      <c r="H289" s="154">
        <v>4</v>
      </c>
      <c r="I289" s="155"/>
      <c r="L289" s="151"/>
      <c r="M289" s="156"/>
      <c r="T289" s="157"/>
      <c r="AT289" s="152" t="s">
        <v>152</v>
      </c>
      <c r="AU289" s="152" t="s">
        <v>80</v>
      </c>
      <c r="AV289" s="150" t="s">
        <v>80</v>
      </c>
      <c r="AW289" s="150" t="s">
        <v>32</v>
      </c>
      <c r="AX289" s="150" t="s">
        <v>70</v>
      </c>
      <c r="AY289" s="152" t="s">
        <v>140</v>
      </c>
    </row>
    <row r="290" spans="2:65" s="158" customFormat="1">
      <c r="B290" s="159"/>
      <c r="D290" s="144" t="s">
        <v>152</v>
      </c>
      <c r="E290" s="160" t="s">
        <v>3</v>
      </c>
      <c r="F290" s="161" t="s">
        <v>162</v>
      </c>
      <c r="H290" s="162">
        <v>4</v>
      </c>
      <c r="I290" s="163"/>
      <c r="L290" s="159"/>
      <c r="M290" s="164"/>
      <c r="T290" s="165"/>
      <c r="AT290" s="160" t="s">
        <v>152</v>
      </c>
      <c r="AU290" s="160" t="s">
        <v>80</v>
      </c>
      <c r="AV290" s="158" t="s">
        <v>148</v>
      </c>
      <c r="AW290" s="158" t="s">
        <v>32</v>
      </c>
      <c r="AX290" s="158" t="s">
        <v>78</v>
      </c>
      <c r="AY290" s="160" t="s">
        <v>140</v>
      </c>
    </row>
    <row r="291" spans="2:65" s="111" customFormat="1" ht="22.9" customHeight="1">
      <c r="B291" s="112"/>
      <c r="D291" s="113" t="s">
        <v>69</v>
      </c>
      <c r="E291" s="122" t="s">
        <v>148</v>
      </c>
      <c r="F291" s="122" t="s">
        <v>402</v>
      </c>
      <c r="I291" s="115"/>
      <c r="J291" s="123">
        <f>BK291</f>
        <v>0</v>
      </c>
      <c r="L291" s="112"/>
      <c r="M291" s="117"/>
      <c r="P291" s="118">
        <f>SUM(P292:P346)</f>
        <v>0</v>
      </c>
      <c r="R291" s="118">
        <f>SUM(R292:R346)</f>
        <v>14.237929269999999</v>
      </c>
      <c r="T291" s="119">
        <f>SUM(T292:T346)</f>
        <v>0</v>
      </c>
      <c r="AR291" s="113" t="s">
        <v>78</v>
      </c>
      <c r="AT291" s="120" t="s">
        <v>69</v>
      </c>
      <c r="AU291" s="120" t="s">
        <v>78</v>
      </c>
      <c r="AY291" s="113" t="s">
        <v>140</v>
      </c>
      <c r="BK291" s="121">
        <f>SUM(BK292:BK346)</f>
        <v>0</v>
      </c>
    </row>
    <row r="292" spans="2:65" s="17" customFormat="1" ht="37.9" customHeight="1">
      <c r="B292" s="124"/>
      <c r="C292" s="125" t="s">
        <v>403</v>
      </c>
      <c r="D292" s="125" t="s">
        <v>143</v>
      </c>
      <c r="E292" s="126" t="s">
        <v>404</v>
      </c>
      <c r="F292" s="127" t="s">
        <v>405</v>
      </c>
      <c r="G292" s="128" t="s">
        <v>146</v>
      </c>
      <c r="H292" s="129">
        <v>5.46</v>
      </c>
      <c r="I292" s="130"/>
      <c r="J292" s="131">
        <f>ROUND(I292*H292,2)</f>
        <v>0</v>
      </c>
      <c r="K292" s="127" t="s">
        <v>147</v>
      </c>
      <c r="L292" s="18"/>
      <c r="M292" s="132" t="s">
        <v>3</v>
      </c>
      <c r="N292" s="133" t="s">
        <v>41</v>
      </c>
      <c r="P292" s="134">
        <f>O292*H292</f>
        <v>0</v>
      </c>
      <c r="Q292" s="134">
        <v>2.5019499999999999</v>
      </c>
      <c r="R292" s="134">
        <f>Q292*H292</f>
        <v>13.660646999999999</v>
      </c>
      <c r="S292" s="134">
        <v>0</v>
      </c>
      <c r="T292" s="135">
        <f>S292*H292</f>
        <v>0</v>
      </c>
      <c r="AR292" s="136" t="s">
        <v>148</v>
      </c>
      <c r="AT292" s="136" t="s">
        <v>143</v>
      </c>
      <c r="AU292" s="136" t="s">
        <v>80</v>
      </c>
      <c r="AY292" s="2" t="s">
        <v>140</v>
      </c>
      <c r="BE292" s="137">
        <f>IF(N292="základní",J292,0)</f>
        <v>0</v>
      </c>
      <c r="BF292" s="137">
        <f>IF(N292="snížená",J292,0)</f>
        <v>0</v>
      </c>
      <c r="BG292" s="137">
        <f>IF(N292="zákl. přenesená",J292,0)</f>
        <v>0</v>
      </c>
      <c r="BH292" s="137">
        <f>IF(N292="sníž. přenesená",J292,0)</f>
        <v>0</v>
      </c>
      <c r="BI292" s="137">
        <f>IF(N292="nulová",J292,0)</f>
        <v>0</v>
      </c>
      <c r="BJ292" s="2" t="s">
        <v>78</v>
      </c>
      <c r="BK292" s="137">
        <f>ROUND(I292*H292,2)</f>
        <v>0</v>
      </c>
      <c r="BL292" s="2" t="s">
        <v>148</v>
      </c>
      <c r="BM292" s="136" t="s">
        <v>406</v>
      </c>
    </row>
    <row r="293" spans="2:65" s="17" customFormat="1">
      <c r="B293" s="18"/>
      <c r="D293" s="138" t="s">
        <v>150</v>
      </c>
      <c r="F293" s="139" t="s">
        <v>407</v>
      </c>
      <c r="I293" s="140"/>
      <c r="L293" s="18"/>
      <c r="M293" s="141"/>
      <c r="T293" s="42"/>
      <c r="AT293" s="2" t="s">
        <v>150</v>
      </c>
      <c r="AU293" s="2" t="s">
        <v>80</v>
      </c>
    </row>
    <row r="294" spans="2:65" s="142" customFormat="1">
      <c r="B294" s="143"/>
      <c r="D294" s="144" t="s">
        <v>152</v>
      </c>
      <c r="E294" s="145" t="s">
        <v>3</v>
      </c>
      <c r="F294" s="146" t="s">
        <v>221</v>
      </c>
      <c r="H294" s="145" t="s">
        <v>3</v>
      </c>
      <c r="I294" s="147"/>
      <c r="L294" s="143"/>
      <c r="M294" s="148"/>
      <c r="T294" s="149"/>
      <c r="AT294" s="145" t="s">
        <v>152</v>
      </c>
      <c r="AU294" s="145" t="s">
        <v>80</v>
      </c>
      <c r="AV294" s="142" t="s">
        <v>78</v>
      </c>
      <c r="AW294" s="142" t="s">
        <v>32</v>
      </c>
      <c r="AX294" s="142" t="s">
        <v>70</v>
      </c>
      <c r="AY294" s="145" t="s">
        <v>140</v>
      </c>
    </row>
    <row r="295" spans="2:65" s="150" customFormat="1">
      <c r="B295" s="151"/>
      <c r="D295" s="144" t="s">
        <v>152</v>
      </c>
      <c r="E295" s="152" t="s">
        <v>3</v>
      </c>
      <c r="F295" s="153" t="s">
        <v>408</v>
      </c>
      <c r="H295" s="154">
        <v>4.6509999999999998</v>
      </c>
      <c r="I295" s="155"/>
      <c r="L295" s="151"/>
      <c r="M295" s="156"/>
      <c r="T295" s="157"/>
      <c r="AT295" s="152" t="s">
        <v>152</v>
      </c>
      <c r="AU295" s="152" t="s">
        <v>80</v>
      </c>
      <c r="AV295" s="150" t="s">
        <v>80</v>
      </c>
      <c r="AW295" s="150" t="s">
        <v>32</v>
      </c>
      <c r="AX295" s="150" t="s">
        <v>70</v>
      </c>
      <c r="AY295" s="152" t="s">
        <v>140</v>
      </c>
    </row>
    <row r="296" spans="2:65" s="176" customFormat="1">
      <c r="B296" s="177"/>
      <c r="D296" s="144" t="s">
        <v>152</v>
      </c>
      <c r="E296" s="178" t="s">
        <v>3</v>
      </c>
      <c r="F296" s="179" t="s">
        <v>274</v>
      </c>
      <c r="H296" s="180">
        <v>4.6509999999999998</v>
      </c>
      <c r="I296" s="181"/>
      <c r="L296" s="177"/>
      <c r="M296" s="182"/>
      <c r="T296" s="183"/>
      <c r="AT296" s="178" t="s">
        <v>152</v>
      </c>
      <c r="AU296" s="178" t="s">
        <v>80</v>
      </c>
      <c r="AV296" s="176" t="s">
        <v>275</v>
      </c>
      <c r="AW296" s="176" t="s">
        <v>32</v>
      </c>
      <c r="AX296" s="176" t="s">
        <v>70</v>
      </c>
      <c r="AY296" s="178" t="s">
        <v>140</v>
      </c>
    </row>
    <row r="297" spans="2:65" s="142" customFormat="1">
      <c r="B297" s="143"/>
      <c r="D297" s="144" t="s">
        <v>152</v>
      </c>
      <c r="E297" s="145" t="s">
        <v>3</v>
      </c>
      <c r="F297" s="146" t="s">
        <v>409</v>
      </c>
      <c r="H297" s="145" t="s">
        <v>3</v>
      </c>
      <c r="I297" s="147"/>
      <c r="L297" s="143"/>
      <c r="M297" s="148"/>
      <c r="T297" s="149"/>
      <c r="AT297" s="145" t="s">
        <v>152</v>
      </c>
      <c r="AU297" s="145" t="s">
        <v>80</v>
      </c>
      <c r="AV297" s="142" t="s">
        <v>78</v>
      </c>
      <c r="AW297" s="142" t="s">
        <v>32</v>
      </c>
      <c r="AX297" s="142" t="s">
        <v>70</v>
      </c>
      <c r="AY297" s="145" t="s">
        <v>140</v>
      </c>
    </row>
    <row r="298" spans="2:65" s="150" customFormat="1">
      <c r="B298" s="151"/>
      <c r="D298" s="144" t="s">
        <v>152</v>
      </c>
      <c r="E298" s="152" t="s">
        <v>3</v>
      </c>
      <c r="F298" s="153" t="s">
        <v>410</v>
      </c>
      <c r="H298" s="154">
        <v>0.38700000000000001</v>
      </c>
      <c r="I298" s="155"/>
      <c r="L298" s="151"/>
      <c r="M298" s="156"/>
      <c r="T298" s="157"/>
      <c r="AT298" s="152" t="s">
        <v>152</v>
      </c>
      <c r="AU298" s="152" t="s">
        <v>80</v>
      </c>
      <c r="AV298" s="150" t="s">
        <v>80</v>
      </c>
      <c r="AW298" s="150" t="s">
        <v>32</v>
      </c>
      <c r="AX298" s="150" t="s">
        <v>70</v>
      </c>
      <c r="AY298" s="152" t="s">
        <v>140</v>
      </c>
    </row>
    <row r="299" spans="2:65" s="176" customFormat="1">
      <c r="B299" s="177"/>
      <c r="D299" s="144" t="s">
        <v>152</v>
      </c>
      <c r="E299" s="178" t="s">
        <v>3</v>
      </c>
      <c r="F299" s="179" t="s">
        <v>274</v>
      </c>
      <c r="H299" s="180">
        <v>0.38700000000000001</v>
      </c>
      <c r="I299" s="181"/>
      <c r="L299" s="177"/>
      <c r="M299" s="182"/>
      <c r="T299" s="183"/>
      <c r="AT299" s="178" t="s">
        <v>152</v>
      </c>
      <c r="AU299" s="178" t="s">
        <v>80</v>
      </c>
      <c r="AV299" s="176" t="s">
        <v>275</v>
      </c>
      <c r="AW299" s="176" t="s">
        <v>32</v>
      </c>
      <c r="AX299" s="176" t="s">
        <v>70</v>
      </c>
      <c r="AY299" s="178" t="s">
        <v>140</v>
      </c>
    </row>
    <row r="300" spans="2:65" s="142" customFormat="1">
      <c r="B300" s="143"/>
      <c r="D300" s="144" t="s">
        <v>152</v>
      </c>
      <c r="E300" s="145" t="s">
        <v>3</v>
      </c>
      <c r="F300" s="146" t="s">
        <v>409</v>
      </c>
      <c r="H300" s="145" t="s">
        <v>3</v>
      </c>
      <c r="I300" s="147"/>
      <c r="L300" s="143"/>
      <c r="M300" s="148"/>
      <c r="T300" s="149"/>
      <c r="AT300" s="145" t="s">
        <v>152</v>
      </c>
      <c r="AU300" s="145" t="s">
        <v>80</v>
      </c>
      <c r="AV300" s="142" t="s">
        <v>78</v>
      </c>
      <c r="AW300" s="142" t="s">
        <v>32</v>
      </c>
      <c r="AX300" s="142" t="s">
        <v>70</v>
      </c>
      <c r="AY300" s="145" t="s">
        <v>140</v>
      </c>
    </row>
    <row r="301" spans="2:65" s="150" customFormat="1">
      <c r="B301" s="151"/>
      <c r="D301" s="144" t="s">
        <v>152</v>
      </c>
      <c r="E301" s="152" t="s">
        <v>3</v>
      </c>
      <c r="F301" s="153" t="s">
        <v>411</v>
      </c>
      <c r="H301" s="154">
        <v>0.42199999999999999</v>
      </c>
      <c r="I301" s="155"/>
      <c r="L301" s="151"/>
      <c r="M301" s="156"/>
      <c r="T301" s="157"/>
      <c r="AT301" s="152" t="s">
        <v>152</v>
      </c>
      <c r="AU301" s="152" t="s">
        <v>80</v>
      </c>
      <c r="AV301" s="150" t="s">
        <v>80</v>
      </c>
      <c r="AW301" s="150" t="s">
        <v>32</v>
      </c>
      <c r="AX301" s="150" t="s">
        <v>70</v>
      </c>
      <c r="AY301" s="152" t="s">
        <v>140</v>
      </c>
    </row>
    <row r="302" spans="2:65" s="176" customFormat="1">
      <c r="B302" s="177"/>
      <c r="D302" s="144" t="s">
        <v>152</v>
      </c>
      <c r="E302" s="178" t="s">
        <v>3</v>
      </c>
      <c r="F302" s="179" t="s">
        <v>274</v>
      </c>
      <c r="H302" s="180">
        <v>0.42199999999999999</v>
      </c>
      <c r="I302" s="181"/>
      <c r="L302" s="177"/>
      <c r="M302" s="182"/>
      <c r="T302" s="183"/>
      <c r="AT302" s="178" t="s">
        <v>152</v>
      </c>
      <c r="AU302" s="178" t="s">
        <v>80</v>
      </c>
      <c r="AV302" s="176" t="s">
        <v>275</v>
      </c>
      <c r="AW302" s="176" t="s">
        <v>32</v>
      </c>
      <c r="AX302" s="176" t="s">
        <v>70</v>
      </c>
      <c r="AY302" s="178" t="s">
        <v>140</v>
      </c>
    </row>
    <row r="303" spans="2:65" s="158" customFormat="1">
      <c r="B303" s="159"/>
      <c r="D303" s="144" t="s">
        <v>152</v>
      </c>
      <c r="E303" s="160" t="s">
        <v>3</v>
      </c>
      <c r="F303" s="161" t="s">
        <v>162</v>
      </c>
      <c r="H303" s="162">
        <v>5.46</v>
      </c>
      <c r="I303" s="163"/>
      <c r="L303" s="159"/>
      <c r="M303" s="164"/>
      <c r="T303" s="165"/>
      <c r="AT303" s="160" t="s">
        <v>152</v>
      </c>
      <c r="AU303" s="160" t="s">
        <v>80</v>
      </c>
      <c r="AV303" s="158" t="s">
        <v>148</v>
      </c>
      <c r="AW303" s="158" t="s">
        <v>32</v>
      </c>
      <c r="AX303" s="158" t="s">
        <v>78</v>
      </c>
      <c r="AY303" s="160" t="s">
        <v>140</v>
      </c>
    </row>
    <row r="304" spans="2:65" s="17" customFormat="1" ht="37.9" customHeight="1">
      <c r="B304" s="124"/>
      <c r="C304" s="125" t="s">
        <v>412</v>
      </c>
      <c r="D304" s="125" t="s">
        <v>143</v>
      </c>
      <c r="E304" s="126" t="s">
        <v>413</v>
      </c>
      <c r="F304" s="127" t="s">
        <v>414</v>
      </c>
      <c r="G304" s="128" t="s">
        <v>205</v>
      </c>
      <c r="H304" s="129">
        <v>5.8999999999999997E-2</v>
      </c>
      <c r="I304" s="130"/>
      <c r="J304" s="131">
        <f>ROUND(I304*H304,2)</f>
        <v>0</v>
      </c>
      <c r="K304" s="127" t="s">
        <v>147</v>
      </c>
      <c r="L304" s="18"/>
      <c r="M304" s="132" t="s">
        <v>3</v>
      </c>
      <c r="N304" s="133" t="s">
        <v>41</v>
      </c>
      <c r="P304" s="134">
        <f>O304*H304</f>
        <v>0</v>
      </c>
      <c r="Q304" s="134">
        <v>1.0492699999999999</v>
      </c>
      <c r="R304" s="134">
        <f>Q304*H304</f>
        <v>6.1906929999999992E-2</v>
      </c>
      <c r="S304" s="134">
        <v>0</v>
      </c>
      <c r="T304" s="135">
        <f>S304*H304</f>
        <v>0</v>
      </c>
      <c r="AR304" s="136" t="s">
        <v>148</v>
      </c>
      <c r="AT304" s="136" t="s">
        <v>143</v>
      </c>
      <c r="AU304" s="136" t="s">
        <v>80</v>
      </c>
      <c r="AY304" s="2" t="s">
        <v>140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2" t="s">
        <v>78</v>
      </c>
      <c r="BK304" s="137">
        <f>ROUND(I304*H304,2)</f>
        <v>0</v>
      </c>
      <c r="BL304" s="2" t="s">
        <v>148</v>
      </c>
      <c r="BM304" s="136" t="s">
        <v>415</v>
      </c>
    </row>
    <row r="305" spans="2:65" s="17" customFormat="1">
      <c r="B305" s="18"/>
      <c r="D305" s="138" t="s">
        <v>150</v>
      </c>
      <c r="F305" s="139" t="s">
        <v>416</v>
      </c>
      <c r="I305" s="140"/>
      <c r="L305" s="18"/>
      <c r="M305" s="141"/>
      <c r="T305" s="42"/>
      <c r="AT305" s="2" t="s">
        <v>150</v>
      </c>
      <c r="AU305" s="2" t="s">
        <v>80</v>
      </c>
    </row>
    <row r="306" spans="2:65" s="142" customFormat="1">
      <c r="B306" s="143"/>
      <c r="D306" s="144" t="s">
        <v>152</v>
      </c>
      <c r="E306" s="145" t="s">
        <v>3</v>
      </c>
      <c r="F306" s="146" t="s">
        <v>409</v>
      </c>
      <c r="H306" s="145" t="s">
        <v>3</v>
      </c>
      <c r="I306" s="147"/>
      <c r="L306" s="143"/>
      <c r="M306" s="148"/>
      <c r="T306" s="149"/>
      <c r="AT306" s="145" t="s">
        <v>152</v>
      </c>
      <c r="AU306" s="145" t="s">
        <v>80</v>
      </c>
      <c r="AV306" s="142" t="s">
        <v>78</v>
      </c>
      <c r="AW306" s="142" t="s">
        <v>32</v>
      </c>
      <c r="AX306" s="142" t="s">
        <v>70</v>
      </c>
      <c r="AY306" s="145" t="s">
        <v>140</v>
      </c>
    </row>
    <row r="307" spans="2:65" s="150" customFormat="1">
      <c r="B307" s="151"/>
      <c r="D307" s="144" t="s">
        <v>152</v>
      </c>
      <c r="E307" s="152" t="s">
        <v>3</v>
      </c>
      <c r="F307" s="153" t="s">
        <v>417</v>
      </c>
      <c r="H307" s="154">
        <v>2.8000000000000001E-2</v>
      </c>
      <c r="I307" s="155"/>
      <c r="L307" s="151"/>
      <c r="M307" s="156"/>
      <c r="T307" s="157"/>
      <c r="AT307" s="152" t="s">
        <v>152</v>
      </c>
      <c r="AU307" s="152" t="s">
        <v>80</v>
      </c>
      <c r="AV307" s="150" t="s">
        <v>80</v>
      </c>
      <c r="AW307" s="150" t="s">
        <v>32</v>
      </c>
      <c r="AX307" s="150" t="s">
        <v>70</v>
      </c>
      <c r="AY307" s="152" t="s">
        <v>140</v>
      </c>
    </row>
    <row r="308" spans="2:65" s="176" customFormat="1">
      <c r="B308" s="177"/>
      <c r="D308" s="144" t="s">
        <v>152</v>
      </c>
      <c r="E308" s="178" t="s">
        <v>3</v>
      </c>
      <c r="F308" s="179" t="s">
        <v>274</v>
      </c>
      <c r="H308" s="180">
        <v>2.8000000000000001E-2</v>
      </c>
      <c r="I308" s="181"/>
      <c r="L308" s="177"/>
      <c r="M308" s="182"/>
      <c r="T308" s="183"/>
      <c r="AT308" s="178" t="s">
        <v>152</v>
      </c>
      <c r="AU308" s="178" t="s">
        <v>80</v>
      </c>
      <c r="AV308" s="176" t="s">
        <v>275</v>
      </c>
      <c r="AW308" s="176" t="s">
        <v>32</v>
      </c>
      <c r="AX308" s="176" t="s">
        <v>70</v>
      </c>
      <c r="AY308" s="178" t="s">
        <v>140</v>
      </c>
    </row>
    <row r="309" spans="2:65" s="142" customFormat="1">
      <c r="B309" s="143"/>
      <c r="D309" s="144" t="s">
        <v>152</v>
      </c>
      <c r="E309" s="145" t="s">
        <v>3</v>
      </c>
      <c r="F309" s="146" t="s">
        <v>409</v>
      </c>
      <c r="H309" s="145" t="s">
        <v>3</v>
      </c>
      <c r="I309" s="147"/>
      <c r="L309" s="143"/>
      <c r="M309" s="148"/>
      <c r="T309" s="149"/>
      <c r="AT309" s="145" t="s">
        <v>152</v>
      </c>
      <c r="AU309" s="145" t="s">
        <v>80</v>
      </c>
      <c r="AV309" s="142" t="s">
        <v>78</v>
      </c>
      <c r="AW309" s="142" t="s">
        <v>32</v>
      </c>
      <c r="AX309" s="142" t="s">
        <v>70</v>
      </c>
      <c r="AY309" s="145" t="s">
        <v>140</v>
      </c>
    </row>
    <row r="310" spans="2:65" s="150" customFormat="1">
      <c r="B310" s="151"/>
      <c r="D310" s="144" t="s">
        <v>152</v>
      </c>
      <c r="E310" s="152" t="s">
        <v>3</v>
      </c>
      <c r="F310" s="153" t="s">
        <v>418</v>
      </c>
      <c r="H310" s="154">
        <v>3.1E-2</v>
      </c>
      <c r="I310" s="155"/>
      <c r="L310" s="151"/>
      <c r="M310" s="156"/>
      <c r="T310" s="157"/>
      <c r="AT310" s="152" t="s">
        <v>152</v>
      </c>
      <c r="AU310" s="152" t="s">
        <v>80</v>
      </c>
      <c r="AV310" s="150" t="s">
        <v>80</v>
      </c>
      <c r="AW310" s="150" t="s">
        <v>32</v>
      </c>
      <c r="AX310" s="150" t="s">
        <v>70</v>
      </c>
      <c r="AY310" s="152" t="s">
        <v>140</v>
      </c>
    </row>
    <row r="311" spans="2:65" s="176" customFormat="1">
      <c r="B311" s="177"/>
      <c r="D311" s="144" t="s">
        <v>152</v>
      </c>
      <c r="E311" s="178" t="s">
        <v>3</v>
      </c>
      <c r="F311" s="179" t="s">
        <v>274</v>
      </c>
      <c r="H311" s="180">
        <v>3.1E-2</v>
      </c>
      <c r="I311" s="181"/>
      <c r="L311" s="177"/>
      <c r="M311" s="182"/>
      <c r="T311" s="183"/>
      <c r="AT311" s="178" t="s">
        <v>152</v>
      </c>
      <c r="AU311" s="178" t="s">
        <v>80</v>
      </c>
      <c r="AV311" s="176" t="s">
        <v>275</v>
      </c>
      <c r="AW311" s="176" t="s">
        <v>32</v>
      </c>
      <c r="AX311" s="176" t="s">
        <v>70</v>
      </c>
      <c r="AY311" s="178" t="s">
        <v>140</v>
      </c>
    </row>
    <row r="312" spans="2:65" s="158" customFormat="1">
      <c r="B312" s="159"/>
      <c r="D312" s="144" t="s">
        <v>152</v>
      </c>
      <c r="E312" s="160" t="s">
        <v>3</v>
      </c>
      <c r="F312" s="161" t="s">
        <v>162</v>
      </c>
      <c r="H312" s="162">
        <v>5.8999999999999997E-2</v>
      </c>
      <c r="I312" s="163"/>
      <c r="L312" s="159"/>
      <c r="M312" s="164"/>
      <c r="T312" s="165"/>
      <c r="AT312" s="160" t="s">
        <v>152</v>
      </c>
      <c r="AU312" s="160" t="s">
        <v>80</v>
      </c>
      <c r="AV312" s="158" t="s">
        <v>148</v>
      </c>
      <c r="AW312" s="158" t="s">
        <v>32</v>
      </c>
      <c r="AX312" s="158" t="s">
        <v>78</v>
      </c>
      <c r="AY312" s="160" t="s">
        <v>140</v>
      </c>
    </row>
    <row r="313" spans="2:65" s="17" customFormat="1" ht="37.9" customHeight="1">
      <c r="B313" s="124"/>
      <c r="C313" s="125" t="s">
        <v>419</v>
      </c>
      <c r="D313" s="125" t="s">
        <v>143</v>
      </c>
      <c r="E313" s="126" t="s">
        <v>420</v>
      </c>
      <c r="F313" s="127" t="s">
        <v>421</v>
      </c>
      <c r="G313" s="128" t="s">
        <v>205</v>
      </c>
      <c r="H313" s="129">
        <v>0.374</v>
      </c>
      <c r="I313" s="130"/>
      <c r="J313" s="131">
        <f>ROUND(I313*H313,2)</f>
        <v>0</v>
      </c>
      <c r="K313" s="127" t="s">
        <v>147</v>
      </c>
      <c r="L313" s="18"/>
      <c r="M313" s="132" t="s">
        <v>3</v>
      </c>
      <c r="N313" s="133" t="s">
        <v>41</v>
      </c>
      <c r="P313" s="134">
        <f>O313*H313</f>
        <v>0</v>
      </c>
      <c r="Q313" s="134">
        <v>1.06277</v>
      </c>
      <c r="R313" s="134">
        <f>Q313*H313</f>
        <v>0.39747598000000001</v>
      </c>
      <c r="S313" s="134">
        <v>0</v>
      </c>
      <c r="T313" s="135">
        <f>S313*H313</f>
        <v>0</v>
      </c>
      <c r="AR313" s="136" t="s">
        <v>148</v>
      </c>
      <c r="AT313" s="136" t="s">
        <v>143</v>
      </c>
      <c r="AU313" s="136" t="s">
        <v>80</v>
      </c>
      <c r="AY313" s="2" t="s">
        <v>140</v>
      </c>
      <c r="BE313" s="137">
        <f>IF(N313="základní",J313,0)</f>
        <v>0</v>
      </c>
      <c r="BF313" s="137">
        <f>IF(N313="snížená",J313,0)</f>
        <v>0</v>
      </c>
      <c r="BG313" s="137">
        <f>IF(N313="zákl. přenesená",J313,0)</f>
        <v>0</v>
      </c>
      <c r="BH313" s="137">
        <f>IF(N313="sníž. přenesená",J313,0)</f>
        <v>0</v>
      </c>
      <c r="BI313" s="137">
        <f>IF(N313="nulová",J313,0)</f>
        <v>0</v>
      </c>
      <c r="BJ313" s="2" t="s">
        <v>78</v>
      </c>
      <c r="BK313" s="137">
        <f>ROUND(I313*H313,2)</f>
        <v>0</v>
      </c>
      <c r="BL313" s="2" t="s">
        <v>148</v>
      </c>
      <c r="BM313" s="136" t="s">
        <v>422</v>
      </c>
    </row>
    <row r="314" spans="2:65" s="17" customFormat="1">
      <c r="B314" s="18"/>
      <c r="D314" s="138" t="s">
        <v>150</v>
      </c>
      <c r="F314" s="139" t="s">
        <v>423</v>
      </c>
      <c r="I314" s="140"/>
      <c r="L314" s="18"/>
      <c r="M314" s="141"/>
      <c r="T314" s="42"/>
      <c r="AT314" s="2" t="s">
        <v>150</v>
      </c>
      <c r="AU314" s="2" t="s">
        <v>80</v>
      </c>
    </row>
    <row r="315" spans="2:65" s="142" customFormat="1">
      <c r="B315" s="143"/>
      <c r="D315" s="144" t="s">
        <v>152</v>
      </c>
      <c r="E315" s="145" t="s">
        <v>3</v>
      </c>
      <c r="F315" s="146" t="s">
        <v>221</v>
      </c>
      <c r="H315" s="145" t="s">
        <v>3</v>
      </c>
      <c r="I315" s="147"/>
      <c r="L315" s="143"/>
      <c r="M315" s="148"/>
      <c r="T315" s="149"/>
      <c r="AT315" s="145" t="s">
        <v>152</v>
      </c>
      <c r="AU315" s="145" t="s">
        <v>80</v>
      </c>
      <c r="AV315" s="142" t="s">
        <v>78</v>
      </c>
      <c r="AW315" s="142" t="s">
        <v>32</v>
      </c>
      <c r="AX315" s="142" t="s">
        <v>70</v>
      </c>
      <c r="AY315" s="145" t="s">
        <v>140</v>
      </c>
    </row>
    <row r="316" spans="2:65" s="150" customFormat="1">
      <c r="B316" s="151"/>
      <c r="D316" s="144" t="s">
        <v>152</v>
      </c>
      <c r="E316" s="152" t="s">
        <v>3</v>
      </c>
      <c r="F316" s="153" t="s">
        <v>424</v>
      </c>
      <c r="H316" s="154">
        <v>0.32200000000000001</v>
      </c>
      <c r="I316" s="155"/>
      <c r="L316" s="151"/>
      <c r="M316" s="156"/>
      <c r="T316" s="157"/>
      <c r="AT316" s="152" t="s">
        <v>152</v>
      </c>
      <c r="AU316" s="152" t="s">
        <v>80</v>
      </c>
      <c r="AV316" s="150" t="s">
        <v>80</v>
      </c>
      <c r="AW316" s="150" t="s">
        <v>32</v>
      </c>
      <c r="AX316" s="150" t="s">
        <v>70</v>
      </c>
      <c r="AY316" s="152" t="s">
        <v>140</v>
      </c>
    </row>
    <row r="317" spans="2:65" s="176" customFormat="1">
      <c r="B317" s="177"/>
      <c r="D317" s="144" t="s">
        <v>152</v>
      </c>
      <c r="E317" s="178" t="s">
        <v>3</v>
      </c>
      <c r="F317" s="179" t="s">
        <v>274</v>
      </c>
      <c r="H317" s="180">
        <v>0.32200000000000001</v>
      </c>
      <c r="I317" s="181"/>
      <c r="L317" s="177"/>
      <c r="M317" s="182"/>
      <c r="T317" s="183"/>
      <c r="AT317" s="178" t="s">
        <v>152</v>
      </c>
      <c r="AU317" s="178" t="s">
        <v>80</v>
      </c>
      <c r="AV317" s="176" t="s">
        <v>275</v>
      </c>
      <c r="AW317" s="176" t="s">
        <v>32</v>
      </c>
      <c r="AX317" s="176" t="s">
        <v>70</v>
      </c>
      <c r="AY317" s="178" t="s">
        <v>140</v>
      </c>
    </row>
    <row r="318" spans="2:65" s="142" customFormat="1">
      <c r="B318" s="143"/>
      <c r="D318" s="144" t="s">
        <v>152</v>
      </c>
      <c r="E318" s="145" t="s">
        <v>3</v>
      </c>
      <c r="F318" s="146" t="s">
        <v>409</v>
      </c>
      <c r="H318" s="145" t="s">
        <v>3</v>
      </c>
      <c r="I318" s="147"/>
      <c r="L318" s="143"/>
      <c r="M318" s="148"/>
      <c r="T318" s="149"/>
      <c r="AT318" s="145" t="s">
        <v>152</v>
      </c>
      <c r="AU318" s="145" t="s">
        <v>80</v>
      </c>
      <c r="AV318" s="142" t="s">
        <v>78</v>
      </c>
      <c r="AW318" s="142" t="s">
        <v>32</v>
      </c>
      <c r="AX318" s="142" t="s">
        <v>70</v>
      </c>
      <c r="AY318" s="145" t="s">
        <v>140</v>
      </c>
    </row>
    <row r="319" spans="2:65" s="150" customFormat="1">
      <c r="B319" s="151"/>
      <c r="D319" s="144" t="s">
        <v>152</v>
      </c>
      <c r="E319" s="152" t="s">
        <v>3</v>
      </c>
      <c r="F319" s="153" t="s">
        <v>425</v>
      </c>
      <c r="H319" s="154">
        <v>2.5000000000000001E-2</v>
      </c>
      <c r="I319" s="155"/>
      <c r="L319" s="151"/>
      <c r="M319" s="156"/>
      <c r="T319" s="157"/>
      <c r="AT319" s="152" t="s">
        <v>152</v>
      </c>
      <c r="AU319" s="152" t="s">
        <v>80</v>
      </c>
      <c r="AV319" s="150" t="s">
        <v>80</v>
      </c>
      <c r="AW319" s="150" t="s">
        <v>32</v>
      </c>
      <c r="AX319" s="150" t="s">
        <v>70</v>
      </c>
      <c r="AY319" s="152" t="s">
        <v>140</v>
      </c>
    </row>
    <row r="320" spans="2:65" s="176" customFormat="1">
      <c r="B320" s="177"/>
      <c r="D320" s="144" t="s">
        <v>152</v>
      </c>
      <c r="E320" s="178" t="s">
        <v>3</v>
      </c>
      <c r="F320" s="179" t="s">
        <v>274</v>
      </c>
      <c r="H320" s="180">
        <v>2.5000000000000001E-2</v>
      </c>
      <c r="I320" s="181"/>
      <c r="L320" s="177"/>
      <c r="M320" s="182"/>
      <c r="T320" s="183"/>
      <c r="AT320" s="178" t="s">
        <v>152</v>
      </c>
      <c r="AU320" s="178" t="s">
        <v>80</v>
      </c>
      <c r="AV320" s="176" t="s">
        <v>275</v>
      </c>
      <c r="AW320" s="176" t="s">
        <v>32</v>
      </c>
      <c r="AX320" s="176" t="s">
        <v>70</v>
      </c>
      <c r="AY320" s="178" t="s">
        <v>140</v>
      </c>
    </row>
    <row r="321" spans="2:65" s="142" customFormat="1">
      <c r="B321" s="143"/>
      <c r="D321" s="144" t="s">
        <v>152</v>
      </c>
      <c r="E321" s="145" t="s">
        <v>3</v>
      </c>
      <c r="F321" s="146" t="s">
        <v>409</v>
      </c>
      <c r="H321" s="145" t="s">
        <v>3</v>
      </c>
      <c r="I321" s="147"/>
      <c r="L321" s="143"/>
      <c r="M321" s="148"/>
      <c r="T321" s="149"/>
      <c r="AT321" s="145" t="s">
        <v>152</v>
      </c>
      <c r="AU321" s="145" t="s">
        <v>80</v>
      </c>
      <c r="AV321" s="142" t="s">
        <v>78</v>
      </c>
      <c r="AW321" s="142" t="s">
        <v>32</v>
      </c>
      <c r="AX321" s="142" t="s">
        <v>70</v>
      </c>
      <c r="AY321" s="145" t="s">
        <v>140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426</v>
      </c>
      <c r="H322" s="154">
        <v>2.7E-2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76" customFormat="1">
      <c r="B323" s="177"/>
      <c r="D323" s="144" t="s">
        <v>152</v>
      </c>
      <c r="E323" s="178" t="s">
        <v>3</v>
      </c>
      <c r="F323" s="179" t="s">
        <v>274</v>
      </c>
      <c r="H323" s="180">
        <v>2.7E-2</v>
      </c>
      <c r="I323" s="181"/>
      <c r="L323" s="177"/>
      <c r="M323" s="182"/>
      <c r="T323" s="183"/>
      <c r="AT323" s="178" t="s">
        <v>152</v>
      </c>
      <c r="AU323" s="178" t="s">
        <v>80</v>
      </c>
      <c r="AV323" s="176" t="s">
        <v>275</v>
      </c>
      <c r="AW323" s="176" t="s">
        <v>32</v>
      </c>
      <c r="AX323" s="176" t="s">
        <v>70</v>
      </c>
      <c r="AY323" s="178" t="s">
        <v>140</v>
      </c>
    </row>
    <row r="324" spans="2:65" s="158" customFormat="1">
      <c r="B324" s="159"/>
      <c r="D324" s="144" t="s">
        <v>152</v>
      </c>
      <c r="E324" s="160" t="s">
        <v>3</v>
      </c>
      <c r="F324" s="161" t="s">
        <v>162</v>
      </c>
      <c r="H324" s="162">
        <v>0.374</v>
      </c>
      <c r="I324" s="163"/>
      <c r="L324" s="159"/>
      <c r="M324" s="164"/>
      <c r="T324" s="165"/>
      <c r="AT324" s="160" t="s">
        <v>152</v>
      </c>
      <c r="AU324" s="160" t="s">
        <v>80</v>
      </c>
      <c r="AV324" s="158" t="s">
        <v>148</v>
      </c>
      <c r="AW324" s="158" t="s">
        <v>32</v>
      </c>
      <c r="AX324" s="158" t="s">
        <v>78</v>
      </c>
      <c r="AY324" s="160" t="s">
        <v>140</v>
      </c>
    </row>
    <row r="325" spans="2:65" s="17" customFormat="1" ht="21.75" customHeight="1">
      <c r="B325" s="124"/>
      <c r="C325" s="125" t="s">
        <v>427</v>
      </c>
      <c r="D325" s="125" t="s">
        <v>143</v>
      </c>
      <c r="E325" s="126" t="s">
        <v>428</v>
      </c>
      <c r="F325" s="127" t="s">
        <v>429</v>
      </c>
      <c r="G325" s="128" t="s">
        <v>237</v>
      </c>
      <c r="H325" s="129">
        <v>4.5620000000000003</v>
      </c>
      <c r="I325" s="130"/>
      <c r="J325" s="131">
        <f>ROUND(I325*H325,2)</f>
        <v>0</v>
      </c>
      <c r="K325" s="127" t="s">
        <v>147</v>
      </c>
      <c r="L325" s="18"/>
      <c r="M325" s="132" t="s">
        <v>3</v>
      </c>
      <c r="N325" s="133" t="s">
        <v>41</v>
      </c>
      <c r="P325" s="134">
        <f>O325*H325</f>
        <v>0</v>
      </c>
      <c r="Q325" s="134">
        <v>1.282E-2</v>
      </c>
      <c r="R325" s="134">
        <f>Q325*H325</f>
        <v>5.8484840000000003E-2</v>
      </c>
      <c r="S325" s="134">
        <v>0</v>
      </c>
      <c r="T325" s="135">
        <f>S325*H325</f>
        <v>0</v>
      </c>
      <c r="AR325" s="136" t="s">
        <v>148</v>
      </c>
      <c r="AT325" s="136" t="s">
        <v>143</v>
      </c>
      <c r="AU325" s="136" t="s">
        <v>80</v>
      </c>
      <c r="AY325" s="2" t="s">
        <v>140</v>
      </c>
      <c r="BE325" s="137">
        <f>IF(N325="základní",J325,0)</f>
        <v>0</v>
      </c>
      <c r="BF325" s="137">
        <f>IF(N325="snížená",J325,0)</f>
        <v>0</v>
      </c>
      <c r="BG325" s="137">
        <f>IF(N325="zákl. přenesená",J325,0)</f>
        <v>0</v>
      </c>
      <c r="BH325" s="137">
        <f>IF(N325="sníž. přenesená",J325,0)</f>
        <v>0</v>
      </c>
      <c r="BI325" s="137">
        <f>IF(N325="nulová",J325,0)</f>
        <v>0</v>
      </c>
      <c r="BJ325" s="2" t="s">
        <v>78</v>
      </c>
      <c r="BK325" s="137">
        <f>ROUND(I325*H325,2)</f>
        <v>0</v>
      </c>
      <c r="BL325" s="2" t="s">
        <v>148</v>
      </c>
      <c r="BM325" s="136" t="s">
        <v>430</v>
      </c>
    </row>
    <row r="326" spans="2:65" s="17" customFormat="1">
      <c r="B326" s="18"/>
      <c r="D326" s="138" t="s">
        <v>150</v>
      </c>
      <c r="F326" s="139" t="s">
        <v>431</v>
      </c>
      <c r="I326" s="140"/>
      <c r="L326" s="18"/>
      <c r="M326" s="141"/>
      <c r="T326" s="42"/>
      <c r="AT326" s="2" t="s">
        <v>150</v>
      </c>
      <c r="AU326" s="2" t="s">
        <v>80</v>
      </c>
    </row>
    <row r="327" spans="2:65" s="150" customFormat="1">
      <c r="B327" s="151"/>
      <c r="D327" s="144" t="s">
        <v>152</v>
      </c>
      <c r="E327" s="152" t="s">
        <v>3</v>
      </c>
      <c r="F327" s="153" t="s">
        <v>432</v>
      </c>
      <c r="H327" s="154">
        <v>4.5620000000000003</v>
      </c>
      <c r="I327" s="155"/>
      <c r="L327" s="151"/>
      <c r="M327" s="156"/>
      <c r="T327" s="157"/>
      <c r="AT327" s="152" t="s">
        <v>152</v>
      </c>
      <c r="AU327" s="152" t="s">
        <v>80</v>
      </c>
      <c r="AV327" s="150" t="s">
        <v>80</v>
      </c>
      <c r="AW327" s="150" t="s">
        <v>32</v>
      </c>
      <c r="AX327" s="150" t="s">
        <v>70</v>
      </c>
      <c r="AY327" s="152" t="s">
        <v>140</v>
      </c>
    </row>
    <row r="328" spans="2:65" s="158" customFormat="1">
      <c r="B328" s="159"/>
      <c r="D328" s="144" t="s">
        <v>152</v>
      </c>
      <c r="E328" s="160" t="s">
        <v>3</v>
      </c>
      <c r="F328" s="161" t="s">
        <v>162</v>
      </c>
      <c r="H328" s="162">
        <v>4.5620000000000003</v>
      </c>
      <c r="I328" s="163"/>
      <c r="L328" s="159"/>
      <c r="M328" s="164"/>
      <c r="T328" s="165"/>
      <c r="AT328" s="160" t="s">
        <v>152</v>
      </c>
      <c r="AU328" s="160" t="s">
        <v>80</v>
      </c>
      <c r="AV328" s="158" t="s">
        <v>148</v>
      </c>
      <c r="AW328" s="158" t="s">
        <v>32</v>
      </c>
      <c r="AX328" s="158" t="s">
        <v>78</v>
      </c>
      <c r="AY328" s="160" t="s">
        <v>140</v>
      </c>
    </row>
    <row r="329" spans="2:65" s="17" customFormat="1" ht="24.2" customHeight="1">
      <c r="B329" s="124"/>
      <c r="C329" s="125" t="s">
        <v>433</v>
      </c>
      <c r="D329" s="125" t="s">
        <v>143</v>
      </c>
      <c r="E329" s="126" t="s">
        <v>434</v>
      </c>
      <c r="F329" s="127" t="s">
        <v>435</v>
      </c>
      <c r="G329" s="128" t="s">
        <v>237</v>
      </c>
      <c r="H329" s="129">
        <v>4.5620000000000003</v>
      </c>
      <c r="I329" s="130"/>
      <c r="J329" s="131">
        <f>ROUND(I329*H329,2)</f>
        <v>0</v>
      </c>
      <c r="K329" s="127" t="s">
        <v>147</v>
      </c>
      <c r="L329" s="18"/>
      <c r="M329" s="132" t="s">
        <v>3</v>
      </c>
      <c r="N329" s="133" t="s">
        <v>41</v>
      </c>
      <c r="P329" s="134">
        <f>O329*H329</f>
        <v>0</v>
      </c>
      <c r="Q329" s="134">
        <v>0</v>
      </c>
      <c r="R329" s="134">
        <f>Q329*H329</f>
        <v>0</v>
      </c>
      <c r="S329" s="134">
        <v>0</v>
      </c>
      <c r="T329" s="135">
        <f>S329*H329</f>
        <v>0</v>
      </c>
      <c r="AR329" s="136" t="s">
        <v>148</v>
      </c>
      <c r="AT329" s="136" t="s">
        <v>143</v>
      </c>
      <c r="AU329" s="136" t="s">
        <v>80</v>
      </c>
      <c r="AY329" s="2" t="s">
        <v>140</v>
      </c>
      <c r="BE329" s="137">
        <f>IF(N329="základní",J329,0)</f>
        <v>0</v>
      </c>
      <c r="BF329" s="137">
        <f>IF(N329="snížená",J329,0)</f>
        <v>0</v>
      </c>
      <c r="BG329" s="137">
        <f>IF(N329="zákl. přenesená",J329,0)</f>
        <v>0</v>
      </c>
      <c r="BH329" s="137">
        <f>IF(N329="sníž. přenesená",J329,0)</f>
        <v>0</v>
      </c>
      <c r="BI329" s="137">
        <f>IF(N329="nulová",J329,0)</f>
        <v>0</v>
      </c>
      <c r="BJ329" s="2" t="s">
        <v>78</v>
      </c>
      <c r="BK329" s="137">
        <f>ROUND(I329*H329,2)</f>
        <v>0</v>
      </c>
      <c r="BL329" s="2" t="s">
        <v>148</v>
      </c>
      <c r="BM329" s="136" t="s">
        <v>436</v>
      </c>
    </row>
    <row r="330" spans="2:65" s="17" customFormat="1">
      <c r="B330" s="18"/>
      <c r="D330" s="138" t="s">
        <v>150</v>
      </c>
      <c r="F330" s="139" t="s">
        <v>437</v>
      </c>
      <c r="I330" s="140"/>
      <c r="L330" s="18"/>
      <c r="M330" s="141"/>
      <c r="T330" s="42"/>
      <c r="AT330" s="2" t="s">
        <v>150</v>
      </c>
      <c r="AU330" s="2" t="s">
        <v>80</v>
      </c>
    </row>
    <row r="331" spans="2:65" s="150" customFormat="1">
      <c r="B331" s="151"/>
      <c r="D331" s="144" t="s">
        <v>152</v>
      </c>
      <c r="E331" s="152" t="s">
        <v>3</v>
      </c>
      <c r="F331" s="153" t="s">
        <v>438</v>
      </c>
      <c r="H331" s="154">
        <v>4.5620000000000003</v>
      </c>
      <c r="I331" s="155"/>
      <c r="L331" s="151"/>
      <c r="M331" s="156"/>
      <c r="T331" s="157"/>
      <c r="AT331" s="152" t="s">
        <v>152</v>
      </c>
      <c r="AU331" s="152" t="s">
        <v>80</v>
      </c>
      <c r="AV331" s="150" t="s">
        <v>80</v>
      </c>
      <c r="AW331" s="150" t="s">
        <v>32</v>
      </c>
      <c r="AX331" s="150" t="s">
        <v>70</v>
      </c>
      <c r="AY331" s="152" t="s">
        <v>140</v>
      </c>
    </row>
    <row r="332" spans="2:65" s="158" customFormat="1">
      <c r="B332" s="159"/>
      <c r="D332" s="144" t="s">
        <v>152</v>
      </c>
      <c r="E332" s="160" t="s">
        <v>3</v>
      </c>
      <c r="F332" s="161" t="s">
        <v>162</v>
      </c>
      <c r="H332" s="162">
        <v>4.5620000000000003</v>
      </c>
      <c r="I332" s="163"/>
      <c r="L332" s="159"/>
      <c r="M332" s="164"/>
      <c r="T332" s="165"/>
      <c r="AT332" s="160" t="s">
        <v>152</v>
      </c>
      <c r="AU332" s="160" t="s">
        <v>80</v>
      </c>
      <c r="AV332" s="158" t="s">
        <v>148</v>
      </c>
      <c r="AW332" s="158" t="s">
        <v>32</v>
      </c>
      <c r="AX332" s="158" t="s">
        <v>78</v>
      </c>
      <c r="AY332" s="160" t="s">
        <v>140</v>
      </c>
    </row>
    <row r="333" spans="2:65" s="17" customFormat="1" ht="16.5" customHeight="1">
      <c r="B333" s="124"/>
      <c r="C333" s="125" t="s">
        <v>439</v>
      </c>
      <c r="D333" s="125" t="s">
        <v>143</v>
      </c>
      <c r="E333" s="126" t="s">
        <v>440</v>
      </c>
      <c r="F333" s="127" t="s">
        <v>441</v>
      </c>
      <c r="G333" s="128" t="s">
        <v>237</v>
      </c>
      <c r="H333" s="129">
        <v>6.798</v>
      </c>
      <c r="I333" s="130"/>
      <c r="J333" s="131">
        <f>ROUND(I333*H333,2)</f>
        <v>0</v>
      </c>
      <c r="K333" s="127" t="s">
        <v>147</v>
      </c>
      <c r="L333" s="18"/>
      <c r="M333" s="132" t="s">
        <v>3</v>
      </c>
      <c r="N333" s="133" t="s">
        <v>41</v>
      </c>
      <c r="P333" s="134">
        <f>O333*H333</f>
        <v>0</v>
      </c>
      <c r="Q333" s="134">
        <v>8.7399999999999995E-3</v>
      </c>
      <c r="R333" s="134">
        <f>Q333*H333</f>
        <v>5.9414519999999998E-2</v>
      </c>
      <c r="S333" s="134">
        <v>0</v>
      </c>
      <c r="T333" s="135">
        <f>S333*H333</f>
        <v>0</v>
      </c>
      <c r="AR333" s="136" t="s">
        <v>148</v>
      </c>
      <c r="AT333" s="136" t="s">
        <v>143</v>
      </c>
      <c r="AU333" s="136" t="s">
        <v>80</v>
      </c>
      <c r="AY333" s="2" t="s">
        <v>140</v>
      </c>
      <c r="BE333" s="137">
        <f>IF(N333="základní",J333,0)</f>
        <v>0</v>
      </c>
      <c r="BF333" s="137">
        <f>IF(N333="snížená",J333,0)</f>
        <v>0</v>
      </c>
      <c r="BG333" s="137">
        <f>IF(N333="zákl. přenesená",J333,0)</f>
        <v>0</v>
      </c>
      <c r="BH333" s="137">
        <f>IF(N333="sníž. přenesená",J333,0)</f>
        <v>0</v>
      </c>
      <c r="BI333" s="137">
        <f>IF(N333="nulová",J333,0)</f>
        <v>0</v>
      </c>
      <c r="BJ333" s="2" t="s">
        <v>78</v>
      </c>
      <c r="BK333" s="137">
        <f>ROUND(I333*H333,2)</f>
        <v>0</v>
      </c>
      <c r="BL333" s="2" t="s">
        <v>148</v>
      </c>
      <c r="BM333" s="136" t="s">
        <v>442</v>
      </c>
    </row>
    <row r="334" spans="2:65" s="17" customFormat="1">
      <c r="B334" s="18"/>
      <c r="D334" s="138" t="s">
        <v>150</v>
      </c>
      <c r="F334" s="139" t="s">
        <v>443</v>
      </c>
      <c r="I334" s="140"/>
      <c r="L334" s="18"/>
      <c r="M334" s="141"/>
      <c r="T334" s="42"/>
      <c r="AT334" s="2" t="s">
        <v>150</v>
      </c>
      <c r="AU334" s="2" t="s">
        <v>80</v>
      </c>
    </row>
    <row r="335" spans="2:65" s="150" customFormat="1">
      <c r="B335" s="151"/>
      <c r="D335" s="144" t="s">
        <v>152</v>
      </c>
      <c r="E335" s="152" t="s">
        <v>3</v>
      </c>
      <c r="F335" s="153" t="s">
        <v>444</v>
      </c>
      <c r="H335" s="154">
        <v>1.32</v>
      </c>
      <c r="I335" s="155"/>
      <c r="L335" s="151"/>
      <c r="M335" s="156"/>
      <c r="T335" s="157"/>
      <c r="AT335" s="152" t="s">
        <v>152</v>
      </c>
      <c r="AU335" s="152" t="s">
        <v>80</v>
      </c>
      <c r="AV335" s="150" t="s">
        <v>80</v>
      </c>
      <c r="AW335" s="150" t="s">
        <v>32</v>
      </c>
      <c r="AX335" s="150" t="s">
        <v>70</v>
      </c>
      <c r="AY335" s="152" t="s">
        <v>140</v>
      </c>
    </row>
    <row r="336" spans="2:65" s="150" customFormat="1">
      <c r="B336" s="151"/>
      <c r="D336" s="144" t="s">
        <v>152</v>
      </c>
      <c r="E336" s="152" t="s">
        <v>3</v>
      </c>
      <c r="F336" s="153" t="s">
        <v>445</v>
      </c>
      <c r="H336" s="154">
        <v>0.44</v>
      </c>
      <c r="I336" s="155"/>
      <c r="L336" s="151"/>
      <c r="M336" s="156"/>
      <c r="T336" s="157"/>
      <c r="AT336" s="152" t="s">
        <v>152</v>
      </c>
      <c r="AU336" s="152" t="s">
        <v>80</v>
      </c>
      <c r="AV336" s="150" t="s">
        <v>80</v>
      </c>
      <c r="AW336" s="150" t="s">
        <v>32</v>
      </c>
      <c r="AX336" s="150" t="s">
        <v>70</v>
      </c>
      <c r="AY336" s="152" t="s">
        <v>140</v>
      </c>
    </row>
    <row r="337" spans="2:65" s="176" customFormat="1">
      <c r="B337" s="177"/>
      <c r="D337" s="144" t="s">
        <v>152</v>
      </c>
      <c r="E337" s="178" t="s">
        <v>3</v>
      </c>
      <c r="F337" s="179" t="s">
        <v>274</v>
      </c>
      <c r="H337" s="180">
        <v>1.76</v>
      </c>
      <c r="I337" s="181"/>
      <c r="L337" s="177"/>
      <c r="M337" s="182"/>
      <c r="T337" s="183"/>
      <c r="AT337" s="178" t="s">
        <v>152</v>
      </c>
      <c r="AU337" s="178" t="s">
        <v>80</v>
      </c>
      <c r="AV337" s="176" t="s">
        <v>275</v>
      </c>
      <c r="AW337" s="176" t="s">
        <v>32</v>
      </c>
      <c r="AX337" s="176" t="s">
        <v>70</v>
      </c>
      <c r="AY337" s="178" t="s">
        <v>140</v>
      </c>
    </row>
    <row r="338" spans="2:65" s="150" customFormat="1">
      <c r="B338" s="151"/>
      <c r="D338" s="144" t="s">
        <v>152</v>
      </c>
      <c r="E338" s="152" t="s">
        <v>3</v>
      </c>
      <c r="F338" s="153" t="s">
        <v>446</v>
      </c>
      <c r="H338" s="154">
        <v>0.99</v>
      </c>
      <c r="I338" s="155"/>
      <c r="L338" s="151"/>
      <c r="M338" s="156"/>
      <c r="T338" s="157"/>
      <c r="AT338" s="152" t="s">
        <v>152</v>
      </c>
      <c r="AU338" s="152" t="s">
        <v>80</v>
      </c>
      <c r="AV338" s="150" t="s">
        <v>80</v>
      </c>
      <c r="AW338" s="150" t="s">
        <v>32</v>
      </c>
      <c r="AX338" s="150" t="s">
        <v>70</v>
      </c>
      <c r="AY338" s="152" t="s">
        <v>140</v>
      </c>
    </row>
    <row r="339" spans="2:65" s="150" customFormat="1">
      <c r="B339" s="151"/>
      <c r="D339" s="144" t="s">
        <v>152</v>
      </c>
      <c r="E339" s="152" t="s">
        <v>3</v>
      </c>
      <c r="F339" s="153" t="s">
        <v>447</v>
      </c>
      <c r="H339" s="154">
        <v>1.4079999999999999</v>
      </c>
      <c r="I339" s="155"/>
      <c r="L339" s="151"/>
      <c r="M339" s="156"/>
      <c r="T339" s="157"/>
      <c r="AT339" s="152" t="s">
        <v>152</v>
      </c>
      <c r="AU339" s="152" t="s">
        <v>80</v>
      </c>
      <c r="AV339" s="150" t="s">
        <v>80</v>
      </c>
      <c r="AW339" s="150" t="s">
        <v>32</v>
      </c>
      <c r="AX339" s="150" t="s">
        <v>70</v>
      </c>
      <c r="AY339" s="152" t="s">
        <v>140</v>
      </c>
    </row>
    <row r="340" spans="2:65" s="150" customFormat="1">
      <c r="B340" s="151"/>
      <c r="D340" s="144" t="s">
        <v>152</v>
      </c>
      <c r="E340" s="152" t="s">
        <v>3</v>
      </c>
      <c r="F340" s="153" t="s">
        <v>448</v>
      </c>
      <c r="H340" s="154">
        <v>2.64</v>
      </c>
      <c r="I340" s="155"/>
      <c r="L340" s="151"/>
      <c r="M340" s="156"/>
      <c r="T340" s="157"/>
      <c r="AT340" s="152" t="s">
        <v>152</v>
      </c>
      <c r="AU340" s="152" t="s">
        <v>80</v>
      </c>
      <c r="AV340" s="150" t="s">
        <v>80</v>
      </c>
      <c r="AW340" s="150" t="s">
        <v>32</v>
      </c>
      <c r="AX340" s="150" t="s">
        <v>70</v>
      </c>
      <c r="AY340" s="152" t="s">
        <v>140</v>
      </c>
    </row>
    <row r="341" spans="2:65" s="176" customFormat="1">
      <c r="B341" s="177"/>
      <c r="D341" s="144" t="s">
        <v>152</v>
      </c>
      <c r="E341" s="178" t="s">
        <v>3</v>
      </c>
      <c r="F341" s="179" t="s">
        <v>274</v>
      </c>
      <c r="H341" s="180">
        <v>5.0380000000000003</v>
      </c>
      <c r="I341" s="181"/>
      <c r="L341" s="177"/>
      <c r="M341" s="182"/>
      <c r="T341" s="183"/>
      <c r="AT341" s="178" t="s">
        <v>152</v>
      </c>
      <c r="AU341" s="178" t="s">
        <v>80</v>
      </c>
      <c r="AV341" s="176" t="s">
        <v>275</v>
      </c>
      <c r="AW341" s="176" t="s">
        <v>32</v>
      </c>
      <c r="AX341" s="176" t="s">
        <v>70</v>
      </c>
      <c r="AY341" s="178" t="s">
        <v>140</v>
      </c>
    </row>
    <row r="342" spans="2:65" s="158" customFormat="1">
      <c r="B342" s="159"/>
      <c r="D342" s="144" t="s">
        <v>152</v>
      </c>
      <c r="E342" s="160" t="s">
        <v>3</v>
      </c>
      <c r="F342" s="161" t="s">
        <v>162</v>
      </c>
      <c r="H342" s="162">
        <v>6.798</v>
      </c>
      <c r="I342" s="163"/>
      <c r="L342" s="159"/>
      <c r="M342" s="164"/>
      <c r="T342" s="165"/>
      <c r="AT342" s="160" t="s">
        <v>152</v>
      </c>
      <c r="AU342" s="160" t="s">
        <v>80</v>
      </c>
      <c r="AV342" s="158" t="s">
        <v>148</v>
      </c>
      <c r="AW342" s="158" t="s">
        <v>32</v>
      </c>
      <c r="AX342" s="158" t="s">
        <v>78</v>
      </c>
      <c r="AY342" s="160" t="s">
        <v>140</v>
      </c>
    </row>
    <row r="343" spans="2:65" s="17" customFormat="1" ht="16.5" customHeight="1">
      <c r="B343" s="124"/>
      <c r="C343" s="125" t="s">
        <v>449</v>
      </c>
      <c r="D343" s="125" t="s">
        <v>143</v>
      </c>
      <c r="E343" s="126" t="s">
        <v>450</v>
      </c>
      <c r="F343" s="127" t="s">
        <v>451</v>
      </c>
      <c r="G343" s="128" t="s">
        <v>237</v>
      </c>
      <c r="H343" s="129">
        <v>6.798</v>
      </c>
      <c r="I343" s="130"/>
      <c r="J343" s="131">
        <f>ROUND(I343*H343,2)</f>
        <v>0</v>
      </c>
      <c r="K343" s="127" t="s">
        <v>147</v>
      </c>
      <c r="L343" s="18"/>
      <c r="M343" s="132" t="s">
        <v>3</v>
      </c>
      <c r="N343" s="133" t="s">
        <v>41</v>
      </c>
      <c r="P343" s="134">
        <f>O343*H343</f>
        <v>0</v>
      </c>
      <c r="Q343" s="134">
        <v>0</v>
      </c>
      <c r="R343" s="134">
        <f>Q343*H343</f>
        <v>0</v>
      </c>
      <c r="S343" s="134">
        <v>0</v>
      </c>
      <c r="T343" s="135">
        <f>S343*H343</f>
        <v>0</v>
      </c>
      <c r="AR343" s="136" t="s">
        <v>148</v>
      </c>
      <c r="AT343" s="136" t="s">
        <v>143</v>
      </c>
      <c r="AU343" s="136" t="s">
        <v>80</v>
      </c>
      <c r="AY343" s="2" t="s">
        <v>140</v>
      </c>
      <c r="BE343" s="137">
        <f>IF(N343="základní",J343,0)</f>
        <v>0</v>
      </c>
      <c r="BF343" s="137">
        <f>IF(N343="snížená",J343,0)</f>
        <v>0</v>
      </c>
      <c r="BG343" s="137">
        <f>IF(N343="zákl. přenesená",J343,0)</f>
        <v>0</v>
      </c>
      <c r="BH343" s="137">
        <f>IF(N343="sníž. přenesená",J343,0)</f>
        <v>0</v>
      </c>
      <c r="BI343" s="137">
        <f>IF(N343="nulová",J343,0)</f>
        <v>0</v>
      </c>
      <c r="BJ343" s="2" t="s">
        <v>78</v>
      </c>
      <c r="BK343" s="137">
        <f>ROUND(I343*H343,2)</f>
        <v>0</v>
      </c>
      <c r="BL343" s="2" t="s">
        <v>148</v>
      </c>
      <c r="BM343" s="136" t="s">
        <v>452</v>
      </c>
    </row>
    <row r="344" spans="2:65" s="17" customFormat="1">
      <c r="B344" s="18"/>
      <c r="D344" s="138" t="s">
        <v>150</v>
      </c>
      <c r="F344" s="139" t="s">
        <v>453</v>
      </c>
      <c r="I344" s="140"/>
      <c r="L344" s="18"/>
      <c r="M344" s="141"/>
      <c r="T344" s="42"/>
      <c r="AT344" s="2" t="s">
        <v>150</v>
      </c>
      <c r="AU344" s="2" t="s">
        <v>80</v>
      </c>
    </row>
    <row r="345" spans="2:65" s="150" customFormat="1">
      <c r="B345" s="151"/>
      <c r="D345" s="144" t="s">
        <v>152</v>
      </c>
      <c r="E345" s="152" t="s">
        <v>3</v>
      </c>
      <c r="F345" s="153" t="s">
        <v>454</v>
      </c>
      <c r="H345" s="154">
        <v>6.798</v>
      </c>
      <c r="I345" s="155"/>
      <c r="L345" s="151"/>
      <c r="M345" s="156"/>
      <c r="T345" s="157"/>
      <c r="AT345" s="152" t="s">
        <v>152</v>
      </c>
      <c r="AU345" s="152" t="s">
        <v>80</v>
      </c>
      <c r="AV345" s="150" t="s">
        <v>80</v>
      </c>
      <c r="AW345" s="150" t="s">
        <v>32</v>
      </c>
      <c r="AX345" s="150" t="s">
        <v>70</v>
      </c>
      <c r="AY345" s="152" t="s">
        <v>140</v>
      </c>
    </row>
    <row r="346" spans="2:65" s="158" customFormat="1">
      <c r="B346" s="159"/>
      <c r="D346" s="144" t="s">
        <v>152</v>
      </c>
      <c r="E346" s="160" t="s">
        <v>3</v>
      </c>
      <c r="F346" s="161" t="s">
        <v>162</v>
      </c>
      <c r="H346" s="162">
        <v>6.798</v>
      </c>
      <c r="I346" s="163"/>
      <c r="L346" s="159"/>
      <c r="M346" s="164"/>
      <c r="T346" s="165"/>
      <c r="AT346" s="160" t="s">
        <v>152</v>
      </c>
      <c r="AU346" s="160" t="s">
        <v>80</v>
      </c>
      <c r="AV346" s="158" t="s">
        <v>148</v>
      </c>
      <c r="AW346" s="158" t="s">
        <v>32</v>
      </c>
      <c r="AX346" s="158" t="s">
        <v>78</v>
      </c>
      <c r="AY346" s="160" t="s">
        <v>140</v>
      </c>
    </row>
    <row r="347" spans="2:65" s="111" customFormat="1" ht="22.9" customHeight="1">
      <c r="B347" s="112"/>
      <c r="D347" s="113" t="s">
        <v>69</v>
      </c>
      <c r="E347" s="122" t="s">
        <v>455</v>
      </c>
      <c r="F347" s="122" t="s">
        <v>456</v>
      </c>
      <c r="I347" s="115"/>
      <c r="J347" s="123">
        <f>BK347</f>
        <v>0</v>
      </c>
      <c r="L347" s="112"/>
      <c r="M347" s="117"/>
      <c r="P347" s="118">
        <f>SUM(P348:P367)</f>
        <v>0</v>
      </c>
      <c r="R347" s="118">
        <f>SUM(R348:R367)</f>
        <v>12.523866999999999</v>
      </c>
      <c r="T347" s="119">
        <f>SUM(T348:T367)</f>
        <v>0</v>
      </c>
      <c r="AR347" s="113" t="s">
        <v>78</v>
      </c>
      <c r="AT347" s="120" t="s">
        <v>69</v>
      </c>
      <c r="AU347" s="120" t="s">
        <v>78</v>
      </c>
      <c r="AY347" s="113" t="s">
        <v>140</v>
      </c>
      <c r="BK347" s="121">
        <f>SUM(BK348:BK367)</f>
        <v>0</v>
      </c>
    </row>
    <row r="348" spans="2:65" s="17" customFormat="1" ht="44.25" customHeight="1">
      <c r="B348" s="124"/>
      <c r="C348" s="125" t="s">
        <v>457</v>
      </c>
      <c r="D348" s="125" t="s">
        <v>143</v>
      </c>
      <c r="E348" s="126" t="s">
        <v>458</v>
      </c>
      <c r="F348" s="127" t="s">
        <v>459</v>
      </c>
      <c r="G348" s="128" t="s">
        <v>237</v>
      </c>
      <c r="H348" s="129">
        <v>52.171999999999997</v>
      </c>
      <c r="I348" s="130"/>
      <c r="J348" s="131">
        <f>ROUND(I348*H348,2)</f>
        <v>0</v>
      </c>
      <c r="K348" s="127" t="s">
        <v>147</v>
      </c>
      <c r="L348" s="18"/>
      <c r="M348" s="132" t="s">
        <v>3</v>
      </c>
      <c r="N348" s="133" t="s">
        <v>41</v>
      </c>
      <c r="P348" s="134">
        <f>O348*H348</f>
        <v>0</v>
      </c>
      <c r="Q348" s="134">
        <v>0</v>
      </c>
      <c r="R348" s="134">
        <f>Q348*H348</f>
        <v>0</v>
      </c>
      <c r="S348" s="134">
        <v>0</v>
      </c>
      <c r="T348" s="135">
        <f>S348*H348</f>
        <v>0</v>
      </c>
      <c r="AR348" s="136" t="s">
        <v>148</v>
      </c>
      <c r="AT348" s="136" t="s">
        <v>143</v>
      </c>
      <c r="AU348" s="136" t="s">
        <v>80</v>
      </c>
      <c r="AY348" s="2" t="s">
        <v>140</v>
      </c>
      <c r="BE348" s="137">
        <f>IF(N348="základní",J348,0)</f>
        <v>0</v>
      </c>
      <c r="BF348" s="137">
        <f>IF(N348="snížená",J348,0)</f>
        <v>0</v>
      </c>
      <c r="BG348" s="137">
        <f>IF(N348="zákl. přenesená",J348,0)</f>
        <v>0</v>
      </c>
      <c r="BH348" s="137">
        <f>IF(N348="sníž. přenesená",J348,0)</f>
        <v>0</v>
      </c>
      <c r="BI348" s="137">
        <f>IF(N348="nulová",J348,0)</f>
        <v>0</v>
      </c>
      <c r="BJ348" s="2" t="s">
        <v>78</v>
      </c>
      <c r="BK348" s="137">
        <f>ROUND(I348*H348,2)</f>
        <v>0</v>
      </c>
      <c r="BL348" s="2" t="s">
        <v>148</v>
      </c>
      <c r="BM348" s="136" t="s">
        <v>460</v>
      </c>
    </row>
    <row r="349" spans="2:65" s="17" customFormat="1">
      <c r="B349" s="18"/>
      <c r="D349" s="138" t="s">
        <v>150</v>
      </c>
      <c r="F349" s="139" t="s">
        <v>461</v>
      </c>
      <c r="I349" s="140"/>
      <c r="L349" s="18"/>
      <c r="M349" s="141"/>
      <c r="T349" s="42"/>
      <c r="AT349" s="2" t="s">
        <v>150</v>
      </c>
      <c r="AU349" s="2" t="s">
        <v>80</v>
      </c>
    </row>
    <row r="350" spans="2:65" s="150" customFormat="1">
      <c r="B350" s="151"/>
      <c r="D350" s="144" t="s">
        <v>152</v>
      </c>
      <c r="E350" s="152" t="s">
        <v>3</v>
      </c>
      <c r="F350" s="153" t="s">
        <v>462</v>
      </c>
      <c r="H350" s="154">
        <v>52.171999999999997</v>
      </c>
      <c r="I350" s="155"/>
      <c r="L350" s="151"/>
      <c r="M350" s="156"/>
      <c r="T350" s="157"/>
      <c r="AT350" s="152" t="s">
        <v>152</v>
      </c>
      <c r="AU350" s="152" t="s">
        <v>80</v>
      </c>
      <c r="AV350" s="150" t="s">
        <v>80</v>
      </c>
      <c r="AW350" s="150" t="s">
        <v>32</v>
      </c>
      <c r="AX350" s="150" t="s">
        <v>70</v>
      </c>
      <c r="AY350" s="152" t="s">
        <v>140</v>
      </c>
    </row>
    <row r="351" spans="2:65" s="158" customFormat="1">
      <c r="B351" s="159"/>
      <c r="D351" s="144" t="s">
        <v>152</v>
      </c>
      <c r="E351" s="160" t="s">
        <v>3</v>
      </c>
      <c r="F351" s="161" t="s">
        <v>162</v>
      </c>
      <c r="H351" s="162">
        <v>52.171999999999997</v>
      </c>
      <c r="I351" s="163"/>
      <c r="L351" s="159"/>
      <c r="M351" s="164"/>
      <c r="T351" s="165"/>
      <c r="AT351" s="160" t="s">
        <v>152</v>
      </c>
      <c r="AU351" s="160" t="s">
        <v>80</v>
      </c>
      <c r="AV351" s="158" t="s">
        <v>148</v>
      </c>
      <c r="AW351" s="158" t="s">
        <v>32</v>
      </c>
      <c r="AX351" s="158" t="s">
        <v>78</v>
      </c>
      <c r="AY351" s="160" t="s">
        <v>140</v>
      </c>
    </row>
    <row r="352" spans="2:65" s="17" customFormat="1" ht="44.25" customHeight="1">
      <c r="B352" s="124"/>
      <c r="C352" s="125" t="s">
        <v>463</v>
      </c>
      <c r="D352" s="125" t="s">
        <v>143</v>
      </c>
      <c r="E352" s="126" t="s">
        <v>464</v>
      </c>
      <c r="F352" s="127" t="s">
        <v>465</v>
      </c>
      <c r="G352" s="128" t="s">
        <v>237</v>
      </c>
      <c r="H352" s="129">
        <v>52.171999999999997</v>
      </c>
      <c r="I352" s="130"/>
      <c r="J352" s="131">
        <f>ROUND(I352*H352,2)</f>
        <v>0</v>
      </c>
      <c r="K352" s="127" t="s">
        <v>147</v>
      </c>
      <c r="L352" s="18"/>
      <c r="M352" s="132" t="s">
        <v>3</v>
      </c>
      <c r="N352" s="133" t="s">
        <v>41</v>
      </c>
      <c r="P352" s="134">
        <f>O352*H352</f>
        <v>0</v>
      </c>
      <c r="Q352" s="134">
        <v>0</v>
      </c>
      <c r="R352" s="134">
        <f>Q352*H352</f>
        <v>0</v>
      </c>
      <c r="S352" s="134">
        <v>0</v>
      </c>
      <c r="T352" s="135">
        <f>S352*H352</f>
        <v>0</v>
      </c>
      <c r="AR352" s="136" t="s">
        <v>148</v>
      </c>
      <c r="AT352" s="136" t="s">
        <v>143</v>
      </c>
      <c r="AU352" s="136" t="s">
        <v>80</v>
      </c>
      <c r="AY352" s="2" t="s">
        <v>140</v>
      </c>
      <c r="BE352" s="137">
        <f>IF(N352="základní",J352,0)</f>
        <v>0</v>
      </c>
      <c r="BF352" s="137">
        <f>IF(N352="snížená",J352,0)</f>
        <v>0</v>
      </c>
      <c r="BG352" s="137">
        <f>IF(N352="zákl. přenesená",J352,0)</f>
        <v>0</v>
      </c>
      <c r="BH352" s="137">
        <f>IF(N352="sníž. přenesená",J352,0)</f>
        <v>0</v>
      </c>
      <c r="BI352" s="137">
        <f>IF(N352="nulová",J352,0)</f>
        <v>0</v>
      </c>
      <c r="BJ352" s="2" t="s">
        <v>78</v>
      </c>
      <c r="BK352" s="137">
        <f>ROUND(I352*H352,2)</f>
        <v>0</v>
      </c>
      <c r="BL352" s="2" t="s">
        <v>148</v>
      </c>
      <c r="BM352" s="136" t="s">
        <v>466</v>
      </c>
    </row>
    <row r="353" spans="2:65" s="17" customFormat="1">
      <c r="B353" s="18"/>
      <c r="D353" s="138" t="s">
        <v>150</v>
      </c>
      <c r="F353" s="139" t="s">
        <v>467</v>
      </c>
      <c r="I353" s="140"/>
      <c r="L353" s="18"/>
      <c r="M353" s="141"/>
      <c r="T353" s="42"/>
      <c r="AT353" s="2" t="s">
        <v>150</v>
      </c>
      <c r="AU353" s="2" t="s">
        <v>80</v>
      </c>
    </row>
    <row r="354" spans="2:65" s="150" customFormat="1">
      <c r="B354" s="151"/>
      <c r="D354" s="144" t="s">
        <v>152</v>
      </c>
      <c r="E354" s="152" t="s">
        <v>3</v>
      </c>
      <c r="F354" s="153" t="s">
        <v>462</v>
      </c>
      <c r="H354" s="154">
        <v>52.171999999999997</v>
      </c>
      <c r="I354" s="155"/>
      <c r="L354" s="151"/>
      <c r="M354" s="156"/>
      <c r="T354" s="157"/>
      <c r="AT354" s="152" t="s">
        <v>152</v>
      </c>
      <c r="AU354" s="152" t="s">
        <v>80</v>
      </c>
      <c r="AV354" s="150" t="s">
        <v>80</v>
      </c>
      <c r="AW354" s="150" t="s">
        <v>32</v>
      </c>
      <c r="AX354" s="150" t="s">
        <v>70</v>
      </c>
      <c r="AY354" s="152" t="s">
        <v>140</v>
      </c>
    </row>
    <row r="355" spans="2:65" s="158" customFormat="1">
      <c r="B355" s="159"/>
      <c r="D355" s="144" t="s">
        <v>152</v>
      </c>
      <c r="E355" s="160" t="s">
        <v>3</v>
      </c>
      <c r="F355" s="161" t="s">
        <v>162</v>
      </c>
      <c r="H355" s="162">
        <v>52.171999999999997</v>
      </c>
      <c r="I355" s="163"/>
      <c r="L355" s="159"/>
      <c r="M355" s="164"/>
      <c r="T355" s="165"/>
      <c r="AT355" s="160" t="s">
        <v>152</v>
      </c>
      <c r="AU355" s="160" t="s">
        <v>80</v>
      </c>
      <c r="AV355" s="158" t="s">
        <v>148</v>
      </c>
      <c r="AW355" s="158" t="s">
        <v>32</v>
      </c>
      <c r="AX355" s="158" t="s">
        <v>78</v>
      </c>
      <c r="AY355" s="160" t="s">
        <v>140</v>
      </c>
    </row>
    <row r="356" spans="2:65" s="17" customFormat="1" ht="66.75" customHeight="1">
      <c r="B356" s="124"/>
      <c r="C356" s="125" t="s">
        <v>468</v>
      </c>
      <c r="D356" s="125" t="s">
        <v>143</v>
      </c>
      <c r="E356" s="126" t="s">
        <v>469</v>
      </c>
      <c r="F356" s="127" t="s">
        <v>470</v>
      </c>
      <c r="G356" s="128" t="s">
        <v>237</v>
      </c>
      <c r="H356" s="129">
        <v>52.171999999999997</v>
      </c>
      <c r="I356" s="130"/>
      <c r="J356" s="131">
        <f>ROUND(I356*H356,2)</f>
        <v>0</v>
      </c>
      <c r="K356" s="127" t="s">
        <v>147</v>
      </c>
      <c r="L356" s="18"/>
      <c r="M356" s="132" t="s">
        <v>3</v>
      </c>
      <c r="N356" s="133" t="s">
        <v>41</v>
      </c>
      <c r="P356" s="134">
        <f>O356*H356</f>
        <v>0</v>
      </c>
      <c r="Q356" s="134">
        <v>0.10100000000000001</v>
      </c>
      <c r="R356" s="134">
        <f>Q356*H356</f>
        <v>5.2693719999999997</v>
      </c>
      <c r="S356" s="134">
        <v>0</v>
      </c>
      <c r="T356" s="135">
        <f>S356*H356</f>
        <v>0</v>
      </c>
      <c r="AR356" s="136" t="s">
        <v>148</v>
      </c>
      <c r="AT356" s="136" t="s">
        <v>143</v>
      </c>
      <c r="AU356" s="136" t="s">
        <v>80</v>
      </c>
      <c r="AY356" s="2" t="s">
        <v>140</v>
      </c>
      <c r="BE356" s="137">
        <f>IF(N356="základní",J356,0)</f>
        <v>0</v>
      </c>
      <c r="BF356" s="137">
        <f>IF(N356="snížená",J356,0)</f>
        <v>0</v>
      </c>
      <c r="BG356" s="137">
        <f>IF(N356="zákl. přenesená",J356,0)</f>
        <v>0</v>
      </c>
      <c r="BH356" s="137">
        <f>IF(N356="sníž. přenesená",J356,0)</f>
        <v>0</v>
      </c>
      <c r="BI356" s="137">
        <f>IF(N356="nulová",J356,0)</f>
        <v>0</v>
      </c>
      <c r="BJ356" s="2" t="s">
        <v>78</v>
      </c>
      <c r="BK356" s="137">
        <f>ROUND(I356*H356,2)</f>
        <v>0</v>
      </c>
      <c r="BL356" s="2" t="s">
        <v>148</v>
      </c>
      <c r="BM356" s="136" t="s">
        <v>471</v>
      </c>
    </row>
    <row r="357" spans="2:65" s="17" customFormat="1">
      <c r="B357" s="18"/>
      <c r="D357" s="138" t="s">
        <v>150</v>
      </c>
      <c r="F357" s="139" t="s">
        <v>472</v>
      </c>
      <c r="I357" s="140"/>
      <c r="L357" s="18"/>
      <c r="M357" s="141"/>
      <c r="T357" s="42"/>
      <c r="AT357" s="2" t="s">
        <v>150</v>
      </c>
      <c r="AU357" s="2" t="s">
        <v>80</v>
      </c>
    </row>
    <row r="358" spans="2:65" s="142" customFormat="1">
      <c r="B358" s="143"/>
      <c r="D358" s="144" t="s">
        <v>152</v>
      </c>
      <c r="E358" s="145" t="s">
        <v>3</v>
      </c>
      <c r="F358" s="146" t="s">
        <v>153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50" customFormat="1">
      <c r="B359" s="151"/>
      <c r="D359" s="144" t="s">
        <v>152</v>
      </c>
      <c r="E359" s="152" t="s">
        <v>3</v>
      </c>
      <c r="F359" s="153" t="s">
        <v>269</v>
      </c>
      <c r="H359" s="154">
        <v>2</v>
      </c>
      <c r="I359" s="155"/>
      <c r="L359" s="151"/>
      <c r="M359" s="156"/>
      <c r="T359" s="157"/>
      <c r="AT359" s="152" t="s">
        <v>152</v>
      </c>
      <c r="AU359" s="152" t="s">
        <v>80</v>
      </c>
      <c r="AV359" s="150" t="s">
        <v>80</v>
      </c>
      <c r="AW359" s="150" t="s">
        <v>32</v>
      </c>
      <c r="AX359" s="150" t="s">
        <v>70</v>
      </c>
      <c r="AY359" s="152" t="s">
        <v>140</v>
      </c>
    </row>
    <row r="360" spans="2:65" s="150" customFormat="1">
      <c r="B360" s="151"/>
      <c r="D360" s="144" t="s">
        <v>152</v>
      </c>
      <c r="E360" s="152" t="s">
        <v>3</v>
      </c>
      <c r="F360" s="153" t="s">
        <v>270</v>
      </c>
      <c r="H360" s="154">
        <v>18.954999999999998</v>
      </c>
      <c r="I360" s="155"/>
      <c r="L360" s="151"/>
      <c r="M360" s="156"/>
      <c r="T360" s="157"/>
      <c r="AT360" s="152" t="s">
        <v>152</v>
      </c>
      <c r="AU360" s="152" t="s">
        <v>80</v>
      </c>
      <c r="AV360" s="150" t="s">
        <v>80</v>
      </c>
      <c r="AW360" s="150" t="s">
        <v>32</v>
      </c>
      <c r="AX360" s="150" t="s">
        <v>70</v>
      </c>
      <c r="AY360" s="152" t="s">
        <v>140</v>
      </c>
    </row>
    <row r="361" spans="2:65" s="150" customFormat="1">
      <c r="B361" s="151"/>
      <c r="D361" s="144" t="s">
        <v>152</v>
      </c>
      <c r="E361" s="152" t="s">
        <v>3</v>
      </c>
      <c r="F361" s="153" t="s">
        <v>271</v>
      </c>
      <c r="H361" s="154">
        <v>9.9</v>
      </c>
      <c r="I361" s="155"/>
      <c r="L361" s="151"/>
      <c r="M361" s="156"/>
      <c r="T361" s="157"/>
      <c r="AT361" s="152" t="s">
        <v>152</v>
      </c>
      <c r="AU361" s="152" t="s">
        <v>80</v>
      </c>
      <c r="AV361" s="150" t="s">
        <v>80</v>
      </c>
      <c r="AW361" s="150" t="s">
        <v>32</v>
      </c>
      <c r="AX361" s="150" t="s">
        <v>70</v>
      </c>
      <c r="AY361" s="152" t="s">
        <v>140</v>
      </c>
    </row>
    <row r="362" spans="2:65" s="150" customFormat="1">
      <c r="B362" s="151"/>
      <c r="D362" s="144" t="s">
        <v>152</v>
      </c>
      <c r="E362" s="152" t="s">
        <v>3</v>
      </c>
      <c r="F362" s="153" t="s">
        <v>272</v>
      </c>
      <c r="H362" s="154">
        <v>20.2</v>
      </c>
      <c r="I362" s="155"/>
      <c r="L362" s="151"/>
      <c r="M362" s="156"/>
      <c r="T362" s="157"/>
      <c r="AT362" s="152" t="s">
        <v>152</v>
      </c>
      <c r="AU362" s="152" t="s">
        <v>80</v>
      </c>
      <c r="AV362" s="150" t="s">
        <v>80</v>
      </c>
      <c r="AW362" s="150" t="s">
        <v>32</v>
      </c>
      <c r="AX362" s="150" t="s">
        <v>70</v>
      </c>
      <c r="AY362" s="152" t="s">
        <v>140</v>
      </c>
    </row>
    <row r="363" spans="2:65" s="142" customFormat="1">
      <c r="B363" s="143"/>
      <c r="D363" s="144" t="s">
        <v>152</v>
      </c>
      <c r="E363" s="145" t="s">
        <v>3</v>
      </c>
      <c r="F363" s="146" t="s">
        <v>158</v>
      </c>
      <c r="H363" s="145" t="s">
        <v>3</v>
      </c>
      <c r="I363" s="147"/>
      <c r="L363" s="143"/>
      <c r="M363" s="148"/>
      <c r="T363" s="149"/>
      <c r="AT363" s="145" t="s">
        <v>152</v>
      </c>
      <c r="AU363" s="145" t="s">
        <v>80</v>
      </c>
      <c r="AV363" s="142" t="s">
        <v>78</v>
      </c>
      <c r="AW363" s="142" t="s">
        <v>32</v>
      </c>
      <c r="AX363" s="142" t="s">
        <v>70</v>
      </c>
      <c r="AY363" s="145" t="s">
        <v>140</v>
      </c>
    </row>
    <row r="364" spans="2:65" s="150" customFormat="1">
      <c r="B364" s="151"/>
      <c r="D364" s="144" t="s">
        <v>152</v>
      </c>
      <c r="E364" s="152" t="s">
        <v>3</v>
      </c>
      <c r="F364" s="153" t="s">
        <v>159</v>
      </c>
      <c r="H364" s="154">
        <v>1.117</v>
      </c>
      <c r="I364" s="155"/>
      <c r="L364" s="151"/>
      <c r="M364" s="156"/>
      <c r="T364" s="157"/>
      <c r="AT364" s="152" t="s">
        <v>152</v>
      </c>
      <c r="AU364" s="152" t="s">
        <v>80</v>
      </c>
      <c r="AV364" s="150" t="s">
        <v>80</v>
      </c>
      <c r="AW364" s="150" t="s">
        <v>32</v>
      </c>
      <c r="AX364" s="150" t="s">
        <v>70</v>
      </c>
      <c r="AY364" s="152" t="s">
        <v>140</v>
      </c>
    </row>
    <row r="365" spans="2:65" s="158" customFormat="1">
      <c r="B365" s="159"/>
      <c r="D365" s="144" t="s">
        <v>152</v>
      </c>
      <c r="E365" s="160" t="s">
        <v>3</v>
      </c>
      <c r="F365" s="161" t="s">
        <v>162</v>
      </c>
      <c r="H365" s="162">
        <v>52.171999999999997</v>
      </c>
      <c r="I365" s="163"/>
      <c r="L365" s="159"/>
      <c r="M365" s="164"/>
      <c r="T365" s="165"/>
      <c r="AT365" s="160" t="s">
        <v>152</v>
      </c>
      <c r="AU365" s="160" t="s">
        <v>80</v>
      </c>
      <c r="AV365" s="158" t="s">
        <v>148</v>
      </c>
      <c r="AW365" s="158" t="s">
        <v>32</v>
      </c>
      <c r="AX365" s="158" t="s">
        <v>78</v>
      </c>
      <c r="AY365" s="160" t="s">
        <v>140</v>
      </c>
    </row>
    <row r="366" spans="2:65" s="17" customFormat="1" ht="16.5" customHeight="1">
      <c r="B366" s="124"/>
      <c r="C366" s="166" t="s">
        <v>473</v>
      </c>
      <c r="D366" s="166" t="s">
        <v>228</v>
      </c>
      <c r="E366" s="167" t="s">
        <v>474</v>
      </c>
      <c r="F366" s="168" t="s">
        <v>475</v>
      </c>
      <c r="G366" s="169" t="s">
        <v>237</v>
      </c>
      <c r="H366" s="170">
        <v>53.737000000000002</v>
      </c>
      <c r="I366" s="171"/>
      <c r="J366" s="172">
        <f>ROUND(I366*H366,2)</f>
        <v>0</v>
      </c>
      <c r="K366" s="168" t="s">
        <v>147</v>
      </c>
      <c r="L366" s="173"/>
      <c r="M366" s="174" t="s">
        <v>3</v>
      </c>
      <c r="N366" s="175" t="s">
        <v>41</v>
      </c>
      <c r="P366" s="134">
        <f>O366*H366</f>
        <v>0</v>
      </c>
      <c r="Q366" s="134">
        <v>0.13500000000000001</v>
      </c>
      <c r="R366" s="134">
        <f>Q366*H366</f>
        <v>7.2544950000000004</v>
      </c>
      <c r="S366" s="134">
        <v>0</v>
      </c>
      <c r="T366" s="135">
        <f>S366*H366</f>
        <v>0</v>
      </c>
      <c r="AR366" s="136" t="s">
        <v>231</v>
      </c>
      <c r="AT366" s="136" t="s">
        <v>228</v>
      </c>
      <c r="AU366" s="136" t="s">
        <v>80</v>
      </c>
      <c r="AY366" s="2" t="s">
        <v>140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2" t="s">
        <v>78</v>
      </c>
      <c r="BK366" s="137">
        <f>ROUND(I366*H366,2)</f>
        <v>0</v>
      </c>
      <c r="BL366" s="2" t="s">
        <v>148</v>
      </c>
      <c r="BM366" s="136" t="s">
        <v>476</v>
      </c>
    </row>
    <row r="367" spans="2:65" s="150" customFormat="1">
      <c r="B367" s="151"/>
      <c r="D367" s="144" t="s">
        <v>152</v>
      </c>
      <c r="F367" s="153" t="s">
        <v>477</v>
      </c>
      <c r="H367" s="154">
        <v>53.737000000000002</v>
      </c>
      <c r="I367" s="155"/>
      <c r="L367" s="151"/>
      <c r="M367" s="156"/>
      <c r="T367" s="157"/>
      <c r="AT367" s="152" t="s">
        <v>152</v>
      </c>
      <c r="AU367" s="152" t="s">
        <v>80</v>
      </c>
      <c r="AV367" s="150" t="s">
        <v>80</v>
      </c>
      <c r="AW367" s="150" t="s">
        <v>4</v>
      </c>
      <c r="AX367" s="150" t="s">
        <v>78</v>
      </c>
      <c r="AY367" s="152" t="s">
        <v>140</v>
      </c>
    </row>
    <row r="368" spans="2:65" s="111" customFormat="1" ht="22.9" customHeight="1">
      <c r="B368" s="112"/>
      <c r="D368" s="113" t="s">
        <v>69</v>
      </c>
      <c r="E368" s="122" t="s">
        <v>478</v>
      </c>
      <c r="F368" s="122" t="s">
        <v>479</v>
      </c>
      <c r="I368" s="115"/>
      <c r="J368" s="123">
        <f>BK368</f>
        <v>0</v>
      </c>
      <c r="L368" s="112"/>
      <c r="M368" s="117"/>
      <c r="P368" s="118">
        <f>SUM(P369:P554)</f>
        <v>0</v>
      </c>
      <c r="R368" s="118">
        <f>SUM(R369:R554)</f>
        <v>18.859484219999999</v>
      </c>
      <c r="T368" s="119">
        <f>SUM(T369:T554)</f>
        <v>0</v>
      </c>
      <c r="AR368" s="113" t="s">
        <v>78</v>
      </c>
      <c r="AT368" s="120" t="s">
        <v>69</v>
      </c>
      <c r="AU368" s="120" t="s">
        <v>78</v>
      </c>
      <c r="AY368" s="113" t="s">
        <v>140</v>
      </c>
      <c r="BK368" s="121">
        <f>SUM(BK369:BK554)</f>
        <v>0</v>
      </c>
    </row>
    <row r="369" spans="2:65" s="17" customFormat="1" ht="37.9" customHeight="1">
      <c r="B369" s="124"/>
      <c r="C369" s="125" t="s">
        <v>480</v>
      </c>
      <c r="D369" s="125" t="s">
        <v>143</v>
      </c>
      <c r="E369" s="126" t="s">
        <v>481</v>
      </c>
      <c r="F369" s="127" t="s">
        <v>482</v>
      </c>
      <c r="G369" s="128" t="s">
        <v>237</v>
      </c>
      <c r="H369" s="129">
        <v>299.47199999999998</v>
      </c>
      <c r="I369" s="130"/>
      <c r="J369" s="131">
        <f>ROUND(I369*H369,2)</f>
        <v>0</v>
      </c>
      <c r="K369" s="127" t="s">
        <v>147</v>
      </c>
      <c r="L369" s="18"/>
      <c r="M369" s="132" t="s">
        <v>3</v>
      </c>
      <c r="N369" s="133" t="s">
        <v>41</v>
      </c>
      <c r="P369" s="134">
        <f>O369*H369</f>
        <v>0</v>
      </c>
      <c r="Q369" s="134">
        <v>4.3800000000000002E-3</v>
      </c>
      <c r="R369" s="134">
        <f>Q369*H369</f>
        <v>1.3116873600000001</v>
      </c>
      <c r="S369" s="134">
        <v>0</v>
      </c>
      <c r="T369" s="135">
        <f>S369*H369</f>
        <v>0</v>
      </c>
      <c r="AR369" s="136" t="s">
        <v>148</v>
      </c>
      <c r="AT369" s="136" t="s">
        <v>143</v>
      </c>
      <c r="AU369" s="136" t="s">
        <v>80</v>
      </c>
      <c r="AY369" s="2" t="s">
        <v>140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2" t="s">
        <v>78</v>
      </c>
      <c r="BK369" s="137">
        <f>ROUND(I369*H369,2)</f>
        <v>0</v>
      </c>
      <c r="BL369" s="2" t="s">
        <v>148</v>
      </c>
      <c r="BM369" s="136" t="s">
        <v>483</v>
      </c>
    </row>
    <row r="370" spans="2:65" s="17" customFormat="1">
      <c r="B370" s="18"/>
      <c r="D370" s="138" t="s">
        <v>150</v>
      </c>
      <c r="F370" s="139" t="s">
        <v>484</v>
      </c>
      <c r="I370" s="140"/>
      <c r="L370" s="18"/>
      <c r="M370" s="141"/>
      <c r="T370" s="42"/>
      <c r="AT370" s="2" t="s">
        <v>150</v>
      </c>
      <c r="AU370" s="2" t="s">
        <v>80</v>
      </c>
    </row>
    <row r="371" spans="2:65" s="142" customFormat="1">
      <c r="B371" s="143"/>
      <c r="D371" s="144" t="s">
        <v>152</v>
      </c>
      <c r="E371" s="145" t="s">
        <v>3</v>
      </c>
      <c r="F371" s="146" t="s">
        <v>485</v>
      </c>
      <c r="H371" s="145" t="s">
        <v>3</v>
      </c>
      <c r="I371" s="147"/>
      <c r="L371" s="143"/>
      <c r="M371" s="148"/>
      <c r="T371" s="149"/>
      <c r="AT371" s="145" t="s">
        <v>152</v>
      </c>
      <c r="AU371" s="145" t="s">
        <v>80</v>
      </c>
      <c r="AV371" s="142" t="s">
        <v>78</v>
      </c>
      <c r="AW371" s="142" t="s">
        <v>32</v>
      </c>
      <c r="AX371" s="142" t="s">
        <v>70</v>
      </c>
      <c r="AY371" s="145" t="s">
        <v>140</v>
      </c>
    </row>
    <row r="372" spans="2:65" s="150" customFormat="1">
      <c r="B372" s="151"/>
      <c r="D372" s="144" t="s">
        <v>152</v>
      </c>
      <c r="E372" s="152" t="s">
        <v>3</v>
      </c>
      <c r="F372" s="153" t="s">
        <v>486</v>
      </c>
      <c r="H372" s="154">
        <v>98.616</v>
      </c>
      <c r="I372" s="155"/>
      <c r="L372" s="151"/>
      <c r="M372" s="156"/>
      <c r="T372" s="157"/>
      <c r="AT372" s="152" t="s">
        <v>152</v>
      </c>
      <c r="AU372" s="152" t="s">
        <v>80</v>
      </c>
      <c r="AV372" s="150" t="s">
        <v>80</v>
      </c>
      <c r="AW372" s="150" t="s">
        <v>32</v>
      </c>
      <c r="AX372" s="150" t="s">
        <v>70</v>
      </c>
      <c r="AY372" s="152" t="s">
        <v>140</v>
      </c>
    </row>
    <row r="373" spans="2:65" s="150" customFormat="1">
      <c r="B373" s="151"/>
      <c r="D373" s="144" t="s">
        <v>152</v>
      </c>
      <c r="E373" s="152" t="s">
        <v>3</v>
      </c>
      <c r="F373" s="153" t="s">
        <v>487</v>
      </c>
      <c r="H373" s="154">
        <v>-1.3620000000000001</v>
      </c>
      <c r="I373" s="155"/>
      <c r="L373" s="151"/>
      <c r="M373" s="156"/>
      <c r="T373" s="157"/>
      <c r="AT373" s="152" t="s">
        <v>152</v>
      </c>
      <c r="AU373" s="152" t="s">
        <v>80</v>
      </c>
      <c r="AV373" s="150" t="s">
        <v>80</v>
      </c>
      <c r="AW373" s="150" t="s">
        <v>32</v>
      </c>
      <c r="AX373" s="150" t="s">
        <v>70</v>
      </c>
      <c r="AY373" s="152" t="s">
        <v>140</v>
      </c>
    </row>
    <row r="374" spans="2:65" s="150" customFormat="1">
      <c r="B374" s="151"/>
      <c r="D374" s="144" t="s">
        <v>152</v>
      </c>
      <c r="E374" s="152" t="s">
        <v>3</v>
      </c>
      <c r="F374" s="153" t="s">
        <v>488</v>
      </c>
      <c r="H374" s="154">
        <v>-1.37</v>
      </c>
      <c r="I374" s="155"/>
      <c r="L374" s="151"/>
      <c r="M374" s="156"/>
      <c r="T374" s="157"/>
      <c r="AT374" s="152" t="s">
        <v>152</v>
      </c>
      <c r="AU374" s="152" t="s">
        <v>80</v>
      </c>
      <c r="AV374" s="150" t="s">
        <v>80</v>
      </c>
      <c r="AW374" s="150" t="s">
        <v>32</v>
      </c>
      <c r="AX374" s="150" t="s">
        <v>70</v>
      </c>
      <c r="AY374" s="152" t="s">
        <v>140</v>
      </c>
    </row>
    <row r="375" spans="2:65" s="150" customFormat="1">
      <c r="B375" s="151"/>
      <c r="D375" s="144" t="s">
        <v>152</v>
      </c>
      <c r="E375" s="152" t="s">
        <v>3</v>
      </c>
      <c r="F375" s="153" t="s">
        <v>489</v>
      </c>
      <c r="H375" s="154">
        <v>-1.5760000000000001</v>
      </c>
      <c r="I375" s="155"/>
      <c r="L375" s="151"/>
      <c r="M375" s="156"/>
      <c r="T375" s="157"/>
      <c r="AT375" s="152" t="s">
        <v>152</v>
      </c>
      <c r="AU375" s="152" t="s">
        <v>80</v>
      </c>
      <c r="AV375" s="150" t="s">
        <v>80</v>
      </c>
      <c r="AW375" s="150" t="s">
        <v>32</v>
      </c>
      <c r="AX375" s="150" t="s">
        <v>70</v>
      </c>
      <c r="AY375" s="152" t="s">
        <v>140</v>
      </c>
    </row>
    <row r="376" spans="2:65" s="150" customFormat="1">
      <c r="B376" s="151"/>
      <c r="D376" s="144" t="s">
        <v>152</v>
      </c>
      <c r="E376" s="152" t="s">
        <v>3</v>
      </c>
      <c r="F376" s="153" t="s">
        <v>490</v>
      </c>
      <c r="H376" s="154">
        <v>-0.56599999999999995</v>
      </c>
      <c r="I376" s="155"/>
      <c r="L376" s="151"/>
      <c r="M376" s="156"/>
      <c r="T376" s="157"/>
      <c r="AT376" s="152" t="s">
        <v>152</v>
      </c>
      <c r="AU376" s="152" t="s">
        <v>80</v>
      </c>
      <c r="AV376" s="150" t="s">
        <v>80</v>
      </c>
      <c r="AW376" s="150" t="s">
        <v>32</v>
      </c>
      <c r="AX376" s="150" t="s">
        <v>70</v>
      </c>
      <c r="AY376" s="152" t="s">
        <v>140</v>
      </c>
    </row>
    <row r="377" spans="2:65" s="150" customFormat="1">
      <c r="B377" s="151"/>
      <c r="D377" s="144" t="s">
        <v>152</v>
      </c>
      <c r="E377" s="152" t="s">
        <v>3</v>
      </c>
      <c r="F377" s="153" t="s">
        <v>491</v>
      </c>
      <c r="H377" s="154">
        <v>-5.1520000000000001</v>
      </c>
      <c r="I377" s="155"/>
      <c r="L377" s="151"/>
      <c r="M377" s="156"/>
      <c r="T377" s="157"/>
      <c r="AT377" s="152" t="s">
        <v>152</v>
      </c>
      <c r="AU377" s="152" t="s">
        <v>80</v>
      </c>
      <c r="AV377" s="150" t="s">
        <v>80</v>
      </c>
      <c r="AW377" s="150" t="s">
        <v>32</v>
      </c>
      <c r="AX377" s="150" t="s">
        <v>70</v>
      </c>
      <c r="AY377" s="152" t="s">
        <v>140</v>
      </c>
    </row>
    <row r="378" spans="2:65" s="150" customFormat="1">
      <c r="B378" s="151"/>
      <c r="D378" s="144" t="s">
        <v>152</v>
      </c>
      <c r="E378" s="152" t="s">
        <v>3</v>
      </c>
      <c r="F378" s="153" t="s">
        <v>492</v>
      </c>
      <c r="H378" s="154">
        <v>-2.8340000000000001</v>
      </c>
      <c r="I378" s="155"/>
      <c r="L378" s="151"/>
      <c r="M378" s="156"/>
      <c r="T378" s="157"/>
      <c r="AT378" s="152" t="s">
        <v>152</v>
      </c>
      <c r="AU378" s="152" t="s">
        <v>80</v>
      </c>
      <c r="AV378" s="150" t="s">
        <v>80</v>
      </c>
      <c r="AW378" s="150" t="s">
        <v>32</v>
      </c>
      <c r="AX378" s="150" t="s">
        <v>70</v>
      </c>
      <c r="AY378" s="152" t="s">
        <v>140</v>
      </c>
    </row>
    <row r="379" spans="2:65" s="176" customFormat="1">
      <c r="B379" s="177"/>
      <c r="D379" s="144" t="s">
        <v>152</v>
      </c>
      <c r="E379" s="178" t="s">
        <v>3</v>
      </c>
      <c r="F379" s="179" t="s">
        <v>274</v>
      </c>
      <c r="H379" s="180">
        <v>85.756</v>
      </c>
      <c r="I379" s="181"/>
      <c r="L379" s="177"/>
      <c r="M379" s="182"/>
      <c r="T379" s="183"/>
      <c r="AT379" s="178" t="s">
        <v>152</v>
      </c>
      <c r="AU379" s="178" t="s">
        <v>80</v>
      </c>
      <c r="AV379" s="176" t="s">
        <v>275</v>
      </c>
      <c r="AW379" s="176" t="s">
        <v>32</v>
      </c>
      <c r="AX379" s="176" t="s">
        <v>70</v>
      </c>
      <c r="AY379" s="178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493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50" customFormat="1">
      <c r="B381" s="151"/>
      <c r="D381" s="144" t="s">
        <v>152</v>
      </c>
      <c r="E381" s="152" t="s">
        <v>3</v>
      </c>
      <c r="F381" s="153" t="s">
        <v>494</v>
      </c>
      <c r="H381" s="154">
        <v>0.86099999999999999</v>
      </c>
      <c r="I381" s="155"/>
      <c r="L381" s="151"/>
      <c r="M381" s="156"/>
      <c r="T381" s="157"/>
      <c r="AT381" s="152" t="s">
        <v>152</v>
      </c>
      <c r="AU381" s="152" t="s">
        <v>80</v>
      </c>
      <c r="AV381" s="150" t="s">
        <v>80</v>
      </c>
      <c r="AW381" s="150" t="s">
        <v>32</v>
      </c>
      <c r="AX381" s="150" t="s">
        <v>70</v>
      </c>
      <c r="AY381" s="152" t="s">
        <v>140</v>
      </c>
    </row>
    <row r="382" spans="2:65" s="150" customFormat="1">
      <c r="B382" s="151"/>
      <c r="D382" s="144" t="s">
        <v>152</v>
      </c>
      <c r="E382" s="152" t="s">
        <v>3</v>
      </c>
      <c r="F382" s="153" t="s">
        <v>495</v>
      </c>
      <c r="H382" s="154">
        <v>0.86499999999999999</v>
      </c>
      <c r="I382" s="155"/>
      <c r="L382" s="151"/>
      <c r="M382" s="156"/>
      <c r="T382" s="157"/>
      <c r="AT382" s="152" t="s">
        <v>152</v>
      </c>
      <c r="AU382" s="152" t="s">
        <v>80</v>
      </c>
      <c r="AV382" s="150" t="s">
        <v>80</v>
      </c>
      <c r="AW382" s="150" t="s">
        <v>32</v>
      </c>
      <c r="AX382" s="150" t="s">
        <v>70</v>
      </c>
      <c r="AY382" s="152" t="s">
        <v>140</v>
      </c>
    </row>
    <row r="383" spans="2:65" s="150" customFormat="1">
      <c r="B383" s="151"/>
      <c r="D383" s="144" t="s">
        <v>152</v>
      </c>
      <c r="E383" s="152" t="s">
        <v>3</v>
      </c>
      <c r="F383" s="153" t="s">
        <v>496</v>
      </c>
      <c r="H383" s="154">
        <v>0.72</v>
      </c>
      <c r="I383" s="155"/>
      <c r="L383" s="151"/>
      <c r="M383" s="156"/>
      <c r="T383" s="157"/>
      <c r="AT383" s="152" t="s">
        <v>152</v>
      </c>
      <c r="AU383" s="152" t="s">
        <v>80</v>
      </c>
      <c r="AV383" s="150" t="s">
        <v>80</v>
      </c>
      <c r="AW383" s="150" t="s">
        <v>32</v>
      </c>
      <c r="AX383" s="150" t="s">
        <v>70</v>
      </c>
      <c r="AY383" s="152" t="s">
        <v>140</v>
      </c>
    </row>
    <row r="384" spans="2:65" s="150" customFormat="1">
      <c r="B384" s="151"/>
      <c r="D384" s="144" t="s">
        <v>152</v>
      </c>
      <c r="E384" s="152" t="s">
        <v>3</v>
      </c>
      <c r="F384" s="153" t="s">
        <v>497</v>
      </c>
      <c r="H384" s="154">
        <v>0.56399999999999995</v>
      </c>
      <c r="I384" s="155"/>
      <c r="L384" s="151"/>
      <c r="M384" s="156"/>
      <c r="T384" s="157"/>
      <c r="AT384" s="152" t="s">
        <v>152</v>
      </c>
      <c r="AU384" s="152" t="s">
        <v>80</v>
      </c>
      <c r="AV384" s="150" t="s">
        <v>80</v>
      </c>
      <c r="AW384" s="150" t="s">
        <v>32</v>
      </c>
      <c r="AX384" s="150" t="s">
        <v>70</v>
      </c>
      <c r="AY384" s="152" t="s">
        <v>140</v>
      </c>
    </row>
    <row r="385" spans="2:51" s="150" customFormat="1">
      <c r="B385" s="151"/>
      <c r="D385" s="144" t="s">
        <v>152</v>
      </c>
      <c r="E385" s="152" t="s">
        <v>3</v>
      </c>
      <c r="F385" s="153" t="s">
        <v>498</v>
      </c>
      <c r="H385" s="154">
        <v>1.8460000000000001</v>
      </c>
      <c r="I385" s="155"/>
      <c r="L385" s="151"/>
      <c r="M385" s="156"/>
      <c r="T385" s="157"/>
      <c r="AT385" s="152" t="s">
        <v>152</v>
      </c>
      <c r="AU385" s="152" t="s">
        <v>80</v>
      </c>
      <c r="AV385" s="150" t="s">
        <v>80</v>
      </c>
      <c r="AW385" s="150" t="s">
        <v>32</v>
      </c>
      <c r="AX385" s="150" t="s">
        <v>70</v>
      </c>
      <c r="AY385" s="152" t="s">
        <v>140</v>
      </c>
    </row>
    <row r="386" spans="2:51" s="150" customFormat="1">
      <c r="B386" s="151"/>
      <c r="D386" s="144" t="s">
        <v>152</v>
      </c>
      <c r="E386" s="152" t="s">
        <v>3</v>
      </c>
      <c r="F386" s="153" t="s">
        <v>499</v>
      </c>
      <c r="H386" s="154">
        <v>0.93799999999999994</v>
      </c>
      <c r="I386" s="155"/>
      <c r="L386" s="151"/>
      <c r="M386" s="156"/>
      <c r="T386" s="157"/>
      <c r="AT386" s="152" t="s">
        <v>152</v>
      </c>
      <c r="AU386" s="152" t="s">
        <v>80</v>
      </c>
      <c r="AV386" s="150" t="s">
        <v>80</v>
      </c>
      <c r="AW386" s="150" t="s">
        <v>32</v>
      </c>
      <c r="AX386" s="150" t="s">
        <v>70</v>
      </c>
      <c r="AY386" s="152" t="s">
        <v>140</v>
      </c>
    </row>
    <row r="387" spans="2:51" s="176" customFormat="1">
      <c r="B387" s="177"/>
      <c r="D387" s="144" t="s">
        <v>152</v>
      </c>
      <c r="E387" s="178" t="s">
        <v>3</v>
      </c>
      <c r="F387" s="179" t="s">
        <v>274</v>
      </c>
      <c r="H387" s="180">
        <v>5.7939999999999996</v>
      </c>
      <c r="I387" s="181"/>
      <c r="L387" s="177"/>
      <c r="M387" s="182"/>
      <c r="T387" s="183"/>
      <c r="AT387" s="178" t="s">
        <v>152</v>
      </c>
      <c r="AU387" s="178" t="s">
        <v>80</v>
      </c>
      <c r="AV387" s="176" t="s">
        <v>275</v>
      </c>
      <c r="AW387" s="176" t="s">
        <v>32</v>
      </c>
      <c r="AX387" s="176" t="s">
        <v>70</v>
      </c>
      <c r="AY387" s="178" t="s">
        <v>140</v>
      </c>
    </row>
    <row r="388" spans="2:51" s="142" customFormat="1">
      <c r="B388" s="143"/>
      <c r="D388" s="144" t="s">
        <v>152</v>
      </c>
      <c r="E388" s="145" t="s">
        <v>3</v>
      </c>
      <c r="F388" s="146" t="s">
        <v>500</v>
      </c>
      <c r="H388" s="145" t="s">
        <v>3</v>
      </c>
      <c r="I388" s="147"/>
      <c r="L388" s="143"/>
      <c r="M388" s="148"/>
      <c r="T388" s="149"/>
      <c r="AT388" s="145" t="s">
        <v>152</v>
      </c>
      <c r="AU388" s="145" t="s">
        <v>80</v>
      </c>
      <c r="AV388" s="142" t="s">
        <v>78</v>
      </c>
      <c r="AW388" s="142" t="s">
        <v>32</v>
      </c>
      <c r="AX388" s="142" t="s">
        <v>70</v>
      </c>
      <c r="AY388" s="145" t="s">
        <v>140</v>
      </c>
    </row>
    <row r="389" spans="2:51" s="150" customFormat="1">
      <c r="B389" s="151"/>
      <c r="D389" s="144" t="s">
        <v>152</v>
      </c>
      <c r="E389" s="152" t="s">
        <v>3</v>
      </c>
      <c r="F389" s="153" t="s">
        <v>501</v>
      </c>
      <c r="H389" s="154">
        <v>41.72</v>
      </c>
      <c r="I389" s="155"/>
      <c r="L389" s="151"/>
      <c r="M389" s="156"/>
      <c r="T389" s="157"/>
      <c r="AT389" s="152" t="s">
        <v>152</v>
      </c>
      <c r="AU389" s="152" t="s">
        <v>80</v>
      </c>
      <c r="AV389" s="150" t="s">
        <v>80</v>
      </c>
      <c r="AW389" s="150" t="s">
        <v>32</v>
      </c>
      <c r="AX389" s="150" t="s">
        <v>70</v>
      </c>
      <c r="AY389" s="152" t="s">
        <v>140</v>
      </c>
    </row>
    <row r="390" spans="2:51" s="150" customFormat="1">
      <c r="B390" s="151"/>
      <c r="D390" s="144" t="s">
        <v>152</v>
      </c>
      <c r="E390" s="152" t="s">
        <v>3</v>
      </c>
      <c r="F390" s="153" t="s">
        <v>502</v>
      </c>
      <c r="H390" s="154">
        <v>-4.1219999999999999</v>
      </c>
      <c r="I390" s="155"/>
      <c r="L390" s="151"/>
      <c r="M390" s="156"/>
      <c r="T390" s="157"/>
      <c r="AT390" s="152" t="s">
        <v>152</v>
      </c>
      <c r="AU390" s="152" t="s">
        <v>80</v>
      </c>
      <c r="AV390" s="150" t="s">
        <v>80</v>
      </c>
      <c r="AW390" s="150" t="s">
        <v>32</v>
      </c>
      <c r="AX390" s="150" t="s">
        <v>70</v>
      </c>
      <c r="AY390" s="152" t="s">
        <v>140</v>
      </c>
    </row>
    <row r="391" spans="2:51" s="150" customFormat="1">
      <c r="B391" s="151"/>
      <c r="D391" s="144" t="s">
        <v>152</v>
      </c>
      <c r="E391" s="152" t="s">
        <v>3</v>
      </c>
      <c r="F391" s="153" t="s">
        <v>503</v>
      </c>
      <c r="H391" s="154">
        <v>6.44</v>
      </c>
      <c r="I391" s="155"/>
      <c r="L391" s="151"/>
      <c r="M391" s="156"/>
      <c r="T391" s="157"/>
      <c r="AT391" s="152" t="s">
        <v>152</v>
      </c>
      <c r="AU391" s="152" t="s">
        <v>80</v>
      </c>
      <c r="AV391" s="150" t="s">
        <v>80</v>
      </c>
      <c r="AW391" s="150" t="s">
        <v>32</v>
      </c>
      <c r="AX391" s="150" t="s">
        <v>70</v>
      </c>
      <c r="AY391" s="152" t="s">
        <v>140</v>
      </c>
    </row>
    <row r="392" spans="2:51" s="150" customFormat="1">
      <c r="B392" s="151"/>
      <c r="D392" s="144" t="s">
        <v>152</v>
      </c>
      <c r="E392" s="152" t="s">
        <v>3</v>
      </c>
      <c r="F392" s="153" t="s">
        <v>502</v>
      </c>
      <c r="H392" s="154">
        <v>-4.1219999999999999</v>
      </c>
      <c r="I392" s="155"/>
      <c r="L392" s="151"/>
      <c r="M392" s="156"/>
      <c r="T392" s="157"/>
      <c r="AT392" s="152" t="s">
        <v>152</v>
      </c>
      <c r="AU392" s="152" t="s">
        <v>80</v>
      </c>
      <c r="AV392" s="150" t="s">
        <v>80</v>
      </c>
      <c r="AW392" s="150" t="s">
        <v>32</v>
      </c>
      <c r="AX392" s="150" t="s">
        <v>70</v>
      </c>
      <c r="AY392" s="152" t="s">
        <v>140</v>
      </c>
    </row>
    <row r="393" spans="2:51" s="150" customFormat="1">
      <c r="B393" s="151"/>
      <c r="D393" s="144" t="s">
        <v>152</v>
      </c>
      <c r="E393" s="152" t="s">
        <v>3</v>
      </c>
      <c r="F393" s="153" t="s">
        <v>504</v>
      </c>
      <c r="H393" s="154">
        <v>15.68</v>
      </c>
      <c r="I393" s="155"/>
      <c r="L393" s="151"/>
      <c r="M393" s="156"/>
      <c r="T393" s="157"/>
      <c r="AT393" s="152" t="s">
        <v>152</v>
      </c>
      <c r="AU393" s="152" t="s">
        <v>80</v>
      </c>
      <c r="AV393" s="150" t="s">
        <v>80</v>
      </c>
      <c r="AW393" s="150" t="s">
        <v>32</v>
      </c>
      <c r="AX393" s="150" t="s">
        <v>70</v>
      </c>
      <c r="AY393" s="152" t="s">
        <v>140</v>
      </c>
    </row>
    <row r="394" spans="2:51" s="150" customFormat="1">
      <c r="B394" s="151"/>
      <c r="D394" s="144" t="s">
        <v>152</v>
      </c>
      <c r="E394" s="152" t="s">
        <v>3</v>
      </c>
      <c r="F394" s="153" t="s">
        <v>505</v>
      </c>
      <c r="H394" s="154">
        <v>65.239999999999995</v>
      </c>
      <c r="I394" s="155"/>
      <c r="L394" s="151"/>
      <c r="M394" s="156"/>
      <c r="T394" s="157"/>
      <c r="AT394" s="152" t="s">
        <v>152</v>
      </c>
      <c r="AU394" s="152" t="s">
        <v>80</v>
      </c>
      <c r="AV394" s="150" t="s">
        <v>80</v>
      </c>
      <c r="AW394" s="150" t="s">
        <v>32</v>
      </c>
      <c r="AX394" s="150" t="s">
        <v>70</v>
      </c>
      <c r="AY394" s="152" t="s">
        <v>140</v>
      </c>
    </row>
    <row r="395" spans="2:51" s="150" customFormat="1">
      <c r="B395" s="151"/>
      <c r="D395" s="144" t="s">
        <v>152</v>
      </c>
      <c r="E395" s="152" t="s">
        <v>3</v>
      </c>
      <c r="F395" s="153" t="s">
        <v>506</v>
      </c>
      <c r="H395" s="154">
        <v>-8.2430000000000003</v>
      </c>
      <c r="I395" s="155"/>
      <c r="L395" s="151"/>
      <c r="M395" s="156"/>
      <c r="T395" s="157"/>
      <c r="AT395" s="152" t="s">
        <v>152</v>
      </c>
      <c r="AU395" s="152" t="s">
        <v>80</v>
      </c>
      <c r="AV395" s="150" t="s">
        <v>80</v>
      </c>
      <c r="AW395" s="150" t="s">
        <v>32</v>
      </c>
      <c r="AX395" s="150" t="s">
        <v>70</v>
      </c>
      <c r="AY395" s="152" t="s">
        <v>140</v>
      </c>
    </row>
    <row r="396" spans="2:51" s="150" customFormat="1">
      <c r="B396" s="151"/>
      <c r="D396" s="144" t="s">
        <v>152</v>
      </c>
      <c r="E396" s="152" t="s">
        <v>3</v>
      </c>
      <c r="F396" s="153" t="s">
        <v>507</v>
      </c>
      <c r="H396" s="154">
        <v>42.738999999999997</v>
      </c>
      <c r="I396" s="155"/>
      <c r="L396" s="151"/>
      <c r="M396" s="156"/>
      <c r="T396" s="157"/>
      <c r="AT396" s="152" t="s">
        <v>152</v>
      </c>
      <c r="AU396" s="152" t="s">
        <v>80</v>
      </c>
      <c r="AV396" s="150" t="s">
        <v>80</v>
      </c>
      <c r="AW396" s="150" t="s">
        <v>32</v>
      </c>
      <c r="AX396" s="150" t="s">
        <v>70</v>
      </c>
      <c r="AY396" s="152" t="s">
        <v>140</v>
      </c>
    </row>
    <row r="397" spans="2:51" s="150" customFormat="1">
      <c r="B397" s="151"/>
      <c r="D397" s="144" t="s">
        <v>152</v>
      </c>
      <c r="E397" s="152" t="s">
        <v>3</v>
      </c>
      <c r="F397" s="153" t="s">
        <v>508</v>
      </c>
      <c r="H397" s="154">
        <v>-5.516</v>
      </c>
      <c r="I397" s="155"/>
      <c r="L397" s="151"/>
      <c r="M397" s="156"/>
      <c r="T397" s="157"/>
      <c r="AT397" s="152" t="s">
        <v>152</v>
      </c>
      <c r="AU397" s="152" t="s">
        <v>80</v>
      </c>
      <c r="AV397" s="150" t="s">
        <v>80</v>
      </c>
      <c r="AW397" s="150" t="s">
        <v>32</v>
      </c>
      <c r="AX397" s="150" t="s">
        <v>70</v>
      </c>
      <c r="AY397" s="152" t="s">
        <v>140</v>
      </c>
    </row>
    <row r="398" spans="2:51" s="176" customFormat="1">
      <c r="B398" s="177"/>
      <c r="D398" s="144" t="s">
        <v>152</v>
      </c>
      <c r="E398" s="178" t="s">
        <v>3</v>
      </c>
      <c r="F398" s="179" t="s">
        <v>274</v>
      </c>
      <c r="H398" s="180">
        <v>149.816</v>
      </c>
      <c r="I398" s="181"/>
      <c r="L398" s="177"/>
      <c r="M398" s="182"/>
      <c r="T398" s="183"/>
      <c r="AT398" s="178" t="s">
        <v>152</v>
      </c>
      <c r="AU398" s="178" t="s">
        <v>80</v>
      </c>
      <c r="AV398" s="176" t="s">
        <v>275</v>
      </c>
      <c r="AW398" s="176" t="s">
        <v>32</v>
      </c>
      <c r="AX398" s="176" t="s">
        <v>70</v>
      </c>
      <c r="AY398" s="178" t="s">
        <v>140</v>
      </c>
    </row>
    <row r="399" spans="2:51" s="142" customFormat="1">
      <c r="B399" s="143"/>
      <c r="D399" s="144" t="s">
        <v>152</v>
      </c>
      <c r="E399" s="145" t="s">
        <v>3</v>
      </c>
      <c r="F399" s="146" t="s">
        <v>509</v>
      </c>
      <c r="H399" s="145" t="s">
        <v>3</v>
      </c>
      <c r="I399" s="147"/>
      <c r="L399" s="143"/>
      <c r="M399" s="148"/>
      <c r="T399" s="149"/>
      <c r="AT399" s="145" t="s">
        <v>152</v>
      </c>
      <c r="AU399" s="145" t="s">
        <v>80</v>
      </c>
      <c r="AV399" s="142" t="s">
        <v>78</v>
      </c>
      <c r="AW399" s="142" t="s">
        <v>32</v>
      </c>
      <c r="AX399" s="142" t="s">
        <v>70</v>
      </c>
      <c r="AY399" s="145" t="s">
        <v>140</v>
      </c>
    </row>
    <row r="400" spans="2:51" s="150" customFormat="1">
      <c r="B400" s="151"/>
      <c r="D400" s="144" t="s">
        <v>152</v>
      </c>
      <c r="E400" s="152" t="s">
        <v>3</v>
      </c>
      <c r="F400" s="153" t="s">
        <v>510</v>
      </c>
      <c r="H400" s="154">
        <v>59.28</v>
      </c>
      <c r="I400" s="155"/>
      <c r="L400" s="151"/>
      <c r="M400" s="156"/>
      <c r="T400" s="157"/>
      <c r="AT400" s="152" t="s">
        <v>152</v>
      </c>
      <c r="AU400" s="152" t="s">
        <v>80</v>
      </c>
      <c r="AV400" s="150" t="s">
        <v>80</v>
      </c>
      <c r="AW400" s="150" t="s">
        <v>32</v>
      </c>
      <c r="AX400" s="150" t="s">
        <v>70</v>
      </c>
      <c r="AY400" s="152" t="s">
        <v>140</v>
      </c>
    </row>
    <row r="401" spans="2:65" s="150" customFormat="1">
      <c r="B401" s="151"/>
      <c r="D401" s="144" t="s">
        <v>152</v>
      </c>
      <c r="E401" s="152" t="s">
        <v>3</v>
      </c>
      <c r="F401" s="153" t="s">
        <v>511</v>
      </c>
      <c r="H401" s="154">
        <v>-2.5760000000000001</v>
      </c>
      <c r="I401" s="155"/>
      <c r="L401" s="151"/>
      <c r="M401" s="156"/>
      <c r="T401" s="157"/>
      <c r="AT401" s="152" t="s">
        <v>152</v>
      </c>
      <c r="AU401" s="152" t="s">
        <v>80</v>
      </c>
      <c r="AV401" s="150" t="s">
        <v>80</v>
      </c>
      <c r="AW401" s="150" t="s">
        <v>32</v>
      </c>
      <c r="AX401" s="150" t="s">
        <v>70</v>
      </c>
      <c r="AY401" s="152" t="s">
        <v>140</v>
      </c>
    </row>
    <row r="402" spans="2:65" s="150" customFormat="1">
      <c r="B402" s="151"/>
      <c r="D402" s="144" t="s">
        <v>152</v>
      </c>
      <c r="E402" s="152" t="s">
        <v>3</v>
      </c>
      <c r="F402" s="153" t="s">
        <v>489</v>
      </c>
      <c r="H402" s="154">
        <v>-1.5760000000000001</v>
      </c>
      <c r="I402" s="155"/>
      <c r="L402" s="151"/>
      <c r="M402" s="156"/>
      <c r="T402" s="157"/>
      <c r="AT402" s="152" t="s">
        <v>152</v>
      </c>
      <c r="AU402" s="152" t="s">
        <v>80</v>
      </c>
      <c r="AV402" s="150" t="s">
        <v>80</v>
      </c>
      <c r="AW402" s="150" t="s">
        <v>32</v>
      </c>
      <c r="AX402" s="150" t="s">
        <v>70</v>
      </c>
      <c r="AY402" s="152" t="s">
        <v>140</v>
      </c>
    </row>
    <row r="403" spans="2:65" s="176" customFormat="1">
      <c r="B403" s="177"/>
      <c r="D403" s="144" t="s">
        <v>152</v>
      </c>
      <c r="E403" s="178" t="s">
        <v>3</v>
      </c>
      <c r="F403" s="179" t="s">
        <v>274</v>
      </c>
      <c r="H403" s="180">
        <v>55.128</v>
      </c>
      <c r="I403" s="181"/>
      <c r="L403" s="177"/>
      <c r="M403" s="182"/>
      <c r="T403" s="183"/>
      <c r="AT403" s="178" t="s">
        <v>152</v>
      </c>
      <c r="AU403" s="178" t="s">
        <v>80</v>
      </c>
      <c r="AV403" s="176" t="s">
        <v>275</v>
      </c>
      <c r="AW403" s="176" t="s">
        <v>32</v>
      </c>
      <c r="AX403" s="176" t="s">
        <v>70</v>
      </c>
      <c r="AY403" s="178" t="s">
        <v>140</v>
      </c>
    </row>
    <row r="404" spans="2:65" s="142" customFormat="1">
      <c r="B404" s="143"/>
      <c r="D404" s="144" t="s">
        <v>152</v>
      </c>
      <c r="E404" s="145" t="s">
        <v>3</v>
      </c>
      <c r="F404" s="146" t="s">
        <v>512</v>
      </c>
      <c r="H404" s="145" t="s">
        <v>3</v>
      </c>
      <c r="I404" s="147"/>
      <c r="L404" s="143"/>
      <c r="M404" s="148"/>
      <c r="T404" s="149"/>
      <c r="AT404" s="145" t="s">
        <v>152</v>
      </c>
      <c r="AU404" s="145" t="s">
        <v>80</v>
      </c>
      <c r="AV404" s="142" t="s">
        <v>78</v>
      </c>
      <c r="AW404" s="142" t="s">
        <v>32</v>
      </c>
      <c r="AX404" s="142" t="s">
        <v>70</v>
      </c>
      <c r="AY404" s="145" t="s">
        <v>140</v>
      </c>
    </row>
    <row r="405" spans="2:65" s="150" customFormat="1">
      <c r="B405" s="151"/>
      <c r="D405" s="144" t="s">
        <v>152</v>
      </c>
      <c r="E405" s="152" t="s">
        <v>3</v>
      </c>
      <c r="F405" s="153" t="s">
        <v>513</v>
      </c>
      <c r="H405" s="154">
        <v>1.643</v>
      </c>
      <c r="I405" s="155"/>
      <c r="L405" s="151"/>
      <c r="M405" s="156"/>
      <c r="T405" s="157"/>
      <c r="AT405" s="152" t="s">
        <v>152</v>
      </c>
      <c r="AU405" s="152" t="s">
        <v>80</v>
      </c>
      <c r="AV405" s="150" t="s">
        <v>80</v>
      </c>
      <c r="AW405" s="150" t="s">
        <v>32</v>
      </c>
      <c r="AX405" s="150" t="s">
        <v>70</v>
      </c>
      <c r="AY405" s="152" t="s">
        <v>140</v>
      </c>
    </row>
    <row r="406" spans="2:65" s="150" customFormat="1">
      <c r="B406" s="151"/>
      <c r="D406" s="144" t="s">
        <v>152</v>
      </c>
      <c r="E406" s="152" t="s">
        <v>3</v>
      </c>
      <c r="F406" s="153" t="s">
        <v>514</v>
      </c>
      <c r="H406" s="154">
        <v>1.335</v>
      </c>
      <c r="I406" s="155"/>
      <c r="L406" s="151"/>
      <c r="M406" s="156"/>
      <c r="T406" s="157"/>
      <c r="AT406" s="152" t="s">
        <v>152</v>
      </c>
      <c r="AU406" s="152" t="s">
        <v>80</v>
      </c>
      <c r="AV406" s="150" t="s">
        <v>80</v>
      </c>
      <c r="AW406" s="150" t="s">
        <v>32</v>
      </c>
      <c r="AX406" s="150" t="s">
        <v>70</v>
      </c>
      <c r="AY406" s="152" t="s">
        <v>140</v>
      </c>
    </row>
    <row r="407" spans="2:65" s="176" customFormat="1">
      <c r="B407" s="177"/>
      <c r="D407" s="144" t="s">
        <v>152</v>
      </c>
      <c r="E407" s="178" t="s">
        <v>3</v>
      </c>
      <c r="F407" s="179" t="s">
        <v>274</v>
      </c>
      <c r="H407" s="180">
        <v>2.9780000000000002</v>
      </c>
      <c r="I407" s="181"/>
      <c r="L407" s="177"/>
      <c r="M407" s="182"/>
      <c r="T407" s="183"/>
      <c r="AT407" s="178" t="s">
        <v>152</v>
      </c>
      <c r="AU407" s="178" t="s">
        <v>80</v>
      </c>
      <c r="AV407" s="176" t="s">
        <v>275</v>
      </c>
      <c r="AW407" s="176" t="s">
        <v>32</v>
      </c>
      <c r="AX407" s="176" t="s">
        <v>70</v>
      </c>
      <c r="AY407" s="178" t="s">
        <v>140</v>
      </c>
    </row>
    <row r="408" spans="2:65" s="158" customFormat="1">
      <c r="B408" s="159"/>
      <c r="D408" s="144" t="s">
        <v>152</v>
      </c>
      <c r="E408" s="160" t="s">
        <v>3</v>
      </c>
      <c r="F408" s="161" t="s">
        <v>162</v>
      </c>
      <c r="H408" s="162">
        <v>299.47199999999998</v>
      </c>
      <c r="I408" s="163"/>
      <c r="L408" s="159"/>
      <c r="M408" s="164"/>
      <c r="T408" s="165"/>
      <c r="AT408" s="160" t="s">
        <v>152</v>
      </c>
      <c r="AU408" s="160" t="s">
        <v>80</v>
      </c>
      <c r="AV408" s="158" t="s">
        <v>148</v>
      </c>
      <c r="AW408" s="158" t="s">
        <v>32</v>
      </c>
      <c r="AX408" s="158" t="s">
        <v>78</v>
      </c>
      <c r="AY408" s="160" t="s">
        <v>140</v>
      </c>
    </row>
    <row r="409" spans="2:65" s="17" customFormat="1" ht="49.15" customHeight="1">
      <c r="B409" s="124"/>
      <c r="C409" s="125" t="s">
        <v>515</v>
      </c>
      <c r="D409" s="125" t="s">
        <v>143</v>
      </c>
      <c r="E409" s="126" t="s">
        <v>516</v>
      </c>
      <c r="F409" s="127" t="s">
        <v>517</v>
      </c>
      <c r="G409" s="128" t="s">
        <v>237</v>
      </c>
      <c r="H409" s="129">
        <v>55.128</v>
      </c>
      <c r="I409" s="130"/>
      <c r="J409" s="131">
        <f>ROUND(I409*H409,2)</f>
        <v>0</v>
      </c>
      <c r="K409" s="127" t="s">
        <v>147</v>
      </c>
      <c r="L409" s="18"/>
      <c r="M409" s="132" t="s">
        <v>3</v>
      </c>
      <c r="N409" s="133" t="s">
        <v>41</v>
      </c>
      <c r="P409" s="134">
        <f>O409*H409</f>
        <v>0</v>
      </c>
      <c r="Q409" s="134">
        <v>1.03E-2</v>
      </c>
      <c r="R409" s="134">
        <f>Q409*H409</f>
        <v>0.56781840000000006</v>
      </c>
      <c r="S409" s="134">
        <v>0</v>
      </c>
      <c r="T409" s="135">
        <f>S409*H409</f>
        <v>0</v>
      </c>
      <c r="AR409" s="136" t="s">
        <v>148</v>
      </c>
      <c r="AT409" s="136" t="s">
        <v>143</v>
      </c>
      <c r="AU409" s="136" t="s">
        <v>80</v>
      </c>
      <c r="AY409" s="2" t="s">
        <v>140</v>
      </c>
      <c r="BE409" s="137">
        <f>IF(N409="základní",J409,0)</f>
        <v>0</v>
      </c>
      <c r="BF409" s="137">
        <f>IF(N409="snížená",J409,0)</f>
        <v>0</v>
      </c>
      <c r="BG409" s="137">
        <f>IF(N409="zákl. přenesená",J409,0)</f>
        <v>0</v>
      </c>
      <c r="BH409" s="137">
        <f>IF(N409="sníž. přenesená",J409,0)</f>
        <v>0</v>
      </c>
      <c r="BI409" s="137">
        <f>IF(N409="nulová",J409,0)</f>
        <v>0</v>
      </c>
      <c r="BJ409" s="2" t="s">
        <v>78</v>
      </c>
      <c r="BK409" s="137">
        <f>ROUND(I409*H409,2)</f>
        <v>0</v>
      </c>
      <c r="BL409" s="2" t="s">
        <v>148</v>
      </c>
      <c r="BM409" s="136" t="s">
        <v>518</v>
      </c>
    </row>
    <row r="410" spans="2:65" s="17" customFormat="1">
      <c r="B410" s="18"/>
      <c r="D410" s="138" t="s">
        <v>150</v>
      </c>
      <c r="F410" s="139" t="s">
        <v>519</v>
      </c>
      <c r="I410" s="140"/>
      <c r="L410" s="18"/>
      <c r="M410" s="141"/>
      <c r="T410" s="42"/>
      <c r="AT410" s="2" t="s">
        <v>150</v>
      </c>
      <c r="AU410" s="2" t="s">
        <v>80</v>
      </c>
    </row>
    <row r="411" spans="2:65" s="142" customFormat="1">
      <c r="B411" s="143"/>
      <c r="D411" s="144" t="s">
        <v>152</v>
      </c>
      <c r="E411" s="145" t="s">
        <v>3</v>
      </c>
      <c r="F411" s="146" t="s">
        <v>509</v>
      </c>
      <c r="H411" s="145" t="s">
        <v>3</v>
      </c>
      <c r="I411" s="147"/>
      <c r="L411" s="143"/>
      <c r="M411" s="148"/>
      <c r="T411" s="149"/>
      <c r="AT411" s="145" t="s">
        <v>152</v>
      </c>
      <c r="AU411" s="145" t="s">
        <v>80</v>
      </c>
      <c r="AV411" s="142" t="s">
        <v>78</v>
      </c>
      <c r="AW411" s="142" t="s">
        <v>32</v>
      </c>
      <c r="AX411" s="142" t="s">
        <v>70</v>
      </c>
      <c r="AY411" s="145" t="s">
        <v>140</v>
      </c>
    </row>
    <row r="412" spans="2:65" s="150" customFormat="1">
      <c r="B412" s="151"/>
      <c r="D412" s="144" t="s">
        <v>152</v>
      </c>
      <c r="E412" s="152" t="s">
        <v>3</v>
      </c>
      <c r="F412" s="153" t="s">
        <v>510</v>
      </c>
      <c r="H412" s="154">
        <v>59.28</v>
      </c>
      <c r="I412" s="155"/>
      <c r="L412" s="151"/>
      <c r="M412" s="156"/>
      <c r="T412" s="157"/>
      <c r="AT412" s="152" t="s">
        <v>152</v>
      </c>
      <c r="AU412" s="152" t="s">
        <v>80</v>
      </c>
      <c r="AV412" s="150" t="s">
        <v>80</v>
      </c>
      <c r="AW412" s="150" t="s">
        <v>32</v>
      </c>
      <c r="AX412" s="150" t="s">
        <v>70</v>
      </c>
      <c r="AY412" s="152" t="s">
        <v>140</v>
      </c>
    </row>
    <row r="413" spans="2:65" s="150" customFormat="1">
      <c r="B413" s="151"/>
      <c r="D413" s="144" t="s">
        <v>152</v>
      </c>
      <c r="E413" s="152" t="s">
        <v>3</v>
      </c>
      <c r="F413" s="153" t="s">
        <v>511</v>
      </c>
      <c r="H413" s="154">
        <v>-2.5760000000000001</v>
      </c>
      <c r="I413" s="155"/>
      <c r="L413" s="151"/>
      <c r="M413" s="156"/>
      <c r="T413" s="157"/>
      <c r="AT413" s="152" t="s">
        <v>152</v>
      </c>
      <c r="AU413" s="152" t="s">
        <v>80</v>
      </c>
      <c r="AV413" s="150" t="s">
        <v>80</v>
      </c>
      <c r="AW413" s="150" t="s">
        <v>32</v>
      </c>
      <c r="AX413" s="150" t="s">
        <v>70</v>
      </c>
      <c r="AY413" s="152" t="s">
        <v>140</v>
      </c>
    </row>
    <row r="414" spans="2:65" s="150" customFormat="1">
      <c r="B414" s="151"/>
      <c r="D414" s="144" t="s">
        <v>152</v>
      </c>
      <c r="E414" s="152" t="s">
        <v>3</v>
      </c>
      <c r="F414" s="153" t="s">
        <v>489</v>
      </c>
      <c r="H414" s="154">
        <v>-1.5760000000000001</v>
      </c>
      <c r="I414" s="155"/>
      <c r="L414" s="151"/>
      <c r="M414" s="156"/>
      <c r="T414" s="157"/>
      <c r="AT414" s="152" t="s">
        <v>152</v>
      </c>
      <c r="AU414" s="152" t="s">
        <v>80</v>
      </c>
      <c r="AV414" s="150" t="s">
        <v>80</v>
      </c>
      <c r="AW414" s="150" t="s">
        <v>32</v>
      </c>
      <c r="AX414" s="150" t="s">
        <v>70</v>
      </c>
      <c r="AY414" s="152" t="s">
        <v>140</v>
      </c>
    </row>
    <row r="415" spans="2:65" s="158" customFormat="1">
      <c r="B415" s="159"/>
      <c r="D415" s="144" t="s">
        <v>152</v>
      </c>
      <c r="E415" s="160" t="s">
        <v>3</v>
      </c>
      <c r="F415" s="161" t="s">
        <v>162</v>
      </c>
      <c r="H415" s="162">
        <v>55.128</v>
      </c>
      <c r="I415" s="163"/>
      <c r="L415" s="159"/>
      <c r="M415" s="164"/>
      <c r="T415" s="165"/>
      <c r="AT415" s="160" t="s">
        <v>152</v>
      </c>
      <c r="AU415" s="160" t="s">
        <v>80</v>
      </c>
      <c r="AV415" s="158" t="s">
        <v>148</v>
      </c>
      <c r="AW415" s="158" t="s">
        <v>32</v>
      </c>
      <c r="AX415" s="158" t="s">
        <v>78</v>
      </c>
      <c r="AY415" s="160" t="s">
        <v>140</v>
      </c>
    </row>
    <row r="416" spans="2:65" s="17" customFormat="1" ht="37.9" customHeight="1">
      <c r="B416" s="124"/>
      <c r="C416" s="125" t="s">
        <v>520</v>
      </c>
      <c r="D416" s="125" t="s">
        <v>143</v>
      </c>
      <c r="E416" s="126" t="s">
        <v>521</v>
      </c>
      <c r="F416" s="127" t="s">
        <v>522</v>
      </c>
      <c r="G416" s="128" t="s">
        <v>237</v>
      </c>
      <c r="H416" s="129">
        <v>85.756</v>
      </c>
      <c r="I416" s="130"/>
      <c r="J416" s="131">
        <f>ROUND(I416*H416,2)</f>
        <v>0</v>
      </c>
      <c r="K416" s="127" t="s">
        <v>147</v>
      </c>
      <c r="L416" s="18"/>
      <c r="M416" s="132" t="s">
        <v>3</v>
      </c>
      <c r="N416" s="133" t="s">
        <v>41</v>
      </c>
      <c r="P416" s="134">
        <f>O416*H416</f>
        <v>0</v>
      </c>
      <c r="Q416" s="134">
        <v>1.3650000000000001E-2</v>
      </c>
      <c r="R416" s="134">
        <f>Q416*H416</f>
        <v>1.1705694</v>
      </c>
      <c r="S416" s="134">
        <v>0</v>
      </c>
      <c r="T416" s="135">
        <f>S416*H416</f>
        <v>0</v>
      </c>
      <c r="AR416" s="136" t="s">
        <v>148</v>
      </c>
      <c r="AT416" s="136" t="s">
        <v>143</v>
      </c>
      <c r="AU416" s="136" t="s">
        <v>80</v>
      </c>
      <c r="AY416" s="2" t="s">
        <v>140</v>
      </c>
      <c r="BE416" s="137">
        <f>IF(N416="základní",J416,0)</f>
        <v>0</v>
      </c>
      <c r="BF416" s="137">
        <f>IF(N416="snížená",J416,0)</f>
        <v>0</v>
      </c>
      <c r="BG416" s="137">
        <f>IF(N416="zákl. přenesená",J416,0)</f>
        <v>0</v>
      </c>
      <c r="BH416" s="137">
        <f>IF(N416="sníž. přenesená",J416,0)</f>
        <v>0</v>
      </c>
      <c r="BI416" s="137">
        <f>IF(N416="nulová",J416,0)</f>
        <v>0</v>
      </c>
      <c r="BJ416" s="2" t="s">
        <v>78</v>
      </c>
      <c r="BK416" s="137">
        <f>ROUND(I416*H416,2)</f>
        <v>0</v>
      </c>
      <c r="BL416" s="2" t="s">
        <v>148</v>
      </c>
      <c r="BM416" s="136" t="s">
        <v>523</v>
      </c>
    </row>
    <row r="417" spans="2:65" s="17" customFormat="1">
      <c r="B417" s="18"/>
      <c r="D417" s="138" t="s">
        <v>150</v>
      </c>
      <c r="F417" s="139" t="s">
        <v>524</v>
      </c>
      <c r="I417" s="140"/>
      <c r="L417" s="18"/>
      <c r="M417" s="141"/>
      <c r="T417" s="42"/>
      <c r="AT417" s="2" t="s">
        <v>150</v>
      </c>
      <c r="AU417" s="2" t="s">
        <v>80</v>
      </c>
    </row>
    <row r="418" spans="2:65" s="142" customFormat="1">
      <c r="B418" s="143"/>
      <c r="D418" s="144" t="s">
        <v>152</v>
      </c>
      <c r="E418" s="145" t="s">
        <v>3</v>
      </c>
      <c r="F418" s="146" t="s">
        <v>485</v>
      </c>
      <c r="H418" s="145" t="s">
        <v>3</v>
      </c>
      <c r="I418" s="147"/>
      <c r="L418" s="143"/>
      <c r="M418" s="148"/>
      <c r="T418" s="149"/>
      <c r="AT418" s="145" t="s">
        <v>152</v>
      </c>
      <c r="AU418" s="145" t="s">
        <v>80</v>
      </c>
      <c r="AV418" s="142" t="s">
        <v>78</v>
      </c>
      <c r="AW418" s="142" t="s">
        <v>32</v>
      </c>
      <c r="AX418" s="142" t="s">
        <v>70</v>
      </c>
      <c r="AY418" s="145" t="s">
        <v>140</v>
      </c>
    </row>
    <row r="419" spans="2:65" s="150" customFormat="1">
      <c r="B419" s="151"/>
      <c r="D419" s="144" t="s">
        <v>152</v>
      </c>
      <c r="E419" s="152" t="s">
        <v>3</v>
      </c>
      <c r="F419" s="153" t="s">
        <v>486</v>
      </c>
      <c r="H419" s="154">
        <v>98.616</v>
      </c>
      <c r="I419" s="155"/>
      <c r="L419" s="151"/>
      <c r="M419" s="156"/>
      <c r="T419" s="157"/>
      <c r="AT419" s="152" t="s">
        <v>152</v>
      </c>
      <c r="AU419" s="152" t="s">
        <v>80</v>
      </c>
      <c r="AV419" s="150" t="s">
        <v>80</v>
      </c>
      <c r="AW419" s="150" t="s">
        <v>32</v>
      </c>
      <c r="AX419" s="150" t="s">
        <v>70</v>
      </c>
      <c r="AY419" s="152" t="s">
        <v>140</v>
      </c>
    </row>
    <row r="420" spans="2:65" s="150" customFormat="1">
      <c r="B420" s="151"/>
      <c r="D420" s="144" t="s">
        <v>152</v>
      </c>
      <c r="E420" s="152" t="s">
        <v>3</v>
      </c>
      <c r="F420" s="153" t="s">
        <v>487</v>
      </c>
      <c r="H420" s="154">
        <v>-1.3620000000000001</v>
      </c>
      <c r="I420" s="155"/>
      <c r="L420" s="151"/>
      <c r="M420" s="156"/>
      <c r="T420" s="157"/>
      <c r="AT420" s="152" t="s">
        <v>152</v>
      </c>
      <c r="AU420" s="152" t="s">
        <v>80</v>
      </c>
      <c r="AV420" s="150" t="s">
        <v>80</v>
      </c>
      <c r="AW420" s="150" t="s">
        <v>32</v>
      </c>
      <c r="AX420" s="150" t="s">
        <v>70</v>
      </c>
      <c r="AY420" s="152" t="s">
        <v>140</v>
      </c>
    </row>
    <row r="421" spans="2:65" s="150" customFormat="1">
      <c r="B421" s="151"/>
      <c r="D421" s="144" t="s">
        <v>152</v>
      </c>
      <c r="E421" s="152" t="s">
        <v>3</v>
      </c>
      <c r="F421" s="153" t="s">
        <v>488</v>
      </c>
      <c r="H421" s="154">
        <v>-1.37</v>
      </c>
      <c r="I421" s="155"/>
      <c r="L421" s="151"/>
      <c r="M421" s="156"/>
      <c r="T421" s="157"/>
      <c r="AT421" s="152" t="s">
        <v>152</v>
      </c>
      <c r="AU421" s="152" t="s">
        <v>80</v>
      </c>
      <c r="AV421" s="150" t="s">
        <v>80</v>
      </c>
      <c r="AW421" s="150" t="s">
        <v>32</v>
      </c>
      <c r="AX421" s="150" t="s">
        <v>70</v>
      </c>
      <c r="AY421" s="152" t="s">
        <v>140</v>
      </c>
    </row>
    <row r="422" spans="2:65" s="150" customFormat="1">
      <c r="B422" s="151"/>
      <c r="D422" s="144" t="s">
        <v>152</v>
      </c>
      <c r="E422" s="152" t="s">
        <v>3</v>
      </c>
      <c r="F422" s="153" t="s">
        <v>489</v>
      </c>
      <c r="H422" s="154">
        <v>-1.5760000000000001</v>
      </c>
      <c r="I422" s="155"/>
      <c r="L422" s="151"/>
      <c r="M422" s="156"/>
      <c r="T422" s="157"/>
      <c r="AT422" s="152" t="s">
        <v>152</v>
      </c>
      <c r="AU422" s="152" t="s">
        <v>80</v>
      </c>
      <c r="AV422" s="150" t="s">
        <v>80</v>
      </c>
      <c r="AW422" s="150" t="s">
        <v>32</v>
      </c>
      <c r="AX422" s="150" t="s">
        <v>70</v>
      </c>
      <c r="AY422" s="152" t="s">
        <v>140</v>
      </c>
    </row>
    <row r="423" spans="2:65" s="150" customFormat="1">
      <c r="B423" s="151"/>
      <c r="D423" s="144" t="s">
        <v>152</v>
      </c>
      <c r="E423" s="152" t="s">
        <v>3</v>
      </c>
      <c r="F423" s="153" t="s">
        <v>490</v>
      </c>
      <c r="H423" s="154">
        <v>-0.56599999999999995</v>
      </c>
      <c r="I423" s="155"/>
      <c r="L423" s="151"/>
      <c r="M423" s="156"/>
      <c r="T423" s="157"/>
      <c r="AT423" s="152" t="s">
        <v>152</v>
      </c>
      <c r="AU423" s="152" t="s">
        <v>80</v>
      </c>
      <c r="AV423" s="150" t="s">
        <v>80</v>
      </c>
      <c r="AW423" s="150" t="s">
        <v>32</v>
      </c>
      <c r="AX423" s="150" t="s">
        <v>70</v>
      </c>
      <c r="AY423" s="152" t="s">
        <v>140</v>
      </c>
    </row>
    <row r="424" spans="2:65" s="150" customFormat="1">
      <c r="B424" s="151"/>
      <c r="D424" s="144" t="s">
        <v>152</v>
      </c>
      <c r="E424" s="152" t="s">
        <v>3</v>
      </c>
      <c r="F424" s="153" t="s">
        <v>491</v>
      </c>
      <c r="H424" s="154">
        <v>-5.1520000000000001</v>
      </c>
      <c r="I424" s="155"/>
      <c r="L424" s="151"/>
      <c r="M424" s="156"/>
      <c r="T424" s="157"/>
      <c r="AT424" s="152" t="s">
        <v>152</v>
      </c>
      <c r="AU424" s="152" t="s">
        <v>80</v>
      </c>
      <c r="AV424" s="150" t="s">
        <v>80</v>
      </c>
      <c r="AW424" s="150" t="s">
        <v>32</v>
      </c>
      <c r="AX424" s="150" t="s">
        <v>70</v>
      </c>
      <c r="AY424" s="152" t="s">
        <v>140</v>
      </c>
    </row>
    <row r="425" spans="2:65" s="150" customFormat="1">
      <c r="B425" s="151"/>
      <c r="D425" s="144" t="s">
        <v>152</v>
      </c>
      <c r="E425" s="152" t="s">
        <v>3</v>
      </c>
      <c r="F425" s="153" t="s">
        <v>492</v>
      </c>
      <c r="H425" s="154">
        <v>-2.8340000000000001</v>
      </c>
      <c r="I425" s="155"/>
      <c r="L425" s="151"/>
      <c r="M425" s="156"/>
      <c r="T425" s="157"/>
      <c r="AT425" s="152" t="s">
        <v>152</v>
      </c>
      <c r="AU425" s="152" t="s">
        <v>80</v>
      </c>
      <c r="AV425" s="150" t="s">
        <v>80</v>
      </c>
      <c r="AW425" s="150" t="s">
        <v>32</v>
      </c>
      <c r="AX425" s="150" t="s">
        <v>70</v>
      </c>
      <c r="AY425" s="152" t="s">
        <v>140</v>
      </c>
    </row>
    <row r="426" spans="2:65" s="158" customFormat="1">
      <c r="B426" s="159"/>
      <c r="D426" s="144" t="s">
        <v>152</v>
      </c>
      <c r="E426" s="160" t="s">
        <v>3</v>
      </c>
      <c r="F426" s="161" t="s">
        <v>162</v>
      </c>
      <c r="H426" s="162">
        <v>85.756</v>
      </c>
      <c r="I426" s="163"/>
      <c r="L426" s="159"/>
      <c r="M426" s="164"/>
      <c r="T426" s="165"/>
      <c r="AT426" s="160" t="s">
        <v>152</v>
      </c>
      <c r="AU426" s="160" t="s">
        <v>80</v>
      </c>
      <c r="AV426" s="158" t="s">
        <v>148</v>
      </c>
      <c r="AW426" s="158" t="s">
        <v>32</v>
      </c>
      <c r="AX426" s="158" t="s">
        <v>78</v>
      </c>
      <c r="AY426" s="160" t="s">
        <v>140</v>
      </c>
    </row>
    <row r="427" spans="2:65" s="17" customFormat="1" ht="21.75" customHeight="1">
      <c r="B427" s="124"/>
      <c r="C427" s="125" t="s">
        <v>525</v>
      </c>
      <c r="D427" s="125" t="s">
        <v>143</v>
      </c>
      <c r="E427" s="126" t="s">
        <v>526</v>
      </c>
      <c r="F427" s="127" t="s">
        <v>527</v>
      </c>
      <c r="G427" s="128" t="s">
        <v>237</v>
      </c>
      <c r="H427" s="129">
        <v>11.587</v>
      </c>
      <c r="I427" s="130"/>
      <c r="J427" s="131">
        <f>ROUND(I427*H427,2)</f>
        <v>0</v>
      </c>
      <c r="K427" s="127" t="s">
        <v>147</v>
      </c>
      <c r="L427" s="18"/>
      <c r="M427" s="132" t="s">
        <v>3</v>
      </c>
      <c r="N427" s="133" t="s">
        <v>41</v>
      </c>
      <c r="P427" s="134">
        <f>O427*H427</f>
        <v>0</v>
      </c>
      <c r="Q427" s="134">
        <v>3.0450000000000001E-2</v>
      </c>
      <c r="R427" s="134">
        <f>Q427*H427</f>
        <v>0.35282415</v>
      </c>
      <c r="S427" s="134">
        <v>0</v>
      </c>
      <c r="T427" s="135">
        <f>S427*H427</f>
        <v>0</v>
      </c>
      <c r="AR427" s="136" t="s">
        <v>148</v>
      </c>
      <c r="AT427" s="136" t="s">
        <v>143</v>
      </c>
      <c r="AU427" s="136" t="s">
        <v>80</v>
      </c>
      <c r="AY427" s="2" t="s">
        <v>140</v>
      </c>
      <c r="BE427" s="137">
        <f>IF(N427="základní",J427,0)</f>
        <v>0</v>
      </c>
      <c r="BF427" s="137">
        <f>IF(N427="snížená",J427,0)</f>
        <v>0</v>
      </c>
      <c r="BG427" s="137">
        <f>IF(N427="zákl. přenesená",J427,0)</f>
        <v>0</v>
      </c>
      <c r="BH427" s="137">
        <f>IF(N427="sníž. přenesená",J427,0)</f>
        <v>0</v>
      </c>
      <c r="BI427" s="137">
        <f>IF(N427="nulová",J427,0)</f>
        <v>0</v>
      </c>
      <c r="BJ427" s="2" t="s">
        <v>78</v>
      </c>
      <c r="BK427" s="137">
        <f>ROUND(I427*H427,2)</f>
        <v>0</v>
      </c>
      <c r="BL427" s="2" t="s">
        <v>148</v>
      </c>
      <c r="BM427" s="136" t="s">
        <v>528</v>
      </c>
    </row>
    <row r="428" spans="2:65" s="17" customFormat="1">
      <c r="B428" s="18"/>
      <c r="D428" s="138" t="s">
        <v>150</v>
      </c>
      <c r="F428" s="139" t="s">
        <v>529</v>
      </c>
      <c r="I428" s="140"/>
      <c r="L428" s="18"/>
      <c r="M428" s="141"/>
      <c r="T428" s="42"/>
      <c r="AT428" s="2" t="s">
        <v>150</v>
      </c>
      <c r="AU428" s="2" t="s">
        <v>80</v>
      </c>
    </row>
    <row r="429" spans="2:65" s="142" customFormat="1">
      <c r="B429" s="143"/>
      <c r="D429" s="144" t="s">
        <v>152</v>
      </c>
      <c r="E429" s="145" t="s">
        <v>3</v>
      </c>
      <c r="F429" s="146" t="s">
        <v>493</v>
      </c>
      <c r="H429" s="145" t="s">
        <v>3</v>
      </c>
      <c r="I429" s="147"/>
      <c r="L429" s="143"/>
      <c r="M429" s="148"/>
      <c r="T429" s="149"/>
      <c r="AT429" s="145" t="s">
        <v>152</v>
      </c>
      <c r="AU429" s="145" t="s">
        <v>80</v>
      </c>
      <c r="AV429" s="142" t="s">
        <v>78</v>
      </c>
      <c r="AW429" s="142" t="s">
        <v>32</v>
      </c>
      <c r="AX429" s="142" t="s">
        <v>70</v>
      </c>
      <c r="AY429" s="145" t="s">
        <v>140</v>
      </c>
    </row>
    <row r="430" spans="2:65" s="150" customFormat="1">
      <c r="B430" s="151"/>
      <c r="D430" s="144" t="s">
        <v>152</v>
      </c>
      <c r="E430" s="152" t="s">
        <v>3</v>
      </c>
      <c r="F430" s="153" t="s">
        <v>530</v>
      </c>
      <c r="H430" s="154">
        <v>1.722</v>
      </c>
      <c r="I430" s="155"/>
      <c r="L430" s="151"/>
      <c r="M430" s="156"/>
      <c r="T430" s="157"/>
      <c r="AT430" s="152" t="s">
        <v>152</v>
      </c>
      <c r="AU430" s="152" t="s">
        <v>80</v>
      </c>
      <c r="AV430" s="150" t="s">
        <v>80</v>
      </c>
      <c r="AW430" s="150" t="s">
        <v>32</v>
      </c>
      <c r="AX430" s="150" t="s">
        <v>70</v>
      </c>
      <c r="AY430" s="152" t="s">
        <v>140</v>
      </c>
    </row>
    <row r="431" spans="2:65" s="150" customFormat="1">
      <c r="B431" s="151"/>
      <c r="D431" s="144" t="s">
        <v>152</v>
      </c>
      <c r="E431" s="152" t="s">
        <v>3</v>
      </c>
      <c r="F431" s="153" t="s">
        <v>531</v>
      </c>
      <c r="H431" s="154">
        <v>1.73</v>
      </c>
      <c r="I431" s="155"/>
      <c r="L431" s="151"/>
      <c r="M431" s="156"/>
      <c r="T431" s="157"/>
      <c r="AT431" s="152" t="s">
        <v>152</v>
      </c>
      <c r="AU431" s="152" t="s">
        <v>80</v>
      </c>
      <c r="AV431" s="150" t="s">
        <v>80</v>
      </c>
      <c r="AW431" s="150" t="s">
        <v>32</v>
      </c>
      <c r="AX431" s="150" t="s">
        <v>70</v>
      </c>
      <c r="AY431" s="152" t="s">
        <v>140</v>
      </c>
    </row>
    <row r="432" spans="2:65" s="150" customFormat="1">
      <c r="B432" s="151"/>
      <c r="D432" s="144" t="s">
        <v>152</v>
      </c>
      <c r="E432" s="152" t="s">
        <v>3</v>
      </c>
      <c r="F432" s="153" t="s">
        <v>532</v>
      </c>
      <c r="H432" s="154">
        <v>1.44</v>
      </c>
      <c r="I432" s="155"/>
      <c r="L432" s="151"/>
      <c r="M432" s="156"/>
      <c r="T432" s="157"/>
      <c r="AT432" s="152" t="s">
        <v>152</v>
      </c>
      <c r="AU432" s="152" t="s">
        <v>80</v>
      </c>
      <c r="AV432" s="150" t="s">
        <v>80</v>
      </c>
      <c r="AW432" s="150" t="s">
        <v>32</v>
      </c>
      <c r="AX432" s="150" t="s">
        <v>70</v>
      </c>
      <c r="AY432" s="152" t="s">
        <v>140</v>
      </c>
    </row>
    <row r="433" spans="2:65" s="150" customFormat="1">
      <c r="B433" s="151"/>
      <c r="D433" s="144" t="s">
        <v>152</v>
      </c>
      <c r="E433" s="152" t="s">
        <v>3</v>
      </c>
      <c r="F433" s="153" t="s">
        <v>533</v>
      </c>
      <c r="H433" s="154">
        <v>1.1279999999999999</v>
      </c>
      <c r="I433" s="155"/>
      <c r="L433" s="151"/>
      <c r="M433" s="156"/>
      <c r="T433" s="157"/>
      <c r="AT433" s="152" t="s">
        <v>152</v>
      </c>
      <c r="AU433" s="152" t="s">
        <v>80</v>
      </c>
      <c r="AV433" s="150" t="s">
        <v>80</v>
      </c>
      <c r="AW433" s="150" t="s">
        <v>32</v>
      </c>
      <c r="AX433" s="150" t="s">
        <v>70</v>
      </c>
      <c r="AY433" s="152" t="s">
        <v>140</v>
      </c>
    </row>
    <row r="434" spans="2:65" s="150" customFormat="1">
      <c r="B434" s="151"/>
      <c r="D434" s="144" t="s">
        <v>152</v>
      </c>
      <c r="E434" s="152" t="s">
        <v>3</v>
      </c>
      <c r="F434" s="153" t="s">
        <v>534</v>
      </c>
      <c r="H434" s="154">
        <v>3.6909999999999998</v>
      </c>
      <c r="I434" s="155"/>
      <c r="L434" s="151"/>
      <c r="M434" s="156"/>
      <c r="T434" s="157"/>
      <c r="AT434" s="152" t="s">
        <v>152</v>
      </c>
      <c r="AU434" s="152" t="s">
        <v>80</v>
      </c>
      <c r="AV434" s="150" t="s">
        <v>80</v>
      </c>
      <c r="AW434" s="150" t="s">
        <v>32</v>
      </c>
      <c r="AX434" s="150" t="s">
        <v>70</v>
      </c>
      <c r="AY434" s="152" t="s">
        <v>140</v>
      </c>
    </row>
    <row r="435" spans="2:65" s="150" customFormat="1">
      <c r="B435" s="151"/>
      <c r="D435" s="144" t="s">
        <v>152</v>
      </c>
      <c r="E435" s="152" t="s">
        <v>3</v>
      </c>
      <c r="F435" s="153" t="s">
        <v>535</v>
      </c>
      <c r="H435" s="154">
        <v>1.8759999999999999</v>
      </c>
      <c r="I435" s="155"/>
      <c r="L435" s="151"/>
      <c r="M435" s="156"/>
      <c r="T435" s="157"/>
      <c r="AT435" s="152" t="s">
        <v>152</v>
      </c>
      <c r="AU435" s="152" t="s">
        <v>80</v>
      </c>
      <c r="AV435" s="150" t="s">
        <v>80</v>
      </c>
      <c r="AW435" s="150" t="s">
        <v>32</v>
      </c>
      <c r="AX435" s="150" t="s">
        <v>70</v>
      </c>
      <c r="AY435" s="152" t="s">
        <v>140</v>
      </c>
    </row>
    <row r="436" spans="2:65" s="158" customFormat="1">
      <c r="B436" s="159"/>
      <c r="D436" s="144" t="s">
        <v>152</v>
      </c>
      <c r="E436" s="160" t="s">
        <v>3</v>
      </c>
      <c r="F436" s="161" t="s">
        <v>162</v>
      </c>
      <c r="H436" s="162">
        <v>11.587</v>
      </c>
      <c r="I436" s="163"/>
      <c r="L436" s="159"/>
      <c r="M436" s="164"/>
      <c r="T436" s="165"/>
      <c r="AT436" s="160" t="s">
        <v>152</v>
      </c>
      <c r="AU436" s="160" t="s">
        <v>80</v>
      </c>
      <c r="AV436" s="158" t="s">
        <v>148</v>
      </c>
      <c r="AW436" s="158" t="s">
        <v>32</v>
      </c>
      <c r="AX436" s="158" t="s">
        <v>78</v>
      </c>
      <c r="AY436" s="160" t="s">
        <v>140</v>
      </c>
    </row>
    <row r="437" spans="2:65" s="17" customFormat="1" ht="24.2" customHeight="1">
      <c r="B437" s="124"/>
      <c r="C437" s="125" t="s">
        <v>536</v>
      </c>
      <c r="D437" s="125" t="s">
        <v>143</v>
      </c>
      <c r="E437" s="126" t="s">
        <v>537</v>
      </c>
      <c r="F437" s="127" t="s">
        <v>538</v>
      </c>
      <c r="G437" s="128" t="s">
        <v>237</v>
      </c>
      <c r="H437" s="129">
        <v>5.9569999999999999</v>
      </c>
      <c r="I437" s="130"/>
      <c r="J437" s="131">
        <f>ROUND(I437*H437,2)</f>
        <v>0</v>
      </c>
      <c r="K437" s="127" t="s">
        <v>147</v>
      </c>
      <c r="L437" s="18"/>
      <c r="M437" s="132" t="s">
        <v>3</v>
      </c>
      <c r="N437" s="133" t="s">
        <v>41</v>
      </c>
      <c r="P437" s="134">
        <f>O437*H437</f>
        <v>0</v>
      </c>
      <c r="Q437" s="134">
        <v>3.3579999999999999E-2</v>
      </c>
      <c r="R437" s="134">
        <f>Q437*H437</f>
        <v>0.20003605999999999</v>
      </c>
      <c r="S437" s="134">
        <v>0</v>
      </c>
      <c r="T437" s="135">
        <f>S437*H437</f>
        <v>0</v>
      </c>
      <c r="AR437" s="136" t="s">
        <v>148</v>
      </c>
      <c r="AT437" s="136" t="s">
        <v>143</v>
      </c>
      <c r="AU437" s="136" t="s">
        <v>80</v>
      </c>
      <c r="AY437" s="2" t="s">
        <v>140</v>
      </c>
      <c r="BE437" s="137">
        <f>IF(N437="základní",J437,0)</f>
        <v>0</v>
      </c>
      <c r="BF437" s="137">
        <f>IF(N437="snížená",J437,0)</f>
        <v>0</v>
      </c>
      <c r="BG437" s="137">
        <f>IF(N437="zákl. přenesená",J437,0)</f>
        <v>0</v>
      </c>
      <c r="BH437" s="137">
        <f>IF(N437="sníž. přenesená",J437,0)</f>
        <v>0</v>
      </c>
      <c r="BI437" s="137">
        <f>IF(N437="nulová",J437,0)</f>
        <v>0</v>
      </c>
      <c r="BJ437" s="2" t="s">
        <v>78</v>
      </c>
      <c r="BK437" s="137">
        <f>ROUND(I437*H437,2)</f>
        <v>0</v>
      </c>
      <c r="BL437" s="2" t="s">
        <v>148</v>
      </c>
      <c r="BM437" s="136" t="s">
        <v>539</v>
      </c>
    </row>
    <row r="438" spans="2:65" s="17" customFormat="1">
      <c r="B438" s="18"/>
      <c r="D438" s="138" t="s">
        <v>150</v>
      </c>
      <c r="F438" s="139" t="s">
        <v>540</v>
      </c>
      <c r="I438" s="140"/>
      <c r="L438" s="18"/>
      <c r="M438" s="141"/>
      <c r="T438" s="42"/>
      <c r="AT438" s="2" t="s">
        <v>150</v>
      </c>
      <c r="AU438" s="2" t="s">
        <v>80</v>
      </c>
    </row>
    <row r="439" spans="2:65" s="142" customFormat="1">
      <c r="B439" s="143"/>
      <c r="D439" s="144" t="s">
        <v>152</v>
      </c>
      <c r="E439" s="145" t="s">
        <v>3</v>
      </c>
      <c r="F439" s="146" t="s">
        <v>512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50" customFormat="1">
      <c r="B440" s="151"/>
      <c r="D440" s="144" t="s">
        <v>152</v>
      </c>
      <c r="E440" s="152" t="s">
        <v>3</v>
      </c>
      <c r="F440" s="153" t="s">
        <v>541</v>
      </c>
      <c r="H440" s="154">
        <v>3.286</v>
      </c>
      <c r="I440" s="155"/>
      <c r="L440" s="151"/>
      <c r="M440" s="156"/>
      <c r="T440" s="157"/>
      <c r="AT440" s="152" t="s">
        <v>152</v>
      </c>
      <c r="AU440" s="152" t="s">
        <v>80</v>
      </c>
      <c r="AV440" s="150" t="s">
        <v>80</v>
      </c>
      <c r="AW440" s="150" t="s">
        <v>32</v>
      </c>
      <c r="AX440" s="150" t="s">
        <v>70</v>
      </c>
      <c r="AY440" s="152" t="s">
        <v>140</v>
      </c>
    </row>
    <row r="441" spans="2:65" s="150" customFormat="1">
      <c r="B441" s="151"/>
      <c r="D441" s="144" t="s">
        <v>152</v>
      </c>
      <c r="E441" s="152" t="s">
        <v>3</v>
      </c>
      <c r="F441" s="153" t="s">
        <v>542</v>
      </c>
      <c r="H441" s="154">
        <v>2.6709999999999998</v>
      </c>
      <c r="I441" s="155"/>
      <c r="L441" s="151"/>
      <c r="M441" s="156"/>
      <c r="T441" s="157"/>
      <c r="AT441" s="152" t="s">
        <v>152</v>
      </c>
      <c r="AU441" s="152" t="s">
        <v>80</v>
      </c>
      <c r="AV441" s="150" t="s">
        <v>80</v>
      </c>
      <c r="AW441" s="150" t="s">
        <v>32</v>
      </c>
      <c r="AX441" s="150" t="s">
        <v>70</v>
      </c>
      <c r="AY441" s="152" t="s">
        <v>140</v>
      </c>
    </row>
    <row r="442" spans="2:65" s="158" customFormat="1">
      <c r="B442" s="159"/>
      <c r="D442" s="144" t="s">
        <v>152</v>
      </c>
      <c r="E442" s="160" t="s">
        <v>3</v>
      </c>
      <c r="F442" s="161" t="s">
        <v>162</v>
      </c>
      <c r="H442" s="162">
        <v>5.9569999999999999</v>
      </c>
      <c r="I442" s="163"/>
      <c r="L442" s="159"/>
      <c r="M442" s="164"/>
      <c r="T442" s="165"/>
      <c r="AT442" s="160" t="s">
        <v>152</v>
      </c>
      <c r="AU442" s="160" t="s">
        <v>80</v>
      </c>
      <c r="AV442" s="158" t="s">
        <v>148</v>
      </c>
      <c r="AW442" s="158" t="s">
        <v>32</v>
      </c>
      <c r="AX442" s="158" t="s">
        <v>78</v>
      </c>
      <c r="AY442" s="160" t="s">
        <v>140</v>
      </c>
    </row>
    <row r="443" spans="2:65" s="17" customFormat="1" ht="37.9" customHeight="1">
      <c r="B443" s="124"/>
      <c r="C443" s="125" t="s">
        <v>543</v>
      </c>
      <c r="D443" s="125" t="s">
        <v>143</v>
      </c>
      <c r="E443" s="126" t="s">
        <v>544</v>
      </c>
      <c r="F443" s="127" t="s">
        <v>545</v>
      </c>
      <c r="G443" s="128" t="s">
        <v>237</v>
      </c>
      <c r="H443" s="129">
        <v>157.553</v>
      </c>
      <c r="I443" s="130"/>
      <c r="J443" s="131">
        <f>ROUND(I443*H443,2)</f>
        <v>0</v>
      </c>
      <c r="K443" s="127" t="s">
        <v>147</v>
      </c>
      <c r="L443" s="18"/>
      <c r="M443" s="132" t="s">
        <v>3</v>
      </c>
      <c r="N443" s="133" t="s">
        <v>41</v>
      </c>
      <c r="P443" s="134">
        <f>O443*H443</f>
        <v>0</v>
      </c>
      <c r="Q443" s="134">
        <v>4.3800000000000002E-3</v>
      </c>
      <c r="R443" s="134">
        <f>Q443*H443</f>
        <v>0.69008214000000001</v>
      </c>
      <c r="S443" s="134">
        <v>0</v>
      </c>
      <c r="T443" s="135">
        <f>S443*H443</f>
        <v>0</v>
      </c>
      <c r="AR443" s="136" t="s">
        <v>148</v>
      </c>
      <c r="AT443" s="136" t="s">
        <v>143</v>
      </c>
      <c r="AU443" s="136" t="s">
        <v>80</v>
      </c>
      <c r="AY443" s="2" t="s">
        <v>140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2" t="s">
        <v>78</v>
      </c>
      <c r="BK443" s="137">
        <f>ROUND(I443*H443,2)</f>
        <v>0</v>
      </c>
      <c r="BL443" s="2" t="s">
        <v>148</v>
      </c>
      <c r="BM443" s="136" t="s">
        <v>546</v>
      </c>
    </row>
    <row r="444" spans="2:65" s="17" customFormat="1">
      <c r="B444" s="18"/>
      <c r="D444" s="138" t="s">
        <v>150</v>
      </c>
      <c r="F444" s="139" t="s">
        <v>547</v>
      </c>
      <c r="I444" s="140"/>
      <c r="L444" s="18"/>
      <c r="M444" s="141"/>
      <c r="T444" s="42"/>
      <c r="AT444" s="2" t="s">
        <v>150</v>
      </c>
      <c r="AU444" s="2" t="s">
        <v>80</v>
      </c>
    </row>
    <row r="445" spans="2:65" s="142" customFormat="1">
      <c r="B445" s="143"/>
      <c r="D445" s="144" t="s">
        <v>152</v>
      </c>
      <c r="E445" s="145" t="s">
        <v>3</v>
      </c>
      <c r="F445" s="146" t="s">
        <v>548</v>
      </c>
      <c r="H445" s="145" t="s">
        <v>3</v>
      </c>
      <c r="I445" s="147"/>
      <c r="L445" s="143"/>
      <c r="M445" s="148"/>
      <c r="T445" s="149"/>
      <c r="AT445" s="145" t="s">
        <v>152</v>
      </c>
      <c r="AU445" s="145" t="s">
        <v>80</v>
      </c>
      <c r="AV445" s="142" t="s">
        <v>78</v>
      </c>
      <c r="AW445" s="142" t="s">
        <v>32</v>
      </c>
      <c r="AX445" s="142" t="s">
        <v>70</v>
      </c>
      <c r="AY445" s="145" t="s">
        <v>140</v>
      </c>
    </row>
    <row r="446" spans="2:65" s="150" customFormat="1">
      <c r="B446" s="151"/>
      <c r="D446" s="144" t="s">
        <v>152</v>
      </c>
      <c r="E446" s="152" t="s">
        <v>3</v>
      </c>
      <c r="F446" s="153" t="s">
        <v>549</v>
      </c>
      <c r="H446" s="154">
        <v>71.069999999999993</v>
      </c>
      <c r="I446" s="155"/>
      <c r="L446" s="151"/>
      <c r="M446" s="156"/>
      <c r="T446" s="157"/>
      <c r="AT446" s="152" t="s">
        <v>152</v>
      </c>
      <c r="AU446" s="152" t="s">
        <v>80</v>
      </c>
      <c r="AV446" s="150" t="s">
        <v>80</v>
      </c>
      <c r="AW446" s="150" t="s">
        <v>32</v>
      </c>
      <c r="AX446" s="150" t="s">
        <v>70</v>
      </c>
      <c r="AY446" s="152" t="s">
        <v>140</v>
      </c>
    </row>
    <row r="447" spans="2:65" s="150" customFormat="1">
      <c r="B447" s="151"/>
      <c r="D447" s="144" t="s">
        <v>152</v>
      </c>
      <c r="E447" s="152" t="s">
        <v>3</v>
      </c>
      <c r="F447" s="153" t="s">
        <v>550</v>
      </c>
      <c r="H447" s="154">
        <v>-4.5999999999999996</v>
      </c>
      <c r="I447" s="155"/>
      <c r="L447" s="151"/>
      <c r="M447" s="156"/>
      <c r="T447" s="157"/>
      <c r="AT447" s="152" t="s">
        <v>152</v>
      </c>
      <c r="AU447" s="152" t="s">
        <v>80</v>
      </c>
      <c r="AV447" s="150" t="s">
        <v>80</v>
      </c>
      <c r="AW447" s="150" t="s">
        <v>32</v>
      </c>
      <c r="AX447" s="150" t="s">
        <v>70</v>
      </c>
      <c r="AY447" s="152" t="s">
        <v>140</v>
      </c>
    </row>
    <row r="448" spans="2:65" s="150" customFormat="1">
      <c r="B448" s="151"/>
      <c r="D448" s="144" t="s">
        <v>152</v>
      </c>
      <c r="E448" s="152" t="s">
        <v>3</v>
      </c>
      <c r="F448" s="153" t="s">
        <v>551</v>
      </c>
      <c r="H448" s="154">
        <v>-2.4300000000000002</v>
      </c>
      <c r="I448" s="155"/>
      <c r="L448" s="151"/>
      <c r="M448" s="156"/>
      <c r="T448" s="157"/>
      <c r="AT448" s="152" t="s">
        <v>152</v>
      </c>
      <c r="AU448" s="152" t="s">
        <v>80</v>
      </c>
      <c r="AV448" s="150" t="s">
        <v>80</v>
      </c>
      <c r="AW448" s="150" t="s">
        <v>32</v>
      </c>
      <c r="AX448" s="150" t="s">
        <v>70</v>
      </c>
      <c r="AY448" s="152" t="s">
        <v>140</v>
      </c>
    </row>
    <row r="449" spans="2:51" s="150" customFormat="1">
      <c r="B449" s="151"/>
      <c r="D449" s="144" t="s">
        <v>152</v>
      </c>
      <c r="E449" s="152" t="s">
        <v>3</v>
      </c>
      <c r="F449" s="153" t="s">
        <v>552</v>
      </c>
      <c r="H449" s="154">
        <v>-0.56499999999999995</v>
      </c>
      <c r="I449" s="155"/>
      <c r="L449" s="151"/>
      <c r="M449" s="156"/>
      <c r="T449" s="157"/>
      <c r="AT449" s="152" t="s">
        <v>152</v>
      </c>
      <c r="AU449" s="152" t="s">
        <v>80</v>
      </c>
      <c r="AV449" s="150" t="s">
        <v>80</v>
      </c>
      <c r="AW449" s="150" t="s">
        <v>32</v>
      </c>
      <c r="AX449" s="150" t="s">
        <v>70</v>
      </c>
      <c r="AY449" s="152" t="s">
        <v>140</v>
      </c>
    </row>
    <row r="450" spans="2:51" s="150" customFormat="1">
      <c r="B450" s="151"/>
      <c r="D450" s="144" t="s">
        <v>152</v>
      </c>
      <c r="E450" s="152" t="s">
        <v>3</v>
      </c>
      <c r="F450" s="153" t="s">
        <v>553</v>
      </c>
      <c r="H450" s="154">
        <v>-4.57</v>
      </c>
      <c r="I450" s="155"/>
      <c r="L450" s="151"/>
      <c r="M450" s="156"/>
      <c r="T450" s="157"/>
      <c r="AT450" s="152" t="s">
        <v>152</v>
      </c>
      <c r="AU450" s="152" t="s">
        <v>80</v>
      </c>
      <c r="AV450" s="150" t="s">
        <v>80</v>
      </c>
      <c r="AW450" s="150" t="s">
        <v>32</v>
      </c>
      <c r="AX450" s="150" t="s">
        <v>70</v>
      </c>
      <c r="AY450" s="152" t="s">
        <v>140</v>
      </c>
    </row>
    <row r="451" spans="2:51" s="150" customFormat="1">
      <c r="B451" s="151"/>
      <c r="D451" s="144" t="s">
        <v>152</v>
      </c>
      <c r="E451" s="152" t="s">
        <v>3</v>
      </c>
      <c r="F451" s="153" t="s">
        <v>554</v>
      </c>
      <c r="H451" s="154">
        <v>4.0650000000000004</v>
      </c>
      <c r="I451" s="155"/>
      <c r="L451" s="151"/>
      <c r="M451" s="156"/>
      <c r="T451" s="157"/>
      <c r="AT451" s="152" t="s">
        <v>152</v>
      </c>
      <c r="AU451" s="152" t="s">
        <v>80</v>
      </c>
      <c r="AV451" s="150" t="s">
        <v>80</v>
      </c>
      <c r="AW451" s="150" t="s">
        <v>32</v>
      </c>
      <c r="AX451" s="150" t="s">
        <v>70</v>
      </c>
      <c r="AY451" s="152" t="s">
        <v>140</v>
      </c>
    </row>
    <row r="452" spans="2:51" s="150" customFormat="1">
      <c r="B452" s="151"/>
      <c r="D452" s="144" t="s">
        <v>152</v>
      </c>
      <c r="E452" s="152" t="s">
        <v>3</v>
      </c>
      <c r="F452" s="153" t="s">
        <v>555</v>
      </c>
      <c r="H452" s="154">
        <v>0.56499999999999995</v>
      </c>
      <c r="I452" s="155"/>
      <c r="L452" s="151"/>
      <c r="M452" s="156"/>
      <c r="T452" s="157"/>
      <c r="AT452" s="152" t="s">
        <v>152</v>
      </c>
      <c r="AU452" s="152" t="s">
        <v>80</v>
      </c>
      <c r="AV452" s="150" t="s">
        <v>80</v>
      </c>
      <c r="AW452" s="150" t="s">
        <v>32</v>
      </c>
      <c r="AX452" s="150" t="s">
        <v>70</v>
      </c>
      <c r="AY452" s="152" t="s">
        <v>140</v>
      </c>
    </row>
    <row r="453" spans="2:51" s="176" customFormat="1">
      <c r="B453" s="177"/>
      <c r="D453" s="144" t="s">
        <v>152</v>
      </c>
      <c r="E453" s="178" t="s">
        <v>3</v>
      </c>
      <c r="F453" s="179" t="s">
        <v>274</v>
      </c>
      <c r="H453" s="180">
        <v>63.534999999999997</v>
      </c>
      <c r="I453" s="181"/>
      <c r="L453" s="177"/>
      <c r="M453" s="182"/>
      <c r="T453" s="183"/>
      <c r="AT453" s="178" t="s">
        <v>152</v>
      </c>
      <c r="AU453" s="178" t="s">
        <v>80</v>
      </c>
      <c r="AV453" s="176" t="s">
        <v>275</v>
      </c>
      <c r="AW453" s="176" t="s">
        <v>32</v>
      </c>
      <c r="AX453" s="176" t="s">
        <v>70</v>
      </c>
      <c r="AY453" s="178" t="s">
        <v>140</v>
      </c>
    </row>
    <row r="454" spans="2:51" s="142" customFormat="1">
      <c r="B454" s="143"/>
      <c r="D454" s="144" t="s">
        <v>152</v>
      </c>
      <c r="E454" s="145" t="s">
        <v>3</v>
      </c>
      <c r="F454" s="146" t="s">
        <v>556</v>
      </c>
      <c r="H454" s="145" t="s">
        <v>3</v>
      </c>
      <c r="I454" s="147"/>
      <c r="L454" s="143"/>
      <c r="M454" s="148"/>
      <c r="T454" s="149"/>
      <c r="AT454" s="145" t="s">
        <v>152</v>
      </c>
      <c r="AU454" s="145" t="s">
        <v>80</v>
      </c>
      <c r="AV454" s="142" t="s">
        <v>78</v>
      </c>
      <c r="AW454" s="142" t="s">
        <v>32</v>
      </c>
      <c r="AX454" s="142" t="s">
        <v>70</v>
      </c>
      <c r="AY454" s="145" t="s">
        <v>140</v>
      </c>
    </row>
    <row r="455" spans="2:51" s="150" customFormat="1">
      <c r="B455" s="151"/>
      <c r="D455" s="144" t="s">
        <v>152</v>
      </c>
      <c r="E455" s="152" t="s">
        <v>3</v>
      </c>
      <c r="F455" s="153" t="s">
        <v>557</v>
      </c>
      <c r="H455" s="154">
        <v>47.088000000000001</v>
      </c>
      <c r="I455" s="155"/>
      <c r="L455" s="151"/>
      <c r="M455" s="156"/>
      <c r="T455" s="157"/>
      <c r="AT455" s="152" t="s">
        <v>152</v>
      </c>
      <c r="AU455" s="152" t="s">
        <v>80</v>
      </c>
      <c r="AV455" s="150" t="s">
        <v>80</v>
      </c>
      <c r="AW455" s="150" t="s">
        <v>32</v>
      </c>
      <c r="AX455" s="150" t="s">
        <v>70</v>
      </c>
      <c r="AY455" s="152" t="s">
        <v>140</v>
      </c>
    </row>
    <row r="456" spans="2:51" s="150" customFormat="1">
      <c r="B456" s="151"/>
      <c r="D456" s="144" t="s">
        <v>152</v>
      </c>
      <c r="E456" s="152" t="s">
        <v>3</v>
      </c>
      <c r="F456" s="153" t="s">
        <v>558</v>
      </c>
      <c r="H456" s="154">
        <v>-3.58</v>
      </c>
      <c r="I456" s="155"/>
      <c r="L456" s="151"/>
      <c r="M456" s="156"/>
      <c r="T456" s="157"/>
      <c r="AT456" s="152" t="s">
        <v>152</v>
      </c>
      <c r="AU456" s="152" t="s">
        <v>80</v>
      </c>
      <c r="AV456" s="150" t="s">
        <v>80</v>
      </c>
      <c r="AW456" s="150" t="s">
        <v>32</v>
      </c>
      <c r="AX456" s="150" t="s">
        <v>70</v>
      </c>
      <c r="AY456" s="152" t="s">
        <v>140</v>
      </c>
    </row>
    <row r="457" spans="2:51" s="150" customFormat="1">
      <c r="B457" s="151"/>
      <c r="D457" s="144" t="s">
        <v>152</v>
      </c>
      <c r="E457" s="152" t="s">
        <v>3</v>
      </c>
      <c r="F457" s="153" t="s">
        <v>559</v>
      </c>
      <c r="H457" s="154">
        <v>-1.27</v>
      </c>
      <c r="I457" s="155"/>
      <c r="L457" s="151"/>
      <c r="M457" s="156"/>
      <c r="T457" s="157"/>
      <c r="AT457" s="152" t="s">
        <v>152</v>
      </c>
      <c r="AU457" s="152" t="s">
        <v>80</v>
      </c>
      <c r="AV457" s="150" t="s">
        <v>80</v>
      </c>
      <c r="AW457" s="150" t="s">
        <v>32</v>
      </c>
      <c r="AX457" s="150" t="s">
        <v>70</v>
      </c>
      <c r="AY457" s="152" t="s">
        <v>140</v>
      </c>
    </row>
    <row r="458" spans="2:51" s="150" customFormat="1">
      <c r="B458" s="151"/>
      <c r="D458" s="144" t="s">
        <v>152</v>
      </c>
      <c r="E458" s="152" t="s">
        <v>3</v>
      </c>
      <c r="F458" s="153" t="s">
        <v>559</v>
      </c>
      <c r="H458" s="154">
        <v>-1.27</v>
      </c>
      <c r="I458" s="155"/>
      <c r="L458" s="151"/>
      <c r="M458" s="156"/>
      <c r="T458" s="157"/>
      <c r="AT458" s="152" t="s">
        <v>152</v>
      </c>
      <c r="AU458" s="152" t="s">
        <v>80</v>
      </c>
      <c r="AV458" s="150" t="s">
        <v>80</v>
      </c>
      <c r="AW458" s="150" t="s">
        <v>32</v>
      </c>
      <c r="AX458" s="150" t="s">
        <v>70</v>
      </c>
      <c r="AY458" s="152" t="s">
        <v>140</v>
      </c>
    </row>
    <row r="459" spans="2:51" s="150" customFormat="1">
      <c r="B459" s="151"/>
      <c r="D459" s="144" t="s">
        <v>152</v>
      </c>
      <c r="E459" s="152" t="s">
        <v>3</v>
      </c>
      <c r="F459" s="153" t="s">
        <v>560</v>
      </c>
      <c r="H459" s="154">
        <v>1.44</v>
      </c>
      <c r="I459" s="155"/>
      <c r="L459" s="151"/>
      <c r="M459" s="156"/>
      <c r="T459" s="157"/>
      <c r="AT459" s="152" t="s">
        <v>152</v>
      </c>
      <c r="AU459" s="152" t="s">
        <v>80</v>
      </c>
      <c r="AV459" s="150" t="s">
        <v>80</v>
      </c>
      <c r="AW459" s="150" t="s">
        <v>32</v>
      </c>
      <c r="AX459" s="150" t="s">
        <v>70</v>
      </c>
      <c r="AY459" s="152" t="s">
        <v>140</v>
      </c>
    </row>
    <row r="460" spans="2:51" s="150" customFormat="1">
      <c r="B460" s="151"/>
      <c r="D460" s="144" t="s">
        <v>152</v>
      </c>
      <c r="E460" s="152" t="s">
        <v>3</v>
      </c>
      <c r="F460" s="153" t="s">
        <v>561</v>
      </c>
      <c r="H460" s="154">
        <v>1.74</v>
      </c>
      <c r="I460" s="155"/>
      <c r="L460" s="151"/>
      <c r="M460" s="156"/>
      <c r="T460" s="157"/>
      <c r="AT460" s="152" t="s">
        <v>152</v>
      </c>
      <c r="AU460" s="152" t="s">
        <v>80</v>
      </c>
      <c r="AV460" s="150" t="s">
        <v>80</v>
      </c>
      <c r="AW460" s="150" t="s">
        <v>32</v>
      </c>
      <c r="AX460" s="150" t="s">
        <v>70</v>
      </c>
      <c r="AY460" s="152" t="s">
        <v>140</v>
      </c>
    </row>
    <row r="461" spans="2:51" s="176" customFormat="1">
      <c r="B461" s="177"/>
      <c r="D461" s="144" t="s">
        <v>152</v>
      </c>
      <c r="E461" s="178" t="s">
        <v>3</v>
      </c>
      <c r="F461" s="179" t="s">
        <v>274</v>
      </c>
      <c r="H461" s="180">
        <v>44.148000000000003</v>
      </c>
      <c r="I461" s="181"/>
      <c r="L461" s="177"/>
      <c r="M461" s="182"/>
      <c r="T461" s="183"/>
      <c r="AT461" s="178" t="s">
        <v>152</v>
      </c>
      <c r="AU461" s="178" t="s">
        <v>80</v>
      </c>
      <c r="AV461" s="176" t="s">
        <v>275</v>
      </c>
      <c r="AW461" s="176" t="s">
        <v>32</v>
      </c>
      <c r="AX461" s="176" t="s">
        <v>70</v>
      </c>
      <c r="AY461" s="178" t="s">
        <v>140</v>
      </c>
    </row>
    <row r="462" spans="2:51" s="142" customFormat="1">
      <c r="B462" s="143"/>
      <c r="D462" s="144" t="s">
        <v>152</v>
      </c>
      <c r="E462" s="145" t="s">
        <v>3</v>
      </c>
      <c r="F462" s="146" t="s">
        <v>562</v>
      </c>
      <c r="H462" s="145" t="s">
        <v>3</v>
      </c>
      <c r="I462" s="147"/>
      <c r="L462" s="143"/>
      <c r="M462" s="148"/>
      <c r="T462" s="149"/>
      <c r="AT462" s="145" t="s">
        <v>152</v>
      </c>
      <c r="AU462" s="145" t="s">
        <v>80</v>
      </c>
      <c r="AV462" s="142" t="s">
        <v>78</v>
      </c>
      <c r="AW462" s="142" t="s">
        <v>32</v>
      </c>
      <c r="AX462" s="142" t="s">
        <v>70</v>
      </c>
      <c r="AY462" s="145" t="s">
        <v>140</v>
      </c>
    </row>
    <row r="463" spans="2:51" s="150" customFormat="1">
      <c r="B463" s="151"/>
      <c r="D463" s="144" t="s">
        <v>152</v>
      </c>
      <c r="E463" s="152" t="s">
        <v>3</v>
      </c>
      <c r="F463" s="153" t="s">
        <v>563</v>
      </c>
      <c r="H463" s="154">
        <v>21.96</v>
      </c>
      <c r="I463" s="155"/>
      <c r="L463" s="151"/>
      <c r="M463" s="156"/>
      <c r="T463" s="157"/>
      <c r="AT463" s="152" t="s">
        <v>152</v>
      </c>
      <c r="AU463" s="152" t="s">
        <v>80</v>
      </c>
      <c r="AV463" s="150" t="s">
        <v>80</v>
      </c>
      <c r="AW463" s="150" t="s">
        <v>32</v>
      </c>
      <c r="AX463" s="150" t="s">
        <v>70</v>
      </c>
      <c r="AY463" s="152" t="s">
        <v>140</v>
      </c>
    </row>
    <row r="464" spans="2:51" s="150" customFormat="1">
      <c r="B464" s="151"/>
      <c r="D464" s="144" t="s">
        <v>152</v>
      </c>
      <c r="E464" s="152" t="s">
        <v>3</v>
      </c>
      <c r="F464" s="153" t="s">
        <v>564</v>
      </c>
      <c r="H464" s="154">
        <v>-2.25</v>
      </c>
      <c r="I464" s="155"/>
      <c r="L464" s="151"/>
      <c r="M464" s="156"/>
      <c r="T464" s="157"/>
      <c r="AT464" s="152" t="s">
        <v>152</v>
      </c>
      <c r="AU464" s="152" t="s">
        <v>80</v>
      </c>
      <c r="AV464" s="150" t="s">
        <v>80</v>
      </c>
      <c r="AW464" s="150" t="s">
        <v>32</v>
      </c>
      <c r="AX464" s="150" t="s">
        <v>70</v>
      </c>
      <c r="AY464" s="152" t="s">
        <v>140</v>
      </c>
    </row>
    <row r="465" spans="2:65" s="150" customFormat="1">
      <c r="B465" s="151"/>
      <c r="D465" s="144" t="s">
        <v>152</v>
      </c>
      <c r="E465" s="152" t="s">
        <v>3</v>
      </c>
      <c r="F465" s="153" t="s">
        <v>565</v>
      </c>
      <c r="H465" s="154">
        <v>0.9</v>
      </c>
      <c r="I465" s="155"/>
      <c r="L465" s="151"/>
      <c r="M465" s="156"/>
      <c r="T465" s="157"/>
      <c r="AT465" s="152" t="s">
        <v>152</v>
      </c>
      <c r="AU465" s="152" t="s">
        <v>80</v>
      </c>
      <c r="AV465" s="150" t="s">
        <v>80</v>
      </c>
      <c r="AW465" s="150" t="s">
        <v>32</v>
      </c>
      <c r="AX465" s="150" t="s">
        <v>70</v>
      </c>
      <c r="AY465" s="152" t="s">
        <v>140</v>
      </c>
    </row>
    <row r="466" spans="2:65" s="176" customFormat="1">
      <c r="B466" s="177"/>
      <c r="D466" s="144" t="s">
        <v>152</v>
      </c>
      <c r="E466" s="178" t="s">
        <v>3</v>
      </c>
      <c r="F466" s="179" t="s">
        <v>274</v>
      </c>
      <c r="H466" s="180">
        <v>20.61</v>
      </c>
      <c r="I466" s="181"/>
      <c r="L466" s="177"/>
      <c r="M466" s="182"/>
      <c r="T466" s="183"/>
      <c r="AT466" s="178" t="s">
        <v>152</v>
      </c>
      <c r="AU466" s="178" t="s">
        <v>80</v>
      </c>
      <c r="AV466" s="176" t="s">
        <v>275</v>
      </c>
      <c r="AW466" s="176" t="s">
        <v>32</v>
      </c>
      <c r="AX466" s="176" t="s">
        <v>70</v>
      </c>
      <c r="AY466" s="178" t="s">
        <v>140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566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50" customFormat="1">
      <c r="B468" s="151"/>
      <c r="D468" s="144" t="s">
        <v>152</v>
      </c>
      <c r="E468" s="152" t="s">
        <v>3</v>
      </c>
      <c r="F468" s="153" t="s">
        <v>567</v>
      </c>
      <c r="H468" s="154">
        <v>29.26</v>
      </c>
      <c r="I468" s="155"/>
      <c r="L468" s="151"/>
      <c r="M468" s="156"/>
      <c r="T468" s="157"/>
      <c r="AT468" s="152" t="s">
        <v>152</v>
      </c>
      <c r="AU468" s="152" t="s">
        <v>80</v>
      </c>
      <c r="AV468" s="150" t="s">
        <v>80</v>
      </c>
      <c r="AW468" s="150" t="s">
        <v>32</v>
      </c>
      <c r="AX468" s="150" t="s">
        <v>70</v>
      </c>
      <c r="AY468" s="152" t="s">
        <v>140</v>
      </c>
    </row>
    <row r="469" spans="2:65" s="176" customFormat="1">
      <c r="B469" s="177"/>
      <c r="D469" s="144" t="s">
        <v>152</v>
      </c>
      <c r="E469" s="178" t="s">
        <v>3</v>
      </c>
      <c r="F469" s="179" t="s">
        <v>274</v>
      </c>
      <c r="H469" s="180">
        <v>29.26</v>
      </c>
      <c r="I469" s="181"/>
      <c r="L469" s="177"/>
      <c r="M469" s="182"/>
      <c r="T469" s="183"/>
      <c r="AT469" s="178" t="s">
        <v>152</v>
      </c>
      <c r="AU469" s="178" t="s">
        <v>80</v>
      </c>
      <c r="AV469" s="176" t="s">
        <v>275</v>
      </c>
      <c r="AW469" s="176" t="s">
        <v>32</v>
      </c>
      <c r="AX469" s="176" t="s">
        <v>70</v>
      </c>
      <c r="AY469" s="178" t="s">
        <v>140</v>
      </c>
    </row>
    <row r="470" spans="2:65" s="158" customFormat="1">
      <c r="B470" s="159"/>
      <c r="D470" s="144" t="s">
        <v>152</v>
      </c>
      <c r="E470" s="160" t="s">
        <v>3</v>
      </c>
      <c r="F470" s="161" t="s">
        <v>162</v>
      </c>
      <c r="H470" s="162">
        <v>157.553</v>
      </c>
      <c r="I470" s="163"/>
      <c r="L470" s="159"/>
      <c r="M470" s="164"/>
      <c r="T470" s="165"/>
      <c r="AT470" s="160" t="s">
        <v>152</v>
      </c>
      <c r="AU470" s="160" t="s">
        <v>80</v>
      </c>
      <c r="AV470" s="158" t="s">
        <v>148</v>
      </c>
      <c r="AW470" s="158" t="s">
        <v>32</v>
      </c>
      <c r="AX470" s="158" t="s">
        <v>78</v>
      </c>
      <c r="AY470" s="160" t="s">
        <v>140</v>
      </c>
    </row>
    <row r="471" spans="2:65" s="17" customFormat="1" ht="55.5" customHeight="1">
      <c r="B471" s="124"/>
      <c r="C471" s="125" t="s">
        <v>568</v>
      </c>
      <c r="D471" s="125" t="s">
        <v>143</v>
      </c>
      <c r="E471" s="126" t="s">
        <v>569</v>
      </c>
      <c r="F471" s="127" t="s">
        <v>570</v>
      </c>
      <c r="G471" s="128" t="s">
        <v>349</v>
      </c>
      <c r="H471" s="129">
        <v>218.55799999999999</v>
      </c>
      <c r="I471" s="130"/>
      <c r="J471" s="131">
        <f>ROUND(I471*H471,2)</f>
        <v>0</v>
      </c>
      <c r="K471" s="127" t="s">
        <v>147</v>
      </c>
      <c r="L471" s="18"/>
      <c r="M471" s="132" t="s">
        <v>3</v>
      </c>
      <c r="N471" s="133" t="s">
        <v>41</v>
      </c>
      <c r="P471" s="134">
        <f>O471*H471</f>
        <v>0</v>
      </c>
      <c r="Q471" s="134">
        <v>0</v>
      </c>
      <c r="R471" s="134">
        <f>Q471*H471</f>
        <v>0</v>
      </c>
      <c r="S471" s="134">
        <v>0</v>
      </c>
      <c r="T471" s="135">
        <f>S471*H471</f>
        <v>0</v>
      </c>
      <c r="AR471" s="136" t="s">
        <v>148</v>
      </c>
      <c r="AT471" s="136" t="s">
        <v>143</v>
      </c>
      <c r="AU471" s="136" t="s">
        <v>80</v>
      </c>
      <c r="AY471" s="2" t="s">
        <v>140</v>
      </c>
      <c r="BE471" s="137">
        <f>IF(N471="základní",J471,0)</f>
        <v>0</v>
      </c>
      <c r="BF471" s="137">
        <f>IF(N471="snížená",J471,0)</f>
        <v>0</v>
      </c>
      <c r="BG471" s="137">
        <f>IF(N471="zákl. přenesená",J471,0)</f>
        <v>0</v>
      </c>
      <c r="BH471" s="137">
        <f>IF(N471="sníž. přenesená",J471,0)</f>
        <v>0</v>
      </c>
      <c r="BI471" s="137">
        <f>IF(N471="nulová",J471,0)</f>
        <v>0</v>
      </c>
      <c r="BJ471" s="2" t="s">
        <v>78</v>
      </c>
      <c r="BK471" s="137">
        <f>ROUND(I471*H471,2)</f>
        <v>0</v>
      </c>
      <c r="BL471" s="2" t="s">
        <v>148</v>
      </c>
      <c r="BM471" s="136" t="s">
        <v>571</v>
      </c>
    </row>
    <row r="472" spans="2:65" s="17" customFormat="1">
      <c r="B472" s="18"/>
      <c r="D472" s="138" t="s">
        <v>150</v>
      </c>
      <c r="F472" s="139" t="s">
        <v>572</v>
      </c>
      <c r="I472" s="140"/>
      <c r="L472" s="18"/>
      <c r="M472" s="141"/>
      <c r="T472" s="42"/>
      <c r="AT472" s="2" t="s">
        <v>150</v>
      </c>
      <c r="AU472" s="2" t="s">
        <v>80</v>
      </c>
    </row>
    <row r="473" spans="2:65" s="142" customFormat="1">
      <c r="B473" s="143"/>
      <c r="D473" s="144" t="s">
        <v>152</v>
      </c>
      <c r="E473" s="145" t="s">
        <v>3</v>
      </c>
      <c r="F473" s="146" t="s">
        <v>573</v>
      </c>
      <c r="H473" s="145" t="s">
        <v>3</v>
      </c>
      <c r="I473" s="147"/>
      <c r="L473" s="143"/>
      <c r="M473" s="148"/>
      <c r="T473" s="149"/>
      <c r="AT473" s="145" t="s">
        <v>152</v>
      </c>
      <c r="AU473" s="145" t="s">
        <v>80</v>
      </c>
      <c r="AV473" s="142" t="s">
        <v>78</v>
      </c>
      <c r="AW473" s="142" t="s">
        <v>32</v>
      </c>
      <c r="AX473" s="142" t="s">
        <v>70</v>
      </c>
      <c r="AY473" s="145" t="s">
        <v>140</v>
      </c>
    </row>
    <row r="474" spans="2:65" s="150" customFormat="1">
      <c r="B474" s="151"/>
      <c r="D474" s="144" t="s">
        <v>152</v>
      </c>
      <c r="E474" s="152" t="s">
        <v>3</v>
      </c>
      <c r="F474" s="153" t="s">
        <v>574</v>
      </c>
      <c r="H474" s="154">
        <v>8.8960000000000008</v>
      </c>
      <c r="I474" s="155"/>
      <c r="L474" s="151"/>
      <c r="M474" s="156"/>
      <c r="T474" s="157"/>
      <c r="AT474" s="152" t="s">
        <v>152</v>
      </c>
      <c r="AU474" s="152" t="s">
        <v>80</v>
      </c>
      <c r="AV474" s="150" t="s">
        <v>80</v>
      </c>
      <c r="AW474" s="150" t="s">
        <v>32</v>
      </c>
      <c r="AX474" s="150" t="s">
        <v>70</v>
      </c>
      <c r="AY474" s="152" t="s">
        <v>140</v>
      </c>
    </row>
    <row r="475" spans="2:65" s="150" customFormat="1">
      <c r="B475" s="151"/>
      <c r="D475" s="144" t="s">
        <v>152</v>
      </c>
      <c r="E475" s="152" t="s">
        <v>3</v>
      </c>
      <c r="F475" s="153" t="s">
        <v>575</v>
      </c>
      <c r="H475" s="154">
        <v>35.712000000000003</v>
      </c>
      <c r="I475" s="155"/>
      <c r="L475" s="151"/>
      <c r="M475" s="156"/>
      <c r="T475" s="157"/>
      <c r="AT475" s="152" t="s">
        <v>152</v>
      </c>
      <c r="AU475" s="152" t="s">
        <v>80</v>
      </c>
      <c r="AV475" s="150" t="s">
        <v>80</v>
      </c>
      <c r="AW475" s="150" t="s">
        <v>32</v>
      </c>
      <c r="AX475" s="150" t="s">
        <v>70</v>
      </c>
      <c r="AY475" s="152" t="s">
        <v>140</v>
      </c>
    </row>
    <row r="476" spans="2:65" s="150" customFormat="1">
      <c r="B476" s="151"/>
      <c r="D476" s="144" t="s">
        <v>152</v>
      </c>
      <c r="E476" s="152" t="s">
        <v>3</v>
      </c>
      <c r="F476" s="153" t="s">
        <v>576</v>
      </c>
      <c r="H476" s="154">
        <v>11.904</v>
      </c>
      <c r="I476" s="155"/>
      <c r="L476" s="151"/>
      <c r="M476" s="156"/>
      <c r="T476" s="157"/>
      <c r="AT476" s="152" t="s">
        <v>152</v>
      </c>
      <c r="AU476" s="152" t="s">
        <v>80</v>
      </c>
      <c r="AV476" s="150" t="s">
        <v>80</v>
      </c>
      <c r="AW476" s="150" t="s">
        <v>32</v>
      </c>
      <c r="AX476" s="150" t="s">
        <v>70</v>
      </c>
      <c r="AY476" s="152" t="s">
        <v>140</v>
      </c>
    </row>
    <row r="477" spans="2:65" s="150" customFormat="1">
      <c r="B477" s="151"/>
      <c r="D477" s="144" t="s">
        <v>152</v>
      </c>
      <c r="E477" s="152" t="s">
        <v>3</v>
      </c>
      <c r="F477" s="153" t="s">
        <v>577</v>
      </c>
      <c r="H477" s="154">
        <v>19.2</v>
      </c>
      <c r="I477" s="155"/>
      <c r="L477" s="151"/>
      <c r="M477" s="156"/>
      <c r="T477" s="157"/>
      <c r="AT477" s="152" t="s">
        <v>152</v>
      </c>
      <c r="AU477" s="152" t="s">
        <v>80</v>
      </c>
      <c r="AV477" s="150" t="s">
        <v>80</v>
      </c>
      <c r="AW477" s="150" t="s">
        <v>32</v>
      </c>
      <c r="AX477" s="150" t="s">
        <v>70</v>
      </c>
      <c r="AY477" s="152" t="s">
        <v>140</v>
      </c>
    </row>
    <row r="478" spans="2:65" s="150" customFormat="1">
      <c r="B478" s="151"/>
      <c r="D478" s="144" t="s">
        <v>152</v>
      </c>
      <c r="E478" s="152" t="s">
        <v>3</v>
      </c>
      <c r="F478" s="153" t="s">
        <v>578</v>
      </c>
      <c r="H478" s="154">
        <v>6.94</v>
      </c>
      <c r="I478" s="155"/>
      <c r="L478" s="151"/>
      <c r="M478" s="156"/>
      <c r="T478" s="157"/>
      <c r="AT478" s="152" t="s">
        <v>152</v>
      </c>
      <c r="AU478" s="152" t="s">
        <v>80</v>
      </c>
      <c r="AV478" s="150" t="s">
        <v>80</v>
      </c>
      <c r="AW478" s="150" t="s">
        <v>32</v>
      </c>
      <c r="AX478" s="150" t="s">
        <v>70</v>
      </c>
      <c r="AY478" s="152" t="s">
        <v>140</v>
      </c>
    </row>
    <row r="479" spans="2:65" s="150" customFormat="1">
      <c r="B479" s="151"/>
      <c r="D479" s="144" t="s">
        <v>152</v>
      </c>
      <c r="E479" s="152" t="s">
        <v>3</v>
      </c>
      <c r="F479" s="153" t="s">
        <v>579</v>
      </c>
      <c r="H479" s="154">
        <v>6.9660000000000002</v>
      </c>
      <c r="I479" s="155"/>
      <c r="L479" s="151"/>
      <c r="M479" s="156"/>
      <c r="T479" s="157"/>
      <c r="AT479" s="152" t="s">
        <v>152</v>
      </c>
      <c r="AU479" s="152" t="s">
        <v>80</v>
      </c>
      <c r="AV479" s="150" t="s">
        <v>80</v>
      </c>
      <c r="AW479" s="150" t="s">
        <v>32</v>
      </c>
      <c r="AX479" s="150" t="s">
        <v>70</v>
      </c>
      <c r="AY479" s="152" t="s">
        <v>140</v>
      </c>
    </row>
    <row r="480" spans="2:65" s="142" customFormat="1">
      <c r="B480" s="143"/>
      <c r="D480" s="144" t="s">
        <v>152</v>
      </c>
      <c r="E480" s="145" t="s">
        <v>3</v>
      </c>
      <c r="F480" s="146" t="s">
        <v>580</v>
      </c>
      <c r="H480" s="145" t="s">
        <v>3</v>
      </c>
      <c r="I480" s="147"/>
      <c r="L480" s="143"/>
      <c r="M480" s="148"/>
      <c r="T480" s="149"/>
      <c r="AT480" s="145" t="s">
        <v>152</v>
      </c>
      <c r="AU480" s="145" t="s">
        <v>80</v>
      </c>
      <c r="AV480" s="142" t="s">
        <v>78</v>
      </c>
      <c r="AW480" s="142" t="s">
        <v>32</v>
      </c>
      <c r="AX480" s="142" t="s">
        <v>70</v>
      </c>
      <c r="AY480" s="145" t="s">
        <v>140</v>
      </c>
    </row>
    <row r="481" spans="2:65" s="142" customFormat="1">
      <c r="B481" s="143"/>
      <c r="D481" s="144" t="s">
        <v>152</v>
      </c>
      <c r="E481" s="145" t="s">
        <v>3</v>
      </c>
      <c r="F481" s="146" t="s">
        <v>581</v>
      </c>
      <c r="H481" s="145" t="s">
        <v>3</v>
      </c>
      <c r="I481" s="147"/>
      <c r="L481" s="143"/>
      <c r="M481" s="148"/>
      <c r="T481" s="149"/>
      <c r="AT481" s="145" t="s">
        <v>152</v>
      </c>
      <c r="AU481" s="145" t="s">
        <v>80</v>
      </c>
      <c r="AV481" s="142" t="s">
        <v>78</v>
      </c>
      <c r="AW481" s="142" t="s">
        <v>32</v>
      </c>
      <c r="AX481" s="142" t="s">
        <v>70</v>
      </c>
      <c r="AY481" s="145" t="s">
        <v>140</v>
      </c>
    </row>
    <row r="482" spans="2:65" s="150" customFormat="1">
      <c r="B482" s="151"/>
      <c r="D482" s="144" t="s">
        <v>152</v>
      </c>
      <c r="E482" s="152" t="s">
        <v>3</v>
      </c>
      <c r="F482" s="153" t="s">
        <v>582</v>
      </c>
      <c r="H482" s="154">
        <v>12.8</v>
      </c>
      <c r="I482" s="155"/>
      <c r="L482" s="151"/>
      <c r="M482" s="156"/>
      <c r="T482" s="157"/>
      <c r="AT482" s="152" t="s">
        <v>152</v>
      </c>
      <c r="AU482" s="152" t="s">
        <v>80</v>
      </c>
      <c r="AV482" s="150" t="s">
        <v>80</v>
      </c>
      <c r="AW482" s="150" t="s">
        <v>32</v>
      </c>
      <c r="AX482" s="150" t="s">
        <v>70</v>
      </c>
      <c r="AY482" s="152" t="s">
        <v>140</v>
      </c>
    </row>
    <row r="483" spans="2:65" s="176" customFormat="1">
      <c r="B483" s="177"/>
      <c r="D483" s="144" t="s">
        <v>152</v>
      </c>
      <c r="E483" s="178" t="s">
        <v>3</v>
      </c>
      <c r="F483" s="179" t="s">
        <v>274</v>
      </c>
      <c r="H483" s="180">
        <v>102.41800000000001</v>
      </c>
      <c r="I483" s="181"/>
      <c r="L483" s="177"/>
      <c r="M483" s="182"/>
      <c r="T483" s="183"/>
      <c r="AT483" s="178" t="s">
        <v>152</v>
      </c>
      <c r="AU483" s="178" t="s">
        <v>80</v>
      </c>
      <c r="AV483" s="176" t="s">
        <v>275</v>
      </c>
      <c r="AW483" s="176" t="s">
        <v>32</v>
      </c>
      <c r="AX483" s="176" t="s">
        <v>70</v>
      </c>
      <c r="AY483" s="178" t="s">
        <v>140</v>
      </c>
    </row>
    <row r="484" spans="2:65" s="142" customFormat="1">
      <c r="B484" s="143"/>
      <c r="D484" s="144" t="s">
        <v>152</v>
      </c>
      <c r="E484" s="145" t="s">
        <v>3</v>
      </c>
      <c r="F484" s="146" t="s">
        <v>583</v>
      </c>
      <c r="H484" s="145" t="s">
        <v>3</v>
      </c>
      <c r="I484" s="147"/>
      <c r="L484" s="143"/>
      <c r="M484" s="148"/>
      <c r="T484" s="149"/>
      <c r="AT484" s="145" t="s">
        <v>152</v>
      </c>
      <c r="AU484" s="145" t="s">
        <v>80</v>
      </c>
      <c r="AV484" s="142" t="s">
        <v>78</v>
      </c>
      <c r="AW484" s="142" t="s">
        <v>32</v>
      </c>
      <c r="AX484" s="142" t="s">
        <v>70</v>
      </c>
      <c r="AY484" s="145" t="s">
        <v>140</v>
      </c>
    </row>
    <row r="485" spans="2:65" s="150" customFormat="1">
      <c r="B485" s="151"/>
      <c r="D485" s="144" t="s">
        <v>152</v>
      </c>
      <c r="E485" s="152" t="s">
        <v>3</v>
      </c>
      <c r="F485" s="153" t="s">
        <v>584</v>
      </c>
      <c r="H485" s="154">
        <v>54.2</v>
      </c>
      <c r="I485" s="155"/>
      <c r="L485" s="151"/>
      <c r="M485" s="156"/>
      <c r="T485" s="157"/>
      <c r="AT485" s="152" t="s">
        <v>152</v>
      </c>
      <c r="AU485" s="152" t="s">
        <v>80</v>
      </c>
      <c r="AV485" s="150" t="s">
        <v>80</v>
      </c>
      <c r="AW485" s="150" t="s">
        <v>32</v>
      </c>
      <c r="AX485" s="150" t="s">
        <v>70</v>
      </c>
      <c r="AY485" s="152" t="s">
        <v>140</v>
      </c>
    </row>
    <row r="486" spans="2:65" s="150" customFormat="1">
      <c r="B486" s="151"/>
      <c r="D486" s="144" t="s">
        <v>152</v>
      </c>
      <c r="E486" s="152" t="s">
        <v>3</v>
      </c>
      <c r="F486" s="153" t="s">
        <v>585</v>
      </c>
      <c r="H486" s="154">
        <v>7.54</v>
      </c>
      <c r="I486" s="155"/>
      <c r="L486" s="151"/>
      <c r="M486" s="156"/>
      <c r="T486" s="157"/>
      <c r="AT486" s="152" t="s">
        <v>152</v>
      </c>
      <c r="AU486" s="152" t="s">
        <v>80</v>
      </c>
      <c r="AV486" s="150" t="s">
        <v>80</v>
      </c>
      <c r="AW486" s="150" t="s">
        <v>32</v>
      </c>
      <c r="AX486" s="150" t="s">
        <v>70</v>
      </c>
      <c r="AY486" s="152" t="s">
        <v>140</v>
      </c>
    </row>
    <row r="487" spans="2:65" s="150" customFormat="1">
      <c r="B487" s="151"/>
      <c r="D487" s="144" t="s">
        <v>152</v>
      </c>
      <c r="E487" s="152" t="s">
        <v>3</v>
      </c>
      <c r="F487" s="153" t="s">
        <v>586</v>
      </c>
      <c r="H487" s="154">
        <v>19.2</v>
      </c>
      <c r="I487" s="155"/>
      <c r="L487" s="151"/>
      <c r="M487" s="156"/>
      <c r="T487" s="157"/>
      <c r="AT487" s="152" t="s">
        <v>152</v>
      </c>
      <c r="AU487" s="152" t="s">
        <v>80</v>
      </c>
      <c r="AV487" s="150" t="s">
        <v>80</v>
      </c>
      <c r="AW487" s="150" t="s">
        <v>32</v>
      </c>
      <c r="AX487" s="150" t="s">
        <v>70</v>
      </c>
      <c r="AY487" s="152" t="s">
        <v>140</v>
      </c>
    </row>
    <row r="488" spans="2:65" s="150" customFormat="1">
      <c r="B488" s="151"/>
      <c r="D488" s="144" t="s">
        <v>152</v>
      </c>
      <c r="E488" s="152" t="s">
        <v>3</v>
      </c>
      <c r="F488" s="153" t="s">
        <v>587</v>
      </c>
      <c r="H488" s="154">
        <v>23.2</v>
      </c>
      <c r="I488" s="155"/>
      <c r="L488" s="151"/>
      <c r="M488" s="156"/>
      <c r="T488" s="157"/>
      <c r="AT488" s="152" t="s">
        <v>152</v>
      </c>
      <c r="AU488" s="152" t="s">
        <v>80</v>
      </c>
      <c r="AV488" s="150" t="s">
        <v>80</v>
      </c>
      <c r="AW488" s="150" t="s">
        <v>32</v>
      </c>
      <c r="AX488" s="150" t="s">
        <v>70</v>
      </c>
      <c r="AY488" s="152" t="s">
        <v>140</v>
      </c>
    </row>
    <row r="489" spans="2:65" s="150" customFormat="1">
      <c r="B489" s="151"/>
      <c r="D489" s="144" t="s">
        <v>152</v>
      </c>
      <c r="E489" s="152" t="s">
        <v>3</v>
      </c>
      <c r="F489" s="153" t="s">
        <v>588</v>
      </c>
      <c r="H489" s="154">
        <v>12</v>
      </c>
      <c r="I489" s="155"/>
      <c r="L489" s="151"/>
      <c r="M489" s="156"/>
      <c r="T489" s="157"/>
      <c r="AT489" s="152" t="s">
        <v>152</v>
      </c>
      <c r="AU489" s="152" t="s">
        <v>80</v>
      </c>
      <c r="AV489" s="150" t="s">
        <v>80</v>
      </c>
      <c r="AW489" s="150" t="s">
        <v>32</v>
      </c>
      <c r="AX489" s="150" t="s">
        <v>70</v>
      </c>
      <c r="AY489" s="152" t="s">
        <v>140</v>
      </c>
    </row>
    <row r="490" spans="2:65" s="176" customFormat="1">
      <c r="B490" s="177"/>
      <c r="D490" s="144" t="s">
        <v>152</v>
      </c>
      <c r="E490" s="178" t="s">
        <v>3</v>
      </c>
      <c r="F490" s="179" t="s">
        <v>274</v>
      </c>
      <c r="H490" s="180">
        <v>116.14</v>
      </c>
      <c r="I490" s="181"/>
      <c r="L490" s="177"/>
      <c r="M490" s="182"/>
      <c r="T490" s="183"/>
      <c r="AT490" s="178" t="s">
        <v>152</v>
      </c>
      <c r="AU490" s="178" t="s">
        <v>80</v>
      </c>
      <c r="AV490" s="176" t="s">
        <v>275</v>
      </c>
      <c r="AW490" s="176" t="s">
        <v>32</v>
      </c>
      <c r="AX490" s="176" t="s">
        <v>70</v>
      </c>
      <c r="AY490" s="178" t="s">
        <v>140</v>
      </c>
    </row>
    <row r="491" spans="2:65" s="158" customFormat="1">
      <c r="B491" s="159"/>
      <c r="D491" s="144" t="s">
        <v>152</v>
      </c>
      <c r="E491" s="160" t="s">
        <v>3</v>
      </c>
      <c r="F491" s="161" t="s">
        <v>162</v>
      </c>
      <c r="H491" s="162">
        <v>218.55799999999999</v>
      </c>
      <c r="I491" s="163"/>
      <c r="L491" s="159"/>
      <c r="M491" s="164"/>
      <c r="T491" s="165"/>
      <c r="AT491" s="160" t="s">
        <v>152</v>
      </c>
      <c r="AU491" s="160" t="s">
        <v>80</v>
      </c>
      <c r="AV491" s="158" t="s">
        <v>148</v>
      </c>
      <c r="AW491" s="158" t="s">
        <v>32</v>
      </c>
      <c r="AX491" s="158" t="s">
        <v>78</v>
      </c>
      <c r="AY491" s="160" t="s">
        <v>140</v>
      </c>
    </row>
    <row r="492" spans="2:65" s="17" customFormat="1" ht="24.2" customHeight="1">
      <c r="B492" s="124"/>
      <c r="C492" s="166" t="s">
        <v>589</v>
      </c>
      <c r="D492" s="166" t="s">
        <v>228</v>
      </c>
      <c r="E492" s="167" t="s">
        <v>590</v>
      </c>
      <c r="F492" s="168" t="s">
        <v>591</v>
      </c>
      <c r="G492" s="169" t="s">
        <v>349</v>
      </c>
      <c r="H492" s="170">
        <v>103.509</v>
      </c>
      <c r="I492" s="171"/>
      <c r="J492" s="172">
        <f>ROUND(I492*H492,2)</f>
        <v>0</v>
      </c>
      <c r="K492" s="168" t="s">
        <v>147</v>
      </c>
      <c r="L492" s="173"/>
      <c r="M492" s="174" t="s">
        <v>3</v>
      </c>
      <c r="N492" s="175" t="s">
        <v>41</v>
      </c>
      <c r="P492" s="134">
        <f>O492*H492</f>
        <v>0</v>
      </c>
      <c r="Q492" s="134">
        <v>4.0000000000000003E-5</v>
      </c>
      <c r="R492" s="134">
        <f>Q492*H492</f>
        <v>4.14036E-3</v>
      </c>
      <c r="S492" s="134">
        <v>0</v>
      </c>
      <c r="T492" s="135">
        <f>S492*H492</f>
        <v>0</v>
      </c>
      <c r="AR492" s="136" t="s">
        <v>231</v>
      </c>
      <c r="AT492" s="136" t="s">
        <v>228</v>
      </c>
      <c r="AU492" s="136" t="s">
        <v>80</v>
      </c>
      <c r="AY492" s="2" t="s">
        <v>140</v>
      </c>
      <c r="BE492" s="137">
        <f>IF(N492="základní",J492,0)</f>
        <v>0</v>
      </c>
      <c r="BF492" s="137">
        <f>IF(N492="snížená",J492,0)</f>
        <v>0</v>
      </c>
      <c r="BG492" s="137">
        <f>IF(N492="zákl. přenesená",J492,0)</f>
        <v>0</v>
      </c>
      <c r="BH492" s="137">
        <f>IF(N492="sníž. přenesená",J492,0)</f>
        <v>0</v>
      </c>
      <c r="BI492" s="137">
        <f>IF(N492="nulová",J492,0)</f>
        <v>0</v>
      </c>
      <c r="BJ492" s="2" t="s">
        <v>78</v>
      </c>
      <c r="BK492" s="137">
        <f>ROUND(I492*H492,2)</f>
        <v>0</v>
      </c>
      <c r="BL492" s="2" t="s">
        <v>148</v>
      </c>
      <c r="BM492" s="136" t="s">
        <v>592</v>
      </c>
    </row>
    <row r="493" spans="2:65" s="150" customFormat="1">
      <c r="B493" s="151"/>
      <c r="D493" s="144" t="s">
        <v>152</v>
      </c>
      <c r="E493" s="152" t="s">
        <v>3</v>
      </c>
      <c r="F493" s="153" t="s">
        <v>593</v>
      </c>
      <c r="H493" s="154">
        <v>98.58</v>
      </c>
      <c r="I493" s="155"/>
      <c r="L493" s="151"/>
      <c r="M493" s="156"/>
      <c r="T493" s="157"/>
      <c r="AT493" s="152" t="s">
        <v>152</v>
      </c>
      <c r="AU493" s="152" t="s">
        <v>80</v>
      </c>
      <c r="AV493" s="150" t="s">
        <v>80</v>
      </c>
      <c r="AW493" s="150" t="s">
        <v>32</v>
      </c>
      <c r="AX493" s="150" t="s">
        <v>70</v>
      </c>
      <c r="AY493" s="152" t="s">
        <v>140</v>
      </c>
    </row>
    <row r="494" spans="2:65" s="158" customFormat="1">
      <c r="B494" s="159"/>
      <c r="D494" s="144" t="s">
        <v>152</v>
      </c>
      <c r="E494" s="160" t="s">
        <v>3</v>
      </c>
      <c r="F494" s="161" t="s">
        <v>162</v>
      </c>
      <c r="H494" s="162">
        <v>98.58</v>
      </c>
      <c r="I494" s="163"/>
      <c r="L494" s="159"/>
      <c r="M494" s="164"/>
      <c r="T494" s="165"/>
      <c r="AT494" s="160" t="s">
        <v>152</v>
      </c>
      <c r="AU494" s="160" t="s">
        <v>80</v>
      </c>
      <c r="AV494" s="158" t="s">
        <v>148</v>
      </c>
      <c r="AW494" s="158" t="s">
        <v>32</v>
      </c>
      <c r="AX494" s="158" t="s">
        <v>78</v>
      </c>
      <c r="AY494" s="160" t="s">
        <v>140</v>
      </c>
    </row>
    <row r="495" spans="2:65" s="150" customFormat="1">
      <c r="B495" s="151"/>
      <c r="D495" s="144" t="s">
        <v>152</v>
      </c>
      <c r="F495" s="153" t="s">
        <v>594</v>
      </c>
      <c r="H495" s="154">
        <v>103.509</v>
      </c>
      <c r="I495" s="155"/>
      <c r="L495" s="151"/>
      <c r="M495" s="156"/>
      <c r="T495" s="157"/>
      <c r="AT495" s="152" t="s">
        <v>152</v>
      </c>
      <c r="AU495" s="152" t="s">
        <v>80</v>
      </c>
      <c r="AV495" s="150" t="s">
        <v>80</v>
      </c>
      <c r="AW495" s="150" t="s">
        <v>4</v>
      </c>
      <c r="AX495" s="150" t="s">
        <v>78</v>
      </c>
      <c r="AY495" s="152" t="s">
        <v>140</v>
      </c>
    </row>
    <row r="496" spans="2:65" s="17" customFormat="1" ht="24.2" customHeight="1">
      <c r="B496" s="124"/>
      <c r="C496" s="166" t="s">
        <v>595</v>
      </c>
      <c r="D496" s="166" t="s">
        <v>228</v>
      </c>
      <c r="E496" s="167" t="s">
        <v>596</v>
      </c>
      <c r="F496" s="168" t="s">
        <v>597</v>
      </c>
      <c r="G496" s="169" t="s">
        <v>349</v>
      </c>
      <c r="H496" s="170">
        <v>141.834</v>
      </c>
      <c r="I496" s="171"/>
      <c r="J496" s="172">
        <f>ROUND(I496*H496,2)</f>
        <v>0</v>
      </c>
      <c r="K496" s="168" t="s">
        <v>147</v>
      </c>
      <c r="L496" s="173"/>
      <c r="M496" s="174" t="s">
        <v>3</v>
      </c>
      <c r="N496" s="175" t="s">
        <v>41</v>
      </c>
      <c r="P496" s="134">
        <f>O496*H496</f>
        <v>0</v>
      </c>
      <c r="Q496" s="134">
        <v>3.0000000000000001E-5</v>
      </c>
      <c r="R496" s="134">
        <f>Q496*H496</f>
        <v>4.25502E-3</v>
      </c>
      <c r="S496" s="134">
        <v>0</v>
      </c>
      <c r="T496" s="135">
        <f>S496*H496</f>
        <v>0</v>
      </c>
      <c r="AR496" s="136" t="s">
        <v>231</v>
      </c>
      <c r="AT496" s="136" t="s">
        <v>228</v>
      </c>
      <c r="AU496" s="136" t="s">
        <v>80</v>
      </c>
      <c r="AY496" s="2" t="s">
        <v>140</v>
      </c>
      <c r="BE496" s="137">
        <f>IF(N496="základní",J496,0)</f>
        <v>0</v>
      </c>
      <c r="BF496" s="137">
        <f>IF(N496="snížená",J496,0)</f>
        <v>0</v>
      </c>
      <c r="BG496" s="137">
        <f>IF(N496="zákl. přenesená",J496,0)</f>
        <v>0</v>
      </c>
      <c r="BH496" s="137">
        <f>IF(N496="sníž. přenesená",J496,0)</f>
        <v>0</v>
      </c>
      <c r="BI496" s="137">
        <f>IF(N496="nulová",J496,0)</f>
        <v>0</v>
      </c>
      <c r="BJ496" s="2" t="s">
        <v>78</v>
      </c>
      <c r="BK496" s="137">
        <f>ROUND(I496*H496,2)</f>
        <v>0</v>
      </c>
      <c r="BL496" s="2" t="s">
        <v>148</v>
      </c>
      <c r="BM496" s="136" t="s">
        <v>598</v>
      </c>
    </row>
    <row r="497" spans="2:65" s="142" customFormat="1">
      <c r="B497" s="143"/>
      <c r="D497" s="144" t="s">
        <v>152</v>
      </c>
      <c r="E497" s="145" t="s">
        <v>3</v>
      </c>
      <c r="F497" s="146" t="s">
        <v>581</v>
      </c>
      <c r="H497" s="145" t="s">
        <v>3</v>
      </c>
      <c r="I497" s="147"/>
      <c r="L497" s="143"/>
      <c r="M497" s="148"/>
      <c r="T497" s="149"/>
      <c r="AT497" s="145" t="s">
        <v>152</v>
      </c>
      <c r="AU497" s="145" t="s">
        <v>80</v>
      </c>
      <c r="AV497" s="142" t="s">
        <v>78</v>
      </c>
      <c r="AW497" s="142" t="s">
        <v>32</v>
      </c>
      <c r="AX497" s="142" t="s">
        <v>70</v>
      </c>
      <c r="AY497" s="145" t="s">
        <v>140</v>
      </c>
    </row>
    <row r="498" spans="2:65" s="150" customFormat="1">
      <c r="B498" s="151"/>
      <c r="D498" s="144" t="s">
        <v>152</v>
      </c>
      <c r="E498" s="152" t="s">
        <v>3</v>
      </c>
      <c r="F498" s="153" t="s">
        <v>599</v>
      </c>
      <c r="H498" s="154">
        <v>14.08</v>
      </c>
      <c r="I498" s="155"/>
      <c r="L498" s="151"/>
      <c r="M498" s="156"/>
      <c r="T498" s="157"/>
      <c r="AT498" s="152" t="s">
        <v>152</v>
      </c>
      <c r="AU498" s="152" t="s">
        <v>80</v>
      </c>
      <c r="AV498" s="150" t="s">
        <v>80</v>
      </c>
      <c r="AW498" s="150" t="s">
        <v>32</v>
      </c>
      <c r="AX498" s="150" t="s">
        <v>70</v>
      </c>
      <c r="AY498" s="152" t="s">
        <v>140</v>
      </c>
    </row>
    <row r="499" spans="2:65" s="176" customFormat="1">
      <c r="B499" s="177"/>
      <c r="D499" s="144" t="s">
        <v>152</v>
      </c>
      <c r="E499" s="178" t="s">
        <v>3</v>
      </c>
      <c r="F499" s="179" t="s">
        <v>274</v>
      </c>
      <c r="H499" s="180">
        <v>14.08</v>
      </c>
      <c r="I499" s="181"/>
      <c r="L499" s="177"/>
      <c r="M499" s="182"/>
      <c r="T499" s="183"/>
      <c r="AT499" s="178" t="s">
        <v>152</v>
      </c>
      <c r="AU499" s="178" t="s">
        <v>80</v>
      </c>
      <c r="AV499" s="176" t="s">
        <v>275</v>
      </c>
      <c r="AW499" s="176" t="s">
        <v>32</v>
      </c>
      <c r="AX499" s="176" t="s">
        <v>70</v>
      </c>
      <c r="AY499" s="178" t="s">
        <v>140</v>
      </c>
    </row>
    <row r="500" spans="2:65" s="142" customFormat="1">
      <c r="B500" s="143"/>
      <c r="D500" s="144" t="s">
        <v>152</v>
      </c>
      <c r="E500" s="145" t="s">
        <v>3</v>
      </c>
      <c r="F500" s="146" t="s">
        <v>583</v>
      </c>
      <c r="H500" s="145" t="s">
        <v>3</v>
      </c>
      <c r="I500" s="147"/>
      <c r="L500" s="143"/>
      <c r="M500" s="148"/>
      <c r="T500" s="149"/>
      <c r="AT500" s="145" t="s">
        <v>152</v>
      </c>
      <c r="AU500" s="145" t="s">
        <v>80</v>
      </c>
      <c r="AV500" s="142" t="s">
        <v>78</v>
      </c>
      <c r="AW500" s="142" t="s">
        <v>32</v>
      </c>
      <c r="AX500" s="142" t="s">
        <v>70</v>
      </c>
      <c r="AY500" s="145" t="s">
        <v>140</v>
      </c>
    </row>
    <row r="501" spans="2:65" s="150" customFormat="1">
      <c r="B501" s="151"/>
      <c r="D501" s="144" t="s">
        <v>152</v>
      </c>
      <c r="E501" s="152" t="s">
        <v>3</v>
      </c>
      <c r="F501" s="153" t="s">
        <v>600</v>
      </c>
      <c r="H501" s="154">
        <v>59.62</v>
      </c>
      <c r="I501" s="155"/>
      <c r="L501" s="151"/>
      <c r="M501" s="156"/>
      <c r="T501" s="157"/>
      <c r="AT501" s="152" t="s">
        <v>152</v>
      </c>
      <c r="AU501" s="152" t="s">
        <v>80</v>
      </c>
      <c r="AV501" s="150" t="s">
        <v>80</v>
      </c>
      <c r="AW501" s="150" t="s">
        <v>32</v>
      </c>
      <c r="AX501" s="150" t="s">
        <v>70</v>
      </c>
      <c r="AY501" s="152" t="s">
        <v>140</v>
      </c>
    </row>
    <row r="502" spans="2:65" s="150" customFormat="1">
      <c r="B502" s="151"/>
      <c r="D502" s="144" t="s">
        <v>152</v>
      </c>
      <c r="E502" s="152" t="s">
        <v>3</v>
      </c>
      <c r="F502" s="153" t="s">
        <v>601</v>
      </c>
      <c r="H502" s="154">
        <v>8.2940000000000005</v>
      </c>
      <c r="I502" s="155"/>
      <c r="L502" s="151"/>
      <c r="M502" s="156"/>
      <c r="T502" s="157"/>
      <c r="AT502" s="152" t="s">
        <v>152</v>
      </c>
      <c r="AU502" s="152" t="s">
        <v>80</v>
      </c>
      <c r="AV502" s="150" t="s">
        <v>80</v>
      </c>
      <c r="AW502" s="150" t="s">
        <v>32</v>
      </c>
      <c r="AX502" s="150" t="s">
        <v>70</v>
      </c>
      <c r="AY502" s="152" t="s">
        <v>140</v>
      </c>
    </row>
    <row r="503" spans="2:65" s="150" customFormat="1">
      <c r="B503" s="151"/>
      <c r="D503" s="144" t="s">
        <v>152</v>
      </c>
      <c r="E503" s="152" t="s">
        <v>3</v>
      </c>
      <c r="F503" s="153" t="s">
        <v>602</v>
      </c>
      <c r="H503" s="154">
        <v>21.12</v>
      </c>
      <c r="I503" s="155"/>
      <c r="L503" s="151"/>
      <c r="M503" s="156"/>
      <c r="T503" s="157"/>
      <c r="AT503" s="152" t="s">
        <v>152</v>
      </c>
      <c r="AU503" s="152" t="s">
        <v>80</v>
      </c>
      <c r="AV503" s="150" t="s">
        <v>80</v>
      </c>
      <c r="AW503" s="150" t="s">
        <v>32</v>
      </c>
      <c r="AX503" s="150" t="s">
        <v>70</v>
      </c>
      <c r="AY503" s="152" t="s">
        <v>140</v>
      </c>
    </row>
    <row r="504" spans="2:65" s="150" customFormat="1">
      <c r="B504" s="151"/>
      <c r="D504" s="144" t="s">
        <v>152</v>
      </c>
      <c r="E504" s="152" t="s">
        <v>3</v>
      </c>
      <c r="F504" s="153" t="s">
        <v>603</v>
      </c>
      <c r="H504" s="154">
        <v>25.52</v>
      </c>
      <c r="I504" s="155"/>
      <c r="L504" s="151"/>
      <c r="M504" s="156"/>
      <c r="T504" s="157"/>
      <c r="AT504" s="152" t="s">
        <v>152</v>
      </c>
      <c r="AU504" s="152" t="s">
        <v>80</v>
      </c>
      <c r="AV504" s="150" t="s">
        <v>80</v>
      </c>
      <c r="AW504" s="150" t="s">
        <v>32</v>
      </c>
      <c r="AX504" s="150" t="s">
        <v>70</v>
      </c>
      <c r="AY504" s="152" t="s">
        <v>140</v>
      </c>
    </row>
    <row r="505" spans="2:65" s="150" customFormat="1">
      <c r="B505" s="151"/>
      <c r="D505" s="144" t="s">
        <v>152</v>
      </c>
      <c r="E505" s="152" t="s">
        <v>3</v>
      </c>
      <c r="F505" s="153" t="s">
        <v>604</v>
      </c>
      <c r="H505" s="154">
        <v>13.2</v>
      </c>
      <c r="I505" s="155"/>
      <c r="L505" s="151"/>
      <c r="M505" s="156"/>
      <c r="T505" s="157"/>
      <c r="AT505" s="152" t="s">
        <v>152</v>
      </c>
      <c r="AU505" s="152" t="s">
        <v>80</v>
      </c>
      <c r="AV505" s="150" t="s">
        <v>80</v>
      </c>
      <c r="AW505" s="150" t="s">
        <v>32</v>
      </c>
      <c r="AX505" s="150" t="s">
        <v>70</v>
      </c>
      <c r="AY505" s="152" t="s">
        <v>140</v>
      </c>
    </row>
    <row r="506" spans="2:65" s="176" customFormat="1">
      <c r="B506" s="177"/>
      <c r="D506" s="144" t="s">
        <v>152</v>
      </c>
      <c r="E506" s="178" t="s">
        <v>3</v>
      </c>
      <c r="F506" s="179" t="s">
        <v>274</v>
      </c>
      <c r="H506" s="180">
        <v>127.754</v>
      </c>
      <c r="I506" s="181"/>
      <c r="L506" s="177"/>
      <c r="M506" s="182"/>
      <c r="T506" s="183"/>
      <c r="AT506" s="178" t="s">
        <v>152</v>
      </c>
      <c r="AU506" s="178" t="s">
        <v>80</v>
      </c>
      <c r="AV506" s="176" t="s">
        <v>275</v>
      </c>
      <c r="AW506" s="176" t="s">
        <v>32</v>
      </c>
      <c r="AX506" s="176" t="s">
        <v>70</v>
      </c>
      <c r="AY506" s="178" t="s">
        <v>140</v>
      </c>
    </row>
    <row r="507" spans="2:65" s="158" customFormat="1">
      <c r="B507" s="159"/>
      <c r="D507" s="144" t="s">
        <v>152</v>
      </c>
      <c r="E507" s="160" t="s">
        <v>3</v>
      </c>
      <c r="F507" s="161" t="s">
        <v>162</v>
      </c>
      <c r="H507" s="162">
        <v>141.834</v>
      </c>
      <c r="I507" s="163"/>
      <c r="L507" s="159"/>
      <c r="M507" s="164"/>
      <c r="T507" s="165"/>
      <c r="AT507" s="160" t="s">
        <v>152</v>
      </c>
      <c r="AU507" s="160" t="s">
        <v>80</v>
      </c>
      <c r="AV507" s="158" t="s">
        <v>148</v>
      </c>
      <c r="AW507" s="158" t="s">
        <v>32</v>
      </c>
      <c r="AX507" s="158" t="s">
        <v>78</v>
      </c>
      <c r="AY507" s="160" t="s">
        <v>140</v>
      </c>
    </row>
    <row r="508" spans="2:65" s="17" customFormat="1" ht="24.2" customHeight="1">
      <c r="B508" s="124"/>
      <c r="C508" s="125" t="s">
        <v>605</v>
      </c>
      <c r="D508" s="125" t="s">
        <v>143</v>
      </c>
      <c r="E508" s="126" t="s">
        <v>606</v>
      </c>
      <c r="F508" s="127" t="s">
        <v>607</v>
      </c>
      <c r="G508" s="128" t="s">
        <v>237</v>
      </c>
      <c r="H508" s="129">
        <v>157.553</v>
      </c>
      <c r="I508" s="130"/>
      <c r="J508" s="131">
        <f>ROUND(I508*H508,2)</f>
        <v>0</v>
      </c>
      <c r="K508" s="127" t="s">
        <v>147</v>
      </c>
      <c r="L508" s="18"/>
      <c r="M508" s="132" t="s">
        <v>3</v>
      </c>
      <c r="N508" s="133" t="s">
        <v>41</v>
      </c>
      <c r="P508" s="134">
        <f>O508*H508</f>
        <v>0</v>
      </c>
      <c r="Q508" s="134">
        <v>2.9999999999999997E-4</v>
      </c>
      <c r="R508" s="134">
        <f>Q508*H508</f>
        <v>4.7265899999999993E-2</v>
      </c>
      <c r="S508" s="134">
        <v>0</v>
      </c>
      <c r="T508" s="135">
        <f>S508*H508</f>
        <v>0</v>
      </c>
      <c r="AR508" s="136" t="s">
        <v>148</v>
      </c>
      <c r="AT508" s="136" t="s">
        <v>143</v>
      </c>
      <c r="AU508" s="136" t="s">
        <v>80</v>
      </c>
      <c r="AY508" s="2" t="s">
        <v>140</v>
      </c>
      <c r="BE508" s="137">
        <f>IF(N508="základní",J508,0)</f>
        <v>0</v>
      </c>
      <c r="BF508" s="137">
        <f>IF(N508="snížená",J508,0)</f>
        <v>0</v>
      </c>
      <c r="BG508" s="137">
        <f>IF(N508="zákl. přenesená",J508,0)</f>
        <v>0</v>
      </c>
      <c r="BH508" s="137">
        <f>IF(N508="sníž. přenesená",J508,0)</f>
        <v>0</v>
      </c>
      <c r="BI508" s="137">
        <f>IF(N508="nulová",J508,0)</f>
        <v>0</v>
      </c>
      <c r="BJ508" s="2" t="s">
        <v>78</v>
      </c>
      <c r="BK508" s="137">
        <f>ROUND(I508*H508,2)</f>
        <v>0</v>
      </c>
      <c r="BL508" s="2" t="s">
        <v>148</v>
      </c>
      <c r="BM508" s="136" t="s">
        <v>608</v>
      </c>
    </row>
    <row r="509" spans="2:65" s="17" customFormat="1">
      <c r="B509" s="18"/>
      <c r="D509" s="138" t="s">
        <v>150</v>
      </c>
      <c r="F509" s="139" t="s">
        <v>609</v>
      </c>
      <c r="I509" s="140"/>
      <c r="L509" s="18"/>
      <c r="M509" s="141"/>
      <c r="T509" s="42"/>
      <c r="AT509" s="2" t="s">
        <v>150</v>
      </c>
      <c r="AU509" s="2" t="s">
        <v>80</v>
      </c>
    </row>
    <row r="510" spans="2:65" s="150" customFormat="1">
      <c r="B510" s="151"/>
      <c r="D510" s="144" t="s">
        <v>152</v>
      </c>
      <c r="E510" s="152" t="s">
        <v>3</v>
      </c>
      <c r="F510" s="153" t="s">
        <v>610</v>
      </c>
      <c r="H510" s="154">
        <v>157.553</v>
      </c>
      <c r="I510" s="155"/>
      <c r="L510" s="151"/>
      <c r="M510" s="156"/>
      <c r="T510" s="157"/>
      <c r="AT510" s="152" t="s">
        <v>152</v>
      </c>
      <c r="AU510" s="152" t="s">
        <v>80</v>
      </c>
      <c r="AV510" s="150" t="s">
        <v>80</v>
      </c>
      <c r="AW510" s="150" t="s">
        <v>32</v>
      </c>
      <c r="AX510" s="150" t="s">
        <v>70</v>
      </c>
      <c r="AY510" s="152" t="s">
        <v>140</v>
      </c>
    </row>
    <row r="511" spans="2:65" s="158" customFormat="1">
      <c r="B511" s="159"/>
      <c r="D511" s="144" t="s">
        <v>152</v>
      </c>
      <c r="E511" s="160" t="s">
        <v>3</v>
      </c>
      <c r="F511" s="161" t="s">
        <v>162</v>
      </c>
      <c r="H511" s="162">
        <v>157.553</v>
      </c>
      <c r="I511" s="163"/>
      <c r="L511" s="159"/>
      <c r="M511" s="164"/>
      <c r="T511" s="165"/>
      <c r="AT511" s="160" t="s">
        <v>152</v>
      </c>
      <c r="AU511" s="160" t="s">
        <v>80</v>
      </c>
      <c r="AV511" s="158" t="s">
        <v>148</v>
      </c>
      <c r="AW511" s="158" t="s">
        <v>32</v>
      </c>
      <c r="AX511" s="158" t="s">
        <v>78</v>
      </c>
      <c r="AY511" s="160" t="s">
        <v>140</v>
      </c>
    </row>
    <row r="512" spans="2:65" s="17" customFormat="1" ht="37.9" customHeight="1">
      <c r="B512" s="124"/>
      <c r="C512" s="125" t="s">
        <v>611</v>
      </c>
      <c r="D512" s="125" t="s">
        <v>143</v>
      </c>
      <c r="E512" s="126" t="s">
        <v>612</v>
      </c>
      <c r="F512" s="127" t="s">
        <v>613</v>
      </c>
      <c r="G512" s="128" t="s">
        <v>237</v>
      </c>
      <c r="H512" s="129">
        <v>157.553</v>
      </c>
      <c r="I512" s="130"/>
      <c r="J512" s="131">
        <f>ROUND(I512*H512,2)</f>
        <v>0</v>
      </c>
      <c r="K512" s="127" t="s">
        <v>147</v>
      </c>
      <c r="L512" s="18"/>
      <c r="M512" s="132" t="s">
        <v>3</v>
      </c>
      <c r="N512" s="133" t="s">
        <v>41</v>
      </c>
      <c r="P512" s="134">
        <f>O512*H512</f>
        <v>0</v>
      </c>
      <c r="Q512" s="134">
        <v>1.146E-2</v>
      </c>
      <c r="R512" s="134">
        <f>Q512*H512</f>
        <v>1.80555738</v>
      </c>
      <c r="S512" s="134">
        <v>0</v>
      </c>
      <c r="T512" s="135">
        <f>S512*H512</f>
        <v>0</v>
      </c>
      <c r="AR512" s="136" t="s">
        <v>148</v>
      </c>
      <c r="AT512" s="136" t="s">
        <v>143</v>
      </c>
      <c r="AU512" s="136" t="s">
        <v>80</v>
      </c>
      <c r="AY512" s="2" t="s">
        <v>140</v>
      </c>
      <c r="BE512" s="137">
        <f>IF(N512="základní",J512,0)</f>
        <v>0</v>
      </c>
      <c r="BF512" s="137">
        <f>IF(N512="snížená",J512,0)</f>
        <v>0</v>
      </c>
      <c r="BG512" s="137">
        <f>IF(N512="zákl. přenesená",J512,0)</f>
        <v>0</v>
      </c>
      <c r="BH512" s="137">
        <f>IF(N512="sníž. přenesená",J512,0)</f>
        <v>0</v>
      </c>
      <c r="BI512" s="137">
        <f>IF(N512="nulová",J512,0)</f>
        <v>0</v>
      </c>
      <c r="BJ512" s="2" t="s">
        <v>78</v>
      </c>
      <c r="BK512" s="137">
        <f>ROUND(I512*H512,2)</f>
        <v>0</v>
      </c>
      <c r="BL512" s="2" t="s">
        <v>148</v>
      </c>
      <c r="BM512" s="136" t="s">
        <v>614</v>
      </c>
    </row>
    <row r="513" spans="2:65" s="17" customFormat="1">
      <c r="B513" s="18"/>
      <c r="D513" s="138" t="s">
        <v>150</v>
      </c>
      <c r="F513" s="139" t="s">
        <v>615</v>
      </c>
      <c r="I513" s="140"/>
      <c r="L513" s="18"/>
      <c r="M513" s="141"/>
      <c r="T513" s="42"/>
      <c r="AT513" s="2" t="s">
        <v>150</v>
      </c>
      <c r="AU513" s="2" t="s">
        <v>80</v>
      </c>
    </row>
    <row r="514" spans="2:65" s="150" customFormat="1">
      <c r="B514" s="151"/>
      <c r="D514" s="144" t="s">
        <v>152</v>
      </c>
      <c r="E514" s="152" t="s">
        <v>3</v>
      </c>
      <c r="F514" s="153" t="s">
        <v>610</v>
      </c>
      <c r="H514" s="154">
        <v>157.553</v>
      </c>
      <c r="I514" s="155"/>
      <c r="L514" s="151"/>
      <c r="M514" s="156"/>
      <c r="T514" s="157"/>
      <c r="AT514" s="152" t="s">
        <v>152</v>
      </c>
      <c r="AU514" s="152" t="s">
        <v>80</v>
      </c>
      <c r="AV514" s="150" t="s">
        <v>80</v>
      </c>
      <c r="AW514" s="150" t="s">
        <v>32</v>
      </c>
      <c r="AX514" s="150" t="s">
        <v>70</v>
      </c>
      <c r="AY514" s="152" t="s">
        <v>140</v>
      </c>
    </row>
    <row r="515" spans="2:65" s="158" customFormat="1">
      <c r="B515" s="159"/>
      <c r="D515" s="144" t="s">
        <v>152</v>
      </c>
      <c r="E515" s="160" t="s">
        <v>3</v>
      </c>
      <c r="F515" s="161" t="s">
        <v>162</v>
      </c>
      <c r="H515" s="162">
        <v>157.553</v>
      </c>
      <c r="I515" s="163"/>
      <c r="L515" s="159"/>
      <c r="M515" s="164"/>
      <c r="T515" s="165"/>
      <c r="AT515" s="160" t="s">
        <v>152</v>
      </c>
      <c r="AU515" s="160" t="s">
        <v>80</v>
      </c>
      <c r="AV515" s="158" t="s">
        <v>148</v>
      </c>
      <c r="AW515" s="158" t="s">
        <v>32</v>
      </c>
      <c r="AX515" s="158" t="s">
        <v>78</v>
      </c>
      <c r="AY515" s="160" t="s">
        <v>140</v>
      </c>
    </row>
    <row r="516" spans="2:65" s="17" customFormat="1" ht="37.9" customHeight="1">
      <c r="B516" s="124"/>
      <c r="C516" s="125" t="s">
        <v>616</v>
      </c>
      <c r="D516" s="125" t="s">
        <v>143</v>
      </c>
      <c r="E516" s="126" t="s">
        <v>617</v>
      </c>
      <c r="F516" s="127" t="s">
        <v>618</v>
      </c>
      <c r="G516" s="128" t="s">
        <v>237</v>
      </c>
      <c r="H516" s="129">
        <v>157.553</v>
      </c>
      <c r="I516" s="130"/>
      <c r="J516" s="131">
        <f>ROUND(I516*H516,2)</f>
        <v>0</v>
      </c>
      <c r="K516" s="127" t="s">
        <v>147</v>
      </c>
      <c r="L516" s="18"/>
      <c r="M516" s="132" t="s">
        <v>3</v>
      </c>
      <c r="N516" s="133" t="s">
        <v>41</v>
      </c>
      <c r="P516" s="134">
        <f>O516*H516</f>
        <v>0</v>
      </c>
      <c r="Q516" s="134">
        <v>2.8500000000000001E-3</v>
      </c>
      <c r="R516" s="134">
        <f>Q516*H516</f>
        <v>0.44902605000000001</v>
      </c>
      <c r="S516" s="134">
        <v>0</v>
      </c>
      <c r="T516" s="135">
        <f>S516*H516</f>
        <v>0</v>
      </c>
      <c r="AR516" s="136" t="s">
        <v>148</v>
      </c>
      <c r="AT516" s="136" t="s">
        <v>143</v>
      </c>
      <c r="AU516" s="136" t="s">
        <v>80</v>
      </c>
      <c r="AY516" s="2" t="s">
        <v>140</v>
      </c>
      <c r="BE516" s="137">
        <f>IF(N516="základní",J516,0)</f>
        <v>0</v>
      </c>
      <c r="BF516" s="137">
        <f>IF(N516="snížená",J516,0)</f>
        <v>0</v>
      </c>
      <c r="BG516" s="137">
        <f>IF(N516="zákl. přenesená",J516,0)</f>
        <v>0</v>
      </c>
      <c r="BH516" s="137">
        <f>IF(N516="sníž. přenesená",J516,0)</f>
        <v>0</v>
      </c>
      <c r="BI516" s="137">
        <f>IF(N516="nulová",J516,0)</f>
        <v>0</v>
      </c>
      <c r="BJ516" s="2" t="s">
        <v>78</v>
      </c>
      <c r="BK516" s="137">
        <f>ROUND(I516*H516,2)</f>
        <v>0</v>
      </c>
      <c r="BL516" s="2" t="s">
        <v>148</v>
      </c>
      <c r="BM516" s="136" t="s">
        <v>619</v>
      </c>
    </row>
    <row r="517" spans="2:65" s="17" customFormat="1">
      <c r="B517" s="18"/>
      <c r="D517" s="138" t="s">
        <v>150</v>
      </c>
      <c r="F517" s="139" t="s">
        <v>620</v>
      </c>
      <c r="I517" s="140"/>
      <c r="L517" s="18"/>
      <c r="M517" s="141"/>
      <c r="T517" s="42"/>
      <c r="AT517" s="2" t="s">
        <v>150</v>
      </c>
      <c r="AU517" s="2" t="s">
        <v>80</v>
      </c>
    </row>
    <row r="518" spans="2:65" s="150" customFormat="1">
      <c r="B518" s="151"/>
      <c r="D518" s="144" t="s">
        <v>152</v>
      </c>
      <c r="E518" s="152" t="s">
        <v>3</v>
      </c>
      <c r="F518" s="153" t="s">
        <v>610</v>
      </c>
      <c r="H518" s="154">
        <v>157.553</v>
      </c>
      <c r="I518" s="155"/>
      <c r="L518" s="151"/>
      <c r="M518" s="156"/>
      <c r="T518" s="157"/>
      <c r="AT518" s="152" t="s">
        <v>152</v>
      </c>
      <c r="AU518" s="152" t="s">
        <v>80</v>
      </c>
      <c r="AV518" s="150" t="s">
        <v>80</v>
      </c>
      <c r="AW518" s="150" t="s">
        <v>32</v>
      </c>
      <c r="AX518" s="150" t="s">
        <v>70</v>
      </c>
      <c r="AY518" s="152" t="s">
        <v>140</v>
      </c>
    </row>
    <row r="519" spans="2:65" s="158" customFormat="1">
      <c r="B519" s="159"/>
      <c r="D519" s="144" t="s">
        <v>152</v>
      </c>
      <c r="E519" s="160" t="s">
        <v>3</v>
      </c>
      <c r="F519" s="161" t="s">
        <v>162</v>
      </c>
      <c r="H519" s="162">
        <v>157.553</v>
      </c>
      <c r="I519" s="163"/>
      <c r="L519" s="159"/>
      <c r="M519" s="164"/>
      <c r="T519" s="165"/>
      <c r="AT519" s="160" t="s">
        <v>152</v>
      </c>
      <c r="AU519" s="160" t="s">
        <v>80</v>
      </c>
      <c r="AV519" s="158" t="s">
        <v>148</v>
      </c>
      <c r="AW519" s="158" t="s">
        <v>32</v>
      </c>
      <c r="AX519" s="158" t="s">
        <v>78</v>
      </c>
      <c r="AY519" s="160" t="s">
        <v>140</v>
      </c>
    </row>
    <row r="520" spans="2:65" s="17" customFormat="1" ht="37.9" customHeight="1">
      <c r="B520" s="124"/>
      <c r="C520" s="125" t="s">
        <v>621</v>
      </c>
      <c r="D520" s="125" t="s">
        <v>143</v>
      </c>
      <c r="E520" s="126" t="s">
        <v>622</v>
      </c>
      <c r="F520" s="127" t="s">
        <v>623</v>
      </c>
      <c r="G520" s="128" t="s">
        <v>237</v>
      </c>
      <c r="H520" s="129">
        <v>36.162999999999997</v>
      </c>
      <c r="I520" s="130"/>
      <c r="J520" s="131">
        <f>ROUND(I520*H520,2)</f>
        <v>0</v>
      </c>
      <c r="K520" s="127" t="s">
        <v>147</v>
      </c>
      <c r="L520" s="18"/>
      <c r="M520" s="132" t="s">
        <v>3</v>
      </c>
      <c r="N520" s="133" t="s">
        <v>41</v>
      </c>
      <c r="P520" s="134">
        <f>O520*H520</f>
        <v>0</v>
      </c>
      <c r="Q520" s="134">
        <v>0</v>
      </c>
      <c r="R520" s="134">
        <f>Q520*H520</f>
        <v>0</v>
      </c>
      <c r="S520" s="134">
        <v>0</v>
      </c>
      <c r="T520" s="135">
        <f>S520*H520</f>
        <v>0</v>
      </c>
      <c r="AR520" s="136" t="s">
        <v>148</v>
      </c>
      <c r="AT520" s="136" t="s">
        <v>143</v>
      </c>
      <c r="AU520" s="136" t="s">
        <v>80</v>
      </c>
      <c r="AY520" s="2" t="s">
        <v>140</v>
      </c>
      <c r="BE520" s="137">
        <f>IF(N520="základní",J520,0)</f>
        <v>0</v>
      </c>
      <c r="BF520" s="137">
        <f>IF(N520="snížená",J520,0)</f>
        <v>0</v>
      </c>
      <c r="BG520" s="137">
        <f>IF(N520="zákl. přenesená",J520,0)</f>
        <v>0</v>
      </c>
      <c r="BH520" s="137">
        <f>IF(N520="sníž. přenesená",J520,0)</f>
        <v>0</v>
      </c>
      <c r="BI520" s="137">
        <f>IF(N520="nulová",J520,0)</f>
        <v>0</v>
      </c>
      <c r="BJ520" s="2" t="s">
        <v>78</v>
      </c>
      <c r="BK520" s="137">
        <f>ROUND(I520*H520,2)</f>
        <v>0</v>
      </c>
      <c r="BL520" s="2" t="s">
        <v>148</v>
      </c>
      <c r="BM520" s="136" t="s">
        <v>624</v>
      </c>
    </row>
    <row r="521" spans="2:65" s="17" customFormat="1">
      <c r="B521" s="18"/>
      <c r="D521" s="138" t="s">
        <v>150</v>
      </c>
      <c r="F521" s="139" t="s">
        <v>625</v>
      </c>
      <c r="I521" s="140"/>
      <c r="L521" s="18"/>
      <c r="M521" s="141"/>
      <c r="T521" s="42"/>
      <c r="AT521" s="2" t="s">
        <v>150</v>
      </c>
      <c r="AU521" s="2" t="s">
        <v>80</v>
      </c>
    </row>
    <row r="522" spans="2:65" s="150" customFormat="1">
      <c r="B522" s="151"/>
      <c r="D522" s="144" t="s">
        <v>152</v>
      </c>
      <c r="E522" s="152" t="s">
        <v>3</v>
      </c>
      <c r="F522" s="153" t="s">
        <v>626</v>
      </c>
      <c r="H522" s="154">
        <v>15.456</v>
      </c>
      <c r="I522" s="155"/>
      <c r="L522" s="151"/>
      <c r="M522" s="156"/>
      <c r="T522" s="157"/>
      <c r="AT522" s="152" t="s">
        <v>152</v>
      </c>
      <c r="AU522" s="152" t="s">
        <v>80</v>
      </c>
      <c r="AV522" s="150" t="s">
        <v>80</v>
      </c>
      <c r="AW522" s="150" t="s">
        <v>32</v>
      </c>
      <c r="AX522" s="150" t="s">
        <v>70</v>
      </c>
      <c r="AY522" s="152" t="s">
        <v>140</v>
      </c>
    </row>
    <row r="523" spans="2:65" s="150" customFormat="1">
      <c r="B523" s="151"/>
      <c r="D523" s="144" t="s">
        <v>152</v>
      </c>
      <c r="E523" s="152" t="s">
        <v>3</v>
      </c>
      <c r="F523" s="153" t="s">
        <v>627</v>
      </c>
      <c r="H523" s="154">
        <v>5.6669999999999998</v>
      </c>
      <c r="I523" s="155"/>
      <c r="L523" s="151"/>
      <c r="M523" s="156"/>
      <c r="T523" s="157"/>
      <c r="AT523" s="152" t="s">
        <v>152</v>
      </c>
      <c r="AU523" s="152" t="s">
        <v>80</v>
      </c>
      <c r="AV523" s="150" t="s">
        <v>80</v>
      </c>
      <c r="AW523" s="150" t="s">
        <v>32</v>
      </c>
      <c r="AX523" s="150" t="s">
        <v>70</v>
      </c>
      <c r="AY523" s="152" t="s">
        <v>140</v>
      </c>
    </row>
    <row r="524" spans="2:65" s="150" customFormat="1">
      <c r="B524" s="151"/>
      <c r="D524" s="144" t="s">
        <v>152</v>
      </c>
      <c r="E524" s="152" t="s">
        <v>3</v>
      </c>
      <c r="F524" s="153" t="s">
        <v>628</v>
      </c>
      <c r="H524" s="154">
        <v>1.44</v>
      </c>
      <c r="I524" s="155"/>
      <c r="L524" s="151"/>
      <c r="M524" s="156"/>
      <c r="T524" s="157"/>
      <c r="AT524" s="152" t="s">
        <v>152</v>
      </c>
      <c r="AU524" s="152" t="s">
        <v>80</v>
      </c>
      <c r="AV524" s="150" t="s">
        <v>80</v>
      </c>
      <c r="AW524" s="150" t="s">
        <v>32</v>
      </c>
      <c r="AX524" s="150" t="s">
        <v>70</v>
      </c>
      <c r="AY524" s="152" t="s">
        <v>140</v>
      </c>
    </row>
    <row r="525" spans="2:65" s="150" customFormat="1">
      <c r="B525" s="151"/>
      <c r="D525" s="144" t="s">
        <v>152</v>
      </c>
      <c r="E525" s="152" t="s">
        <v>3</v>
      </c>
      <c r="F525" s="153" t="s">
        <v>629</v>
      </c>
      <c r="H525" s="154">
        <v>8.08</v>
      </c>
      <c r="I525" s="155"/>
      <c r="L525" s="151"/>
      <c r="M525" s="156"/>
      <c r="T525" s="157"/>
      <c r="AT525" s="152" t="s">
        <v>152</v>
      </c>
      <c r="AU525" s="152" t="s">
        <v>80</v>
      </c>
      <c r="AV525" s="150" t="s">
        <v>80</v>
      </c>
      <c r="AW525" s="150" t="s">
        <v>32</v>
      </c>
      <c r="AX525" s="150" t="s">
        <v>70</v>
      </c>
      <c r="AY525" s="152" t="s">
        <v>140</v>
      </c>
    </row>
    <row r="526" spans="2:65" s="150" customFormat="1">
      <c r="B526" s="151"/>
      <c r="D526" s="144" t="s">
        <v>152</v>
      </c>
      <c r="E526" s="152" t="s">
        <v>3</v>
      </c>
      <c r="F526" s="153" t="s">
        <v>630</v>
      </c>
      <c r="H526" s="154">
        <v>2.76</v>
      </c>
      <c r="I526" s="155"/>
      <c r="L526" s="151"/>
      <c r="M526" s="156"/>
      <c r="T526" s="157"/>
      <c r="AT526" s="152" t="s">
        <v>152</v>
      </c>
      <c r="AU526" s="152" t="s">
        <v>80</v>
      </c>
      <c r="AV526" s="150" t="s">
        <v>80</v>
      </c>
      <c r="AW526" s="150" t="s">
        <v>32</v>
      </c>
      <c r="AX526" s="150" t="s">
        <v>70</v>
      </c>
      <c r="AY526" s="152" t="s">
        <v>140</v>
      </c>
    </row>
    <row r="527" spans="2:65" s="150" customFormat="1">
      <c r="B527" s="151"/>
      <c r="D527" s="144" t="s">
        <v>152</v>
      </c>
      <c r="E527" s="152" t="s">
        <v>3</v>
      </c>
      <c r="F527" s="153" t="s">
        <v>630</v>
      </c>
      <c r="H527" s="154">
        <v>2.76</v>
      </c>
      <c r="I527" s="155"/>
      <c r="L527" s="151"/>
      <c r="M527" s="156"/>
      <c r="T527" s="157"/>
      <c r="AT527" s="152" t="s">
        <v>152</v>
      </c>
      <c r="AU527" s="152" t="s">
        <v>80</v>
      </c>
      <c r="AV527" s="150" t="s">
        <v>80</v>
      </c>
      <c r="AW527" s="150" t="s">
        <v>32</v>
      </c>
      <c r="AX527" s="150" t="s">
        <v>70</v>
      </c>
      <c r="AY527" s="152" t="s">
        <v>140</v>
      </c>
    </row>
    <row r="528" spans="2:65" s="158" customFormat="1">
      <c r="B528" s="159"/>
      <c r="D528" s="144" t="s">
        <v>152</v>
      </c>
      <c r="E528" s="160" t="s">
        <v>3</v>
      </c>
      <c r="F528" s="161" t="s">
        <v>162</v>
      </c>
      <c r="H528" s="162">
        <v>36.162999999999997</v>
      </c>
      <c r="I528" s="163"/>
      <c r="L528" s="159"/>
      <c r="M528" s="164"/>
      <c r="T528" s="165"/>
      <c r="AT528" s="160" t="s">
        <v>152</v>
      </c>
      <c r="AU528" s="160" t="s">
        <v>80</v>
      </c>
      <c r="AV528" s="158" t="s">
        <v>148</v>
      </c>
      <c r="AW528" s="158" t="s">
        <v>32</v>
      </c>
      <c r="AX528" s="158" t="s">
        <v>78</v>
      </c>
      <c r="AY528" s="160" t="s">
        <v>140</v>
      </c>
    </row>
    <row r="529" spans="2:65" s="17" customFormat="1" ht="16.5" customHeight="1">
      <c r="B529" s="124"/>
      <c r="C529" s="125" t="s">
        <v>631</v>
      </c>
      <c r="D529" s="125" t="s">
        <v>143</v>
      </c>
      <c r="E529" s="126" t="s">
        <v>632</v>
      </c>
      <c r="F529" s="127" t="s">
        <v>633</v>
      </c>
      <c r="G529" s="128" t="s">
        <v>237</v>
      </c>
      <c r="H529" s="129">
        <v>157.553</v>
      </c>
      <c r="I529" s="130"/>
      <c r="J529" s="131">
        <f>ROUND(I529*H529,2)</f>
        <v>0</v>
      </c>
      <c r="K529" s="127" t="s">
        <v>147</v>
      </c>
      <c r="L529" s="18"/>
      <c r="M529" s="132" t="s">
        <v>3</v>
      </c>
      <c r="N529" s="133" t="s">
        <v>41</v>
      </c>
      <c r="P529" s="134">
        <f>O529*H529</f>
        <v>0</v>
      </c>
      <c r="Q529" s="134">
        <v>0</v>
      </c>
      <c r="R529" s="134">
        <f>Q529*H529</f>
        <v>0</v>
      </c>
      <c r="S529" s="134">
        <v>0</v>
      </c>
      <c r="T529" s="135">
        <f>S529*H529</f>
        <v>0</v>
      </c>
      <c r="AR529" s="136" t="s">
        <v>148</v>
      </c>
      <c r="AT529" s="136" t="s">
        <v>143</v>
      </c>
      <c r="AU529" s="136" t="s">
        <v>80</v>
      </c>
      <c r="AY529" s="2" t="s">
        <v>140</v>
      </c>
      <c r="BE529" s="137">
        <f>IF(N529="základní",J529,0)</f>
        <v>0</v>
      </c>
      <c r="BF529" s="137">
        <f>IF(N529="snížená",J529,0)</f>
        <v>0</v>
      </c>
      <c r="BG529" s="137">
        <f>IF(N529="zákl. přenesená",J529,0)</f>
        <v>0</v>
      </c>
      <c r="BH529" s="137">
        <f>IF(N529="sníž. přenesená",J529,0)</f>
        <v>0</v>
      </c>
      <c r="BI529" s="137">
        <f>IF(N529="nulová",J529,0)</f>
        <v>0</v>
      </c>
      <c r="BJ529" s="2" t="s">
        <v>78</v>
      </c>
      <c r="BK529" s="137">
        <f>ROUND(I529*H529,2)</f>
        <v>0</v>
      </c>
      <c r="BL529" s="2" t="s">
        <v>148</v>
      </c>
      <c r="BM529" s="136" t="s">
        <v>634</v>
      </c>
    </row>
    <row r="530" spans="2:65" s="17" customFormat="1">
      <c r="B530" s="18"/>
      <c r="D530" s="138" t="s">
        <v>150</v>
      </c>
      <c r="F530" s="139" t="s">
        <v>635</v>
      </c>
      <c r="I530" s="140"/>
      <c r="L530" s="18"/>
      <c r="M530" s="141"/>
      <c r="T530" s="42"/>
      <c r="AT530" s="2" t="s">
        <v>150</v>
      </c>
      <c r="AU530" s="2" t="s">
        <v>80</v>
      </c>
    </row>
    <row r="531" spans="2:65" s="150" customFormat="1">
      <c r="B531" s="151"/>
      <c r="D531" s="144" t="s">
        <v>152</v>
      </c>
      <c r="E531" s="152" t="s">
        <v>3</v>
      </c>
      <c r="F531" s="153" t="s">
        <v>610</v>
      </c>
      <c r="H531" s="154">
        <v>157.553</v>
      </c>
      <c r="I531" s="155"/>
      <c r="L531" s="151"/>
      <c r="M531" s="156"/>
      <c r="T531" s="157"/>
      <c r="AT531" s="152" t="s">
        <v>152</v>
      </c>
      <c r="AU531" s="152" t="s">
        <v>80</v>
      </c>
      <c r="AV531" s="150" t="s">
        <v>80</v>
      </c>
      <c r="AW531" s="150" t="s">
        <v>32</v>
      </c>
      <c r="AX531" s="150" t="s">
        <v>78</v>
      </c>
      <c r="AY531" s="152" t="s">
        <v>140</v>
      </c>
    </row>
    <row r="532" spans="2:65" s="17" customFormat="1" ht="21.75" customHeight="1">
      <c r="B532" s="124"/>
      <c r="C532" s="125" t="s">
        <v>636</v>
      </c>
      <c r="D532" s="125" t="s">
        <v>143</v>
      </c>
      <c r="E532" s="126" t="s">
        <v>637</v>
      </c>
      <c r="F532" s="127" t="s">
        <v>638</v>
      </c>
      <c r="G532" s="128" t="s">
        <v>237</v>
      </c>
      <c r="H532" s="129">
        <v>64.55</v>
      </c>
      <c r="I532" s="130"/>
      <c r="J532" s="131">
        <f>ROUND(I532*H532,2)</f>
        <v>0</v>
      </c>
      <c r="K532" s="127" t="s">
        <v>147</v>
      </c>
      <c r="L532" s="18"/>
      <c r="M532" s="132" t="s">
        <v>3</v>
      </c>
      <c r="N532" s="133" t="s">
        <v>41</v>
      </c>
      <c r="P532" s="134">
        <f>O532*H532</f>
        <v>0</v>
      </c>
      <c r="Q532" s="134">
        <v>0.11</v>
      </c>
      <c r="R532" s="134">
        <f>Q532*H532</f>
        <v>7.1004999999999994</v>
      </c>
      <c r="S532" s="134">
        <v>0</v>
      </c>
      <c r="T532" s="135">
        <f>S532*H532</f>
        <v>0</v>
      </c>
      <c r="AR532" s="136" t="s">
        <v>148</v>
      </c>
      <c r="AT532" s="136" t="s">
        <v>143</v>
      </c>
      <c r="AU532" s="136" t="s">
        <v>80</v>
      </c>
      <c r="AY532" s="2" t="s">
        <v>140</v>
      </c>
      <c r="BE532" s="137">
        <f>IF(N532="základní",J532,0)</f>
        <v>0</v>
      </c>
      <c r="BF532" s="137">
        <f>IF(N532="snížená",J532,0)</f>
        <v>0</v>
      </c>
      <c r="BG532" s="137">
        <f>IF(N532="zákl. přenesená",J532,0)</f>
        <v>0</v>
      </c>
      <c r="BH532" s="137">
        <f>IF(N532="sníž. přenesená",J532,0)</f>
        <v>0</v>
      </c>
      <c r="BI532" s="137">
        <f>IF(N532="nulová",J532,0)</f>
        <v>0</v>
      </c>
      <c r="BJ532" s="2" t="s">
        <v>78</v>
      </c>
      <c r="BK532" s="137">
        <f>ROUND(I532*H532,2)</f>
        <v>0</v>
      </c>
      <c r="BL532" s="2" t="s">
        <v>148</v>
      </c>
      <c r="BM532" s="136" t="s">
        <v>639</v>
      </c>
    </row>
    <row r="533" spans="2:65" s="17" customFormat="1">
      <c r="B533" s="18"/>
      <c r="D533" s="138" t="s">
        <v>150</v>
      </c>
      <c r="F533" s="139" t="s">
        <v>640</v>
      </c>
      <c r="I533" s="140"/>
      <c r="L533" s="18"/>
      <c r="M533" s="141"/>
      <c r="T533" s="42"/>
      <c r="AT533" s="2" t="s">
        <v>150</v>
      </c>
      <c r="AU533" s="2" t="s">
        <v>80</v>
      </c>
    </row>
    <row r="534" spans="2:65" s="142" customFormat="1">
      <c r="B534" s="143"/>
      <c r="D534" s="144" t="s">
        <v>152</v>
      </c>
      <c r="E534" s="145" t="s">
        <v>3</v>
      </c>
      <c r="F534" s="146" t="s">
        <v>219</v>
      </c>
      <c r="H534" s="145" t="s">
        <v>3</v>
      </c>
      <c r="I534" s="147"/>
      <c r="L534" s="143"/>
      <c r="M534" s="148"/>
      <c r="T534" s="149"/>
      <c r="AT534" s="145" t="s">
        <v>152</v>
      </c>
      <c r="AU534" s="145" t="s">
        <v>80</v>
      </c>
      <c r="AV534" s="142" t="s">
        <v>78</v>
      </c>
      <c r="AW534" s="142" t="s">
        <v>32</v>
      </c>
      <c r="AX534" s="142" t="s">
        <v>70</v>
      </c>
      <c r="AY534" s="145" t="s">
        <v>140</v>
      </c>
    </row>
    <row r="535" spans="2:65" s="150" customFormat="1">
      <c r="B535" s="151"/>
      <c r="D535" s="144" t="s">
        <v>152</v>
      </c>
      <c r="E535" s="152" t="s">
        <v>3</v>
      </c>
      <c r="F535" s="153" t="s">
        <v>641</v>
      </c>
      <c r="H535" s="154">
        <v>64.55</v>
      </c>
      <c r="I535" s="155"/>
      <c r="L535" s="151"/>
      <c r="M535" s="156"/>
      <c r="T535" s="157"/>
      <c r="AT535" s="152" t="s">
        <v>152</v>
      </c>
      <c r="AU535" s="152" t="s">
        <v>80</v>
      </c>
      <c r="AV535" s="150" t="s">
        <v>80</v>
      </c>
      <c r="AW535" s="150" t="s">
        <v>32</v>
      </c>
      <c r="AX535" s="150" t="s">
        <v>70</v>
      </c>
      <c r="AY535" s="152" t="s">
        <v>140</v>
      </c>
    </row>
    <row r="536" spans="2:65" s="158" customFormat="1">
      <c r="B536" s="159"/>
      <c r="D536" s="144" t="s">
        <v>152</v>
      </c>
      <c r="E536" s="160" t="s">
        <v>3</v>
      </c>
      <c r="F536" s="161" t="s">
        <v>162</v>
      </c>
      <c r="H536" s="162">
        <v>64.55</v>
      </c>
      <c r="I536" s="163"/>
      <c r="L536" s="159"/>
      <c r="M536" s="164"/>
      <c r="T536" s="165"/>
      <c r="AT536" s="160" t="s">
        <v>152</v>
      </c>
      <c r="AU536" s="160" t="s">
        <v>80</v>
      </c>
      <c r="AV536" s="158" t="s">
        <v>148</v>
      </c>
      <c r="AW536" s="158" t="s">
        <v>32</v>
      </c>
      <c r="AX536" s="158" t="s">
        <v>78</v>
      </c>
      <c r="AY536" s="160" t="s">
        <v>140</v>
      </c>
    </row>
    <row r="537" spans="2:65" s="17" customFormat="1" ht="24.2" customHeight="1">
      <c r="B537" s="124"/>
      <c r="C537" s="125" t="s">
        <v>642</v>
      </c>
      <c r="D537" s="125" t="s">
        <v>143</v>
      </c>
      <c r="E537" s="126" t="s">
        <v>643</v>
      </c>
      <c r="F537" s="127" t="s">
        <v>644</v>
      </c>
      <c r="G537" s="128" t="s">
        <v>237</v>
      </c>
      <c r="H537" s="129">
        <v>64.55</v>
      </c>
      <c r="I537" s="130"/>
      <c r="J537" s="131">
        <f>ROUND(I537*H537,2)</f>
        <v>0</v>
      </c>
      <c r="K537" s="127" t="s">
        <v>147</v>
      </c>
      <c r="L537" s="18"/>
      <c r="M537" s="132" t="s">
        <v>3</v>
      </c>
      <c r="N537" s="133" t="s">
        <v>41</v>
      </c>
      <c r="P537" s="134">
        <f>O537*H537</f>
        <v>0</v>
      </c>
      <c r="Q537" s="134">
        <v>1.2999999999999999E-4</v>
      </c>
      <c r="R537" s="134">
        <f>Q537*H537</f>
        <v>8.3914999999999997E-3</v>
      </c>
      <c r="S537" s="134">
        <v>0</v>
      </c>
      <c r="T537" s="135">
        <f>S537*H537</f>
        <v>0</v>
      </c>
      <c r="AR537" s="136" t="s">
        <v>148</v>
      </c>
      <c r="AT537" s="136" t="s">
        <v>143</v>
      </c>
      <c r="AU537" s="136" t="s">
        <v>80</v>
      </c>
      <c r="AY537" s="2" t="s">
        <v>140</v>
      </c>
      <c r="BE537" s="137">
        <f>IF(N537="základní",J537,0)</f>
        <v>0</v>
      </c>
      <c r="BF537" s="137">
        <f>IF(N537="snížená",J537,0)</f>
        <v>0</v>
      </c>
      <c r="BG537" s="137">
        <f>IF(N537="zákl. přenesená",J537,0)</f>
        <v>0</v>
      </c>
      <c r="BH537" s="137">
        <f>IF(N537="sníž. přenesená",J537,0)</f>
        <v>0</v>
      </c>
      <c r="BI537" s="137">
        <f>IF(N537="nulová",J537,0)</f>
        <v>0</v>
      </c>
      <c r="BJ537" s="2" t="s">
        <v>78</v>
      </c>
      <c r="BK537" s="137">
        <f>ROUND(I537*H537,2)</f>
        <v>0</v>
      </c>
      <c r="BL537" s="2" t="s">
        <v>148</v>
      </c>
      <c r="BM537" s="136" t="s">
        <v>645</v>
      </c>
    </row>
    <row r="538" spans="2:65" s="17" customFormat="1">
      <c r="B538" s="18"/>
      <c r="D538" s="138" t="s">
        <v>150</v>
      </c>
      <c r="F538" s="139" t="s">
        <v>646</v>
      </c>
      <c r="I538" s="140"/>
      <c r="L538" s="18"/>
      <c r="M538" s="141"/>
      <c r="T538" s="42"/>
      <c r="AT538" s="2" t="s">
        <v>150</v>
      </c>
      <c r="AU538" s="2" t="s">
        <v>80</v>
      </c>
    </row>
    <row r="539" spans="2:65" s="17" customFormat="1" ht="37.9" customHeight="1">
      <c r="B539" s="124"/>
      <c r="C539" s="125" t="s">
        <v>647</v>
      </c>
      <c r="D539" s="125" t="s">
        <v>143</v>
      </c>
      <c r="E539" s="126" t="s">
        <v>648</v>
      </c>
      <c r="F539" s="127" t="s">
        <v>649</v>
      </c>
      <c r="G539" s="128" t="s">
        <v>349</v>
      </c>
      <c r="H539" s="129">
        <v>122.7</v>
      </c>
      <c r="I539" s="130"/>
      <c r="J539" s="131">
        <f>ROUND(I539*H539,2)</f>
        <v>0</v>
      </c>
      <c r="K539" s="127" t="s">
        <v>147</v>
      </c>
      <c r="L539" s="18"/>
      <c r="M539" s="132" t="s">
        <v>3</v>
      </c>
      <c r="N539" s="133" t="s">
        <v>41</v>
      </c>
      <c r="P539" s="134">
        <f>O539*H539</f>
        <v>0</v>
      </c>
      <c r="Q539" s="134">
        <v>2.0000000000000002E-5</v>
      </c>
      <c r="R539" s="134">
        <f>Q539*H539</f>
        <v>2.4540000000000005E-3</v>
      </c>
      <c r="S539" s="134">
        <v>0</v>
      </c>
      <c r="T539" s="135">
        <f>S539*H539</f>
        <v>0</v>
      </c>
      <c r="AR539" s="136" t="s">
        <v>148</v>
      </c>
      <c r="AT539" s="136" t="s">
        <v>143</v>
      </c>
      <c r="AU539" s="136" t="s">
        <v>80</v>
      </c>
      <c r="AY539" s="2" t="s">
        <v>140</v>
      </c>
      <c r="BE539" s="137">
        <f>IF(N539="základní",J539,0)</f>
        <v>0</v>
      </c>
      <c r="BF539" s="137">
        <f>IF(N539="snížená",J539,0)</f>
        <v>0</v>
      </c>
      <c r="BG539" s="137">
        <f>IF(N539="zákl. přenesená",J539,0)</f>
        <v>0</v>
      </c>
      <c r="BH539" s="137">
        <f>IF(N539="sníž. přenesená",J539,0)</f>
        <v>0</v>
      </c>
      <c r="BI539" s="137">
        <f>IF(N539="nulová",J539,0)</f>
        <v>0</v>
      </c>
      <c r="BJ539" s="2" t="s">
        <v>78</v>
      </c>
      <c r="BK539" s="137">
        <f>ROUND(I539*H539,2)</f>
        <v>0</v>
      </c>
      <c r="BL539" s="2" t="s">
        <v>148</v>
      </c>
      <c r="BM539" s="136" t="s">
        <v>650</v>
      </c>
    </row>
    <row r="540" spans="2:65" s="17" customFormat="1">
      <c r="B540" s="18"/>
      <c r="D540" s="138" t="s">
        <v>150</v>
      </c>
      <c r="F540" s="139" t="s">
        <v>651</v>
      </c>
      <c r="I540" s="140"/>
      <c r="L540" s="18"/>
      <c r="M540" s="141"/>
      <c r="T540" s="42"/>
      <c r="AT540" s="2" t="s">
        <v>150</v>
      </c>
      <c r="AU540" s="2" t="s">
        <v>80</v>
      </c>
    </row>
    <row r="541" spans="2:65" s="150" customFormat="1">
      <c r="B541" s="151"/>
      <c r="D541" s="144" t="s">
        <v>152</v>
      </c>
      <c r="E541" s="152" t="s">
        <v>3</v>
      </c>
      <c r="F541" s="153" t="s">
        <v>652</v>
      </c>
      <c r="H541" s="154">
        <v>122.7</v>
      </c>
      <c r="I541" s="155"/>
      <c r="L541" s="151"/>
      <c r="M541" s="156"/>
      <c r="T541" s="157"/>
      <c r="AT541" s="152" t="s">
        <v>152</v>
      </c>
      <c r="AU541" s="152" t="s">
        <v>80</v>
      </c>
      <c r="AV541" s="150" t="s">
        <v>80</v>
      </c>
      <c r="AW541" s="150" t="s">
        <v>32</v>
      </c>
      <c r="AX541" s="150" t="s">
        <v>70</v>
      </c>
      <c r="AY541" s="152" t="s">
        <v>140</v>
      </c>
    </row>
    <row r="542" spans="2:65" s="158" customFormat="1">
      <c r="B542" s="159"/>
      <c r="D542" s="144" t="s">
        <v>152</v>
      </c>
      <c r="E542" s="160" t="s">
        <v>3</v>
      </c>
      <c r="F542" s="161" t="s">
        <v>162</v>
      </c>
      <c r="H542" s="162">
        <v>122.7</v>
      </c>
      <c r="I542" s="163"/>
      <c r="L542" s="159"/>
      <c r="M542" s="164"/>
      <c r="T542" s="165"/>
      <c r="AT542" s="160" t="s">
        <v>152</v>
      </c>
      <c r="AU542" s="160" t="s">
        <v>80</v>
      </c>
      <c r="AV542" s="158" t="s">
        <v>148</v>
      </c>
      <c r="AW542" s="158" t="s">
        <v>32</v>
      </c>
      <c r="AX542" s="158" t="s">
        <v>78</v>
      </c>
      <c r="AY542" s="160" t="s">
        <v>140</v>
      </c>
    </row>
    <row r="543" spans="2:65" s="17" customFormat="1" ht="24.2" customHeight="1">
      <c r="B543" s="124"/>
      <c r="C543" s="125" t="s">
        <v>653</v>
      </c>
      <c r="D543" s="125" t="s">
        <v>143</v>
      </c>
      <c r="E543" s="126" t="s">
        <v>654</v>
      </c>
      <c r="F543" s="127" t="s">
        <v>655</v>
      </c>
      <c r="G543" s="128" t="s">
        <v>349</v>
      </c>
      <c r="H543" s="129">
        <v>5.55</v>
      </c>
      <c r="I543" s="130"/>
      <c r="J543" s="131">
        <f>ROUND(I543*H543,2)</f>
        <v>0</v>
      </c>
      <c r="K543" s="127" t="s">
        <v>147</v>
      </c>
      <c r="L543" s="18"/>
      <c r="M543" s="132" t="s">
        <v>3</v>
      </c>
      <c r="N543" s="133" t="s">
        <v>41</v>
      </c>
      <c r="P543" s="134">
        <f>O543*H543</f>
        <v>0</v>
      </c>
      <c r="Q543" s="134">
        <v>2.3000000000000001E-4</v>
      </c>
      <c r="R543" s="134">
        <f>Q543*H543</f>
        <v>1.2765000000000001E-3</v>
      </c>
      <c r="S543" s="134">
        <v>0</v>
      </c>
      <c r="T543" s="135">
        <f>S543*H543</f>
        <v>0</v>
      </c>
      <c r="AR543" s="136" t="s">
        <v>148</v>
      </c>
      <c r="AT543" s="136" t="s">
        <v>143</v>
      </c>
      <c r="AU543" s="136" t="s">
        <v>80</v>
      </c>
      <c r="AY543" s="2" t="s">
        <v>140</v>
      </c>
      <c r="BE543" s="137">
        <f>IF(N543="základní",J543,0)</f>
        <v>0</v>
      </c>
      <c r="BF543" s="137">
        <f>IF(N543="snížená",J543,0)</f>
        <v>0</v>
      </c>
      <c r="BG543" s="137">
        <f>IF(N543="zákl. přenesená",J543,0)</f>
        <v>0</v>
      </c>
      <c r="BH543" s="137">
        <f>IF(N543="sníž. přenesená",J543,0)</f>
        <v>0</v>
      </c>
      <c r="BI543" s="137">
        <f>IF(N543="nulová",J543,0)</f>
        <v>0</v>
      </c>
      <c r="BJ543" s="2" t="s">
        <v>78</v>
      </c>
      <c r="BK543" s="137">
        <f>ROUND(I543*H543,2)</f>
        <v>0</v>
      </c>
      <c r="BL543" s="2" t="s">
        <v>148</v>
      </c>
      <c r="BM543" s="136" t="s">
        <v>656</v>
      </c>
    </row>
    <row r="544" spans="2:65" s="17" customFormat="1">
      <c r="B544" s="18"/>
      <c r="D544" s="138" t="s">
        <v>150</v>
      </c>
      <c r="F544" s="139" t="s">
        <v>657</v>
      </c>
      <c r="I544" s="140"/>
      <c r="L544" s="18"/>
      <c r="M544" s="141"/>
      <c r="T544" s="42"/>
      <c r="AT544" s="2" t="s">
        <v>150</v>
      </c>
      <c r="AU544" s="2" t="s">
        <v>80</v>
      </c>
    </row>
    <row r="545" spans="2:65" s="150" customFormat="1">
      <c r="B545" s="151"/>
      <c r="D545" s="144" t="s">
        <v>152</v>
      </c>
      <c r="E545" s="152" t="s">
        <v>3</v>
      </c>
      <c r="F545" s="153" t="s">
        <v>658</v>
      </c>
      <c r="H545" s="154">
        <v>5.55</v>
      </c>
      <c r="I545" s="155"/>
      <c r="L545" s="151"/>
      <c r="M545" s="156"/>
      <c r="T545" s="157"/>
      <c r="AT545" s="152" t="s">
        <v>152</v>
      </c>
      <c r="AU545" s="152" t="s">
        <v>80</v>
      </c>
      <c r="AV545" s="150" t="s">
        <v>80</v>
      </c>
      <c r="AW545" s="150" t="s">
        <v>32</v>
      </c>
      <c r="AX545" s="150" t="s">
        <v>70</v>
      </c>
      <c r="AY545" s="152" t="s">
        <v>140</v>
      </c>
    </row>
    <row r="546" spans="2:65" s="158" customFormat="1">
      <c r="B546" s="159"/>
      <c r="D546" s="144" t="s">
        <v>152</v>
      </c>
      <c r="E546" s="160" t="s">
        <v>3</v>
      </c>
      <c r="F546" s="161" t="s">
        <v>162</v>
      </c>
      <c r="H546" s="162">
        <v>5.55</v>
      </c>
      <c r="I546" s="163"/>
      <c r="L546" s="159"/>
      <c r="M546" s="164"/>
      <c r="T546" s="165"/>
      <c r="AT546" s="160" t="s">
        <v>152</v>
      </c>
      <c r="AU546" s="160" t="s">
        <v>80</v>
      </c>
      <c r="AV546" s="158" t="s">
        <v>148</v>
      </c>
      <c r="AW546" s="158" t="s">
        <v>32</v>
      </c>
      <c r="AX546" s="158" t="s">
        <v>78</v>
      </c>
      <c r="AY546" s="160" t="s">
        <v>140</v>
      </c>
    </row>
    <row r="547" spans="2:65" s="17" customFormat="1" ht="37.9" customHeight="1">
      <c r="B547" s="124"/>
      <c r="C547" s="125" t="s">
        <v>659</v>
      </c>
      <c r="D547" s="125" t="s">
        <v>143</v>
      </c>
      <c r="E547" s="126" t="s">
        <v>660</v>
      </c>
      <c r="F547" s="127" t="s">
        <v>661</v>
      </c>
      <c r="G547" s="128" t="s">
        <v>349</v>
      </c>
      <c r="H547" s="129">
        <v>5.55</v>
      </c>
      <c r="I547" s="130"/>
      <c r="J547" s="131">
        <f>ROUND(I547*H547,2)</f>
        <v>0</v>
      </c>
      <c r="K547" s="127" t="s">
        <v>147</v>
      </c>
      <c r="L547" s="18"/>
      <c r="M547" s="132" t="s">
        <v>3</v>
      </c>
      <c r="N547" s="133" t="s">
        <v>41</v>
      </c>
      <c r="P547" s="134">
        <f>O547*H547</f>
        <v>0</v>
      </c>
      <c r="Q547" s="134">
        <v>0</v>
      </c>
      <c r="R547" s="134">
        <f>Q547*H547</f>
        <v>0</v>
      </c>
      <c r="S547" s="134">
        <v>0</v>
      </c>
      <c r="T547" s="135">
        <f>S547*H547</f>
        <v>0</v>
      </c>
      <c r="AR547" s="136" t="s">
        <v>148</v>
      </c>
      <c r="AT547" s="136" t="s">
        <v>143</v>
      </c>
      <c r="AU547" s="136" t="s">
        <v>80</v>
      </c>
      <c r="AY547" s="2" t="s">
        <v>140</v>
      </c>
      <c r="BE547" s="137">
        <f>IF(N547="základní",J547,0)</f>
        <v>0</v>
      </c>
      <c r="BF547" s="137">
        <f>IF(N547="snížená",J547,0)</f>
        <v>0</v>
      </c>
      <c r="BG547" s="137">
        <f>IF(N547="zákl. přenesená",J547,0)</f>
        <v>0</v>
      </c>
      <c r="BH547" s="137">
        <f>IF(N547="sníž. přenesená",J547,0)</f>
        <v>0</v>
      </c>
      <c r="BI547" s="137">
        <f>IF(N547="nulová",J547,0)</f>
        <v>0</v>
      </c>
      <c r="BJ547" s="2" t="s">
        <v>78</v>
      </c>
      <c r="BK547" s="137">
        <f>ROUND(I547*H547,2)</f>
        <v>0</v>
      </c>
      <c r="BL547" s="2" t="s">
        <v>148</v>
      </c>
      <c r="BM547" s="136" t="s">
        <v>662</v>
      </c>
    </row>
    <row r="548" spans="2:65" s="17" customFormat="1">
      <c r="B548" s="18"/>
      <c r="D548" s="138" t="s">
        <v>150</v>
      </c>
      <c r="F548" s="139" t="s">
        <v>663</v>
      </c>
      <c r="I548" s="140"/>
      <c r="L548" s="18"/>
      <c r="M548" s="141"/>
      <c r="T548" s="42"/>
      <c r="AT548" s="2" t="s">
        <v>150</v>
      </c>
      <c r="AU548" s="2" t="s">
        <v>80</v>
      </c>
    </row>
    <row r="549" spans="2:65" s="150" customFormat="1">
      <c r="B549" s="151"/>
      <c r="D549" s="144" t="s">
        <v>152</v>
      </c>
      <c r="E549" s="152" t="s">
        <v>3</v>
      </c>
      <c r="F549" s="153" t="s">
        <v>664</v>
      </c>
      <c r="H549" s="154">
        <v>5.55</v>
      </c>
      <c r="I549" s="155"/>
      <c r="L549" s="151"/>
      <c r="M549" s="156"/>
      <c r="T549" s="157"/>
      <c r="AT549" s="152" t="s">
        <v>152</v>
      </c>
      <c r="AU549" s="152" t="s">
        <v>80</v>
      </c>
      <c r="AV549" s="150" t="s">
        <v>80</v>
      </c>
      <c r="AW549" s="150" t="s">
        <v>32</v>
      </c>
      <c r="AX549" s="150" t="s">
        <v>70</v>
      </c>
      <c r="AY549" s="152" t="s">
        <v>140</v>
      </c>
    </row>
    <row r="550" spans="2:65" s="158" customFormat="1">
      <c r="B550" s="159"/>
      <c r="D550" s="144" t="s">
        <v>152</v>
      </c>
      <c r="E550" s="160" t="s">
        <v>3</v>
      </c>
      <c r="F550" s="161" t="s">
        <v>162</v>
      </c>
      <c r="H550" s="162">
        <v>5.55</v>
      </c>
      <c r="I550" s="163"/>
      <c r="L550" s="159"/>
      <c r="M550" s="164"/>
      <c r="T550" s="165"/>
      <c r="AT550" s="160" t="s">
        <v>152</v>
      </c>
      <c r="AU550" s="160" t="s">
        <v>80</v>
      </c>
      <c r="AV550" s="158" t="s">
        <v>148</v>
      </c>
      <c r="AW550" s="158" t="s">
        <v>32</v>
      </c>
      <c r="AX550" s="158" t="s">
        <v>78</v>
      </c>
      <c r="AY550" s="160" t="s">
        <v>140</v>
      </c>
    </row>
    <row r="551" spans="2:65" s="17" customFormat="1" ht="24.2" customHeight="1">
      <c r="B551" s="124"/>
      <c r="C551" s="125" t="s">
        <v>665</v>
      </c>
      <c r="D551" s="125" t="s">
        <v>143</v>
      </c>
      <c r="E551" s="126" t="s">
        <v>666</v>
      </c>
      <c r="F551" s="127" t="s">
        <v>667</v>
      </c>
      <c r="G551" s="128" t="s">
        <v>237</v>
      </c>
      <c r="H551" s="129">
        <v>14</v>
      </c>
      <c r="I551" s="130"/>
      <c r="J551" s="131">
        <f>ROUND(I551*H551,2)</f>
        <v>0</v>
      </c>
      <c r="K551" s="127" t="s">
        <v>147</v>
      </c>
      <c r="L551" s="18"/>
      <c r="M551" s="132" t="s">
        <v>3</v>
      </c>
      <c r="N551" s="133" t="s">
        <v>41</v>
      </c>
      <c r="P551" s="134">
        <f>O551*H551</f>
        <v>0</v>
      </c>
      <c r="Q551" s="134">
        <v>0.3674</v>
      </c>
      <c r="R551" s="134">
        <f>Q551*H551</f>
        <v>5.1436000000000002</v>
      </c>
      <c r="S551" s="134">
        <v>0</v>
      </c>
      <c r="T551" s="135">
        <f>S551*H551</f>
        <v>0</v>
      </c>
      <c r="AR551" s="136" t="s">
        <v>148</v>
      </c>
      <c r="AT551" s="136" t="s">
        <v>143</v>
      </c>
      <c r="AU551" s="136" t="s">
        <v>80</v>
      </c>
      <c r="AY551" s="2" t="s">
        <v>140</v>
      </c>
      <c r="BE551" s="137">
        <f>IF(N551="základní",J551,0)</f>
        <v>0</v>
      </c>
      <c r="BF551" s="137">
        <f>IF(N551="snížená",J551,0)</f>
        <v>0</v>
      </c>
      <c r="BG551" s="137">
        <f>IF(N551="zákl. přenesená",J551,0)</f>
        <v>0</v>
      </c>
      <c r="BH551" s="137">
        <f>IF(N551="sníž. přenesená",J551,0)</f>
        <v>0</v>
      </c>
      <c r="BI551" s="137">
        <f>IF(N551="nulová",J551,0)</f>
        <v>0</v>
      </c>
      <c r="BJ551" s="2" t="s">
        <v>78</v>
      </c>
      <c r="BK551" s="137">
        <f>ROUND(I551*H551,2)</f>
        <v>0</v>
      </c>
      <c r="BL551" s="2" t="s">
        <v>148</v>
      </c>
      <c r="BM551" s="136" t="s">
        <v>668</v>
      </c>
    </row>
    <row r="552" spans="2:65" s="17" customFormat="1">
      <c r="B552" s="18"/>
      <c r="D552" s="138" t="s">
        <v>150</v>
      </c>
      <c r="F552" s="139" t="s">
        <v>669</v>
      </c>
      <c r="I552" s="140"/>
      <c r="L552" s="18"/>
      <c r="M552" s="141"/>
      <c r="T552" s="42"/>
      <c r="AT552" s="2" t="s">
        <v>150</v>
      </c>
      <c r="AU552" s="2" t="s">
        <v>80</v>
      </c>
    </row>
    <row r="553" spans="2:65" s="150" customFormat="1">
      <c r="B553" s="151"/>
      <c r="D553" s="144" t="s">
        <v>152</v>
      </c>
      <c r="E553" s="152" t="s">
        <v>3</v>
      </c>
      <c r="F553" s="153" t="s">
        <v>670</v>
      </c>
      <c r="H553" s="154">
        <v>14</v>
      </c>
      <c r="I553" s="155"/>
      <c r="L553" s="151"/>
      <c r="M553" s="156"/>
      <c r="T553" s="157"/>
      <c r="AT553" s="152" t="s">
        <v>152</v>
      </c>
      <c r="AU553" s="152" t="s">
        <v>80</v>
      </c>
      <c r="AV553" s="150" t="s">
        <v>80</v>
      </c>
      <c r="AW553" s="150" t="s">
        <v>32</v>
      </c>
      <c r="AX553" s="150" t="s">
        <v>70</v>
      </c>
      <c r="AY553" s="152" t="s">
        <v>140</v>
      </c>
    </row>
    <row r="554" spans="2:65" s="158" customFormat="1">
      <c r="B554" s="159"/>
      <c r="D554" s="144" t="s">
        <v>152</v>
      </c>
      <c r="E554" s="160" t="s">
        <v>3</v>
      </c>
      <c r="F554" s="161" t="s">
        <v>162</v>
      </c>
      <c r="H554" s="162">
        <v>14</v>
      </c>
      <c r="I554" s="163"/>
      <c r="L554" s="159"/>
      <c r="M554" s="164"/>
      <c r="T554" s="165"/>
      <c r="AT554" s="160" t="s">
        <v>152</v>
      </c>
      <c r="AU554" s="160" t="s">
        <v>80</v>
      </c>
      <c r="AV554" s="158" t="s">
        <v>148</v>
      </c>
      <c r="AW554" s="158" t="s">
        <v>32</v>
      </c>
      <c r="AX554" s="158" t="s">
        <v>78</v>
      </c>
      <c r="AY554" s="160" t="s">
        <v>140</v>
      </c>
    </row>
    <row r="555" spans="2:65" s="111" customFormat="1" ht="22.9" customHeight="1">
      <c r="B555" s="112"/>
      <c r="D555" s="113" t="s">
        <v>69</v>
      </c>
      <c r="E555" s="122" t="s">
        <v>671</v>
      </c>
      <c r="F555" s="122" t="s">
        <v>672</v>
      </c>
      <c r="I555" s="115"/>
      <c r="J555" s="123">
        <f>BK555</f>
        <v>0</v>
      </c>
      <c r="L555" s="112"/>
      <c r="M555" s="117"/>
      <c r="P555" s="118">
        <f>SUM(P556:P717)</f>
        <v>0</v>
      </c>
      <c r="R555" s="118">
        <f>SUM(R556:R717)</f>
        <v>6.1556769599999992</v>
      </c>
      <c r="T555" s="119">
        <f>SUM(T556:T717)</f>
        <v>106.00304</v>
      </c>
      <c r="AR555" s="113" t="s">
        <v>78</v>
      </c>
      <c r="AT555" s="120" t="s">
        <v>69</v>
      </c>
      <c r="AU555" s="120" t="s">
        <v>78</v>
      </c>
      <c r="AY555" s="113" t="s">
        <v>140</v>
      </c>
      <c r="BK555" s="121">
        <f>SUM(BK556:BK717)</f>
        <v>0</v>
      </c>
    </row>
    <row r="556" spans="2:65" s="17" customFormat="1" ht="49.15" customHeight="1">
      <c r="B556" s="124"/>
      <c r="C556" s="125" t="s">
        <v>673</v>
      </c>
      <c r="D556" s="125" t="s">
        <v>143</v>
      </c>
      <c r="E556" s="126" t="s">
        <v>674</v>
      </c>
      <c r="F556" s="127" t="s">
        <v>675</v>
      </c>
      <c r="G556" s="128" t="s">
        <v>349</v>
      </c>
      <c r="H556" s="129">
        <v>32.9</v>
      </c>
      <c r="I556" s="130"/>
      <c r="J556" s="131">
        <f>ROUND(I556*H556,2)</f>
        <v>0</v>
      </c>
      <c r="K556" s="127" t="s">
        <v>147</v>
      </c>
      <c r="L556" s="18"/>
      <c r="M556" s="132" t="s">
        <v>3</v>
      </c>
      <c r="N556" s="133" t="s">
        <v>41</v>
      </c>
      <c r="P556" s="134">
        <f>O556*H556</f>
        <v>0</v>
      </c>
      <c r="Q556" s="134">
        <v>0.1295</v>
      </c>
      <c r="R556" s="134">
        <f>Q556*H556</f>
        <v>4.2605500000000003</v>
      </c>
      <c r="S556" s="134">
        <v>0</v>
      </c>
      <c r="T556" s="135">
        <f>S556*H556</f>
        <v>0</v>
      </c>
      <c r="AR556" s="136" t="s">
        <v>148</v>
      </c>
      <c r="AT556" s="136" t="s">
        <v>143</v>
      </c>
      <c r="AU556" s="136" t="s">
        <v>80</v>
      </c>
      <c r="AY556" s="2" t="s">
        <v>140</v>
      </c>
      <c r="BE556" s="137">
        <f>IF(N556="základní",J556,0)</f>
        <v>0</v>
      </c>
      <c r="BF556" s="137">
        <f>IF(N556="snížená",J556,0)</f>
        <v>0</v>
      </c>
      <c r="BG556" s="137">
        <f>IF(N556="zákl. přenesená",J556,0)</f>
        <v>0</v>
      </c>
      <c r="BH556" s="137">
        <f>IF(N556="sníž. přenesená",J556,0)</f>
        <v>0</v>
      </c>
      <c r="BI556" s="137">
        <f>IF(N556="nulová",J556,0)</f>
        <v>0</v>
      </c>
      <c r="BJ556" s="2" t="s">
        <v>78</v>
      </c>
      <c r="BK556" s="137">
        <f>ROUND(I556*H556,2)</f>
        <v>0</v>
      </c>
      <c r="BL556" s="2" t="s">
        <v>148</v>
      </c>
      <c r="BM556" s="136" t="s">
        <v>676</v>
      </c>
    </row>
    <row r="557" spans="2:65" s="17" customFormat="1">
      <c r="B557" s="18"/>
      <c r="D557" s="138" t="s">
        <v>150</v>
      </c>
      <c r="F557" s="139" t="s">
        <v>677</v>
      </c>
      <c r="I557" s="140"/>
      <c r="L557" s="18"/>
      <c r="M557" s="141"/>
      <c r="T557" s="42"/>
      <c r="AT557" s="2" t="s">
        <v>150</v>
      </c>
      <c r="AU557" s="2" t="s">
        <v>80</v>
      </c>
    </row>
    <row r="558" spans="2:65" s="150" customFormat="1">
      <c r="B558" s="151"/>
      <c r="D558" s="144" t="s">
        <v>152</v>
      </c>
      <c r="E558" s="152" t="s">
        <v>3</v>
      </c>
      <c r="F558" s="153" t="s">
        <v>78</v>
      </c>
      <c r="H558" s="154">
        <v>1</v>
      </c>
      <c r="I558" s="155"/>
      <c r="L558" s="151"/>
      <c r="M558" s="156"/>
      <c r="T558" s="157"/>
      <c r="AT558" s="152" t="s">
        <v>152</v>
      </c>
      <c r="AU558" s="152" t="s">
        <v>80</v>
      </c>
      <c r="AV558" s="150" t="s">
        <v>80</v>
      </c>
      <c r="AW558" s="150" t="s">
        <v>32</v>
      </c>
      <c r="AX558" s="150" t="s">
        <v>70</v>
      </c>
      <c r="AY558" s="152" t="s">
        <v>140</v>
      </c>
    </row>
    <row r="559" spans="2:65" s="150" customFormat="1">
      <c r="B559" s="151"/>
      <c r="D559" s="144" t="s">
        <v>152</v>
      </c>
      <c r="E559" s="152" t="s">
        <v>3</v>
      </c>
      <c r="F559" s="153" t="s">
        <v>80</v>
      </c>
      <c r="H559" s="154">
        <v>2</v>
      </c>
      <c r="I559" s="155"/>
      <c r="L559" s="151"/>
      <c r="M559" s="156"/>
      <c r="T559" s="157"/>
      <c r="AT559" s="152" t="s">
        <v>152</v>
      </c>
      <c r="AU559" s="152" t="s">
        <v>80</v>
      </c>
      <c r="AV559" s="150" t="s">
        <v>80</v>
      </c>
      <c r="AW559" s="150" t="s">
        <v>32</v>
      </c>
      <c r="AX559" s="150" t="s">
        <v>70</v>
      </c>
      <c r="AY559" s="152" t="s">
        <v>140</v>
      </c>
    </row>
    <row r="560" spans="2:65" s="150" customFormat="1">
      <c r="B560" s="151"/>
      <c r="D560" s="144" t="s">
        <v>152</v>
      </c>
      <c r="E560" s="152" t="s">
        <v>3</v>
      </c>
      <c r="F560" s="153" t="s">
        <v>678</v>
      </c>
      <c r="H560" s="154">
        <v>18</v>
      </c>
      <c r="I560" s="155"/>
      <c r="L560" s="151"/>
      <c r="M560" s="156"/>
      <c r="T560" s="157"/>
      <c r="AT560" s="152" t="s">
        <v>152</v>
      </c>
      <c r="AU560" s="152" t="s">
        <v>80</v>
      </c>
      <c r="AV560" s="150" t="s">
        <v>80</v>
      </c>
      <c r="AW560" s="150" t="s">
        <v>32</v>
      </c>
      <c r="AX560" s="150" t="s">
        <v>70</v>
      </c>
      <c r="AY560" s="152" t="s">
        <v>140</v>
      </c>
    </row>
    <row r="561" spans="2:65" s="150" customFormat="1">
      <c r="B561" s="151"/>
      <c r="D561" s="144" t="s">
        <v>152</v>
      </c>
      <c r="E561" s="152" t="s">
        <v>3</v>
      </c>
      <c r="F561" s="153" t="s">
        <v>679</v>
      </c>
      <c r="H561" s="154">
        <v>7.6</v>
      </c>
      <c r="I561" s="155"/>
      <c r="L561" s="151"/>
      <c r="M561" s="156"/>
      <c r="T561" s="157"/>
      <c r="AT561" s="152" t="s">
        <v>152</v>
      </c>
      <c r="AU561" s="152" t="s">
        <v>80</v>
      </c>
      <c r="AV561" s="150" t="s">
        <v>80</v>
      </c>
      <c r="AW561" s="150" t="s">
        <v>32</v>
      </c>
      <c r="AX561" s="150" t="s">
        <v>70</v>
      </c>
      <c r="AY561" s="152" t="s">
        <v>140</v>
      </c>
    </row>
    <row r="562" spans="2:65" s="150" customFormat="1">
      <c r="B562" s="151"/>
      <c r="D562" s="144" t="s">
        <v>152</v>
      </c>
      <c r="E562" s="152" t="s">
        <v>3</v>
      </c>
      <c r="F562" s="153" t="s">
        <v>326</v>
      </c>
      <c r="H562" s="154">
        <v>1.1000000000000001</v>
      </c>
      <c r="I562" s="155"/>
      <c r="L562" s="151"/>
      <c r="M562" s="156"/>
      <c r="T562" s="157"/>
      <c r="AT562" s="152" t="s">
        <v>152</v>
      </c>
      <c r="AU562" s="152" t="s">
        <v>80</v>
      </c>
      <c r="AV562" s="150" t="s">
        <v>80</v>
      </c>
      <c r="AW562" s="150" t="s">
        <v>32</v>
      </c>
      <c r="AX562" s="150" t="s">
        <v>70</v>
      </c>
      <c r="AY562" s="152" t="s">
        <v>140</v>
      </c>
    </row>
    <row r="563" spans="2:65" s="150" customFormat="1">
      <c r="B563" s="151"/>
      <c r="D563" s="144" t="s">
        <v>152</v>
      </c>
      <c r="E563" s="152" t="s">
        <v>3</v>
      </c>
      <c r="F563" s="153" t="s">
        <v>680</v>
      </c>
      <c r="H563" s="154">
        <v>1.5</v>
      </c>
      <c r="I563" s="155"/>
      <c r="L563" s="151"/>
      <c r="M563" s="156"/>
      <c r="T563" s="157"/>
      <c r="AT563" s="152" t="s">
        <v>152</v>
      </c>
      <c r="AU563" s="152" t="s">
        <v>80</v>
      </c>
      <c r="AV563" s="150" t="s">
        <v>80</v>
      </c>
      <c r="AW563" s="150" t="s">
        <v>32</v>
      </c>
      <c r="AX563" s="150" t="s">
        <v>70</v>
      </c>
      <c r="AY563" s="152" t="s">
        <v>140</v>
      </c>
    </row>
    <row r="564" spans="2:65" s="150" customFormat="1">
      <c r="B564" s="151"/>
      <c r="D564" s="144" t="s">
        <v>152</v>
      </c>
      <c r="E564" s="152" t="s">
        <v>3</v>
      </c>
      <c r="F564" s="153" t="s">
        <v>681</v>
      </c>
      <c r="H564" s="154">
        <v>1.7</v>
      </c>
      <c r="I564" s="155"/>
      <c r="L564" s="151"/>
      <c r="M564" s="156"/>
      <c r="T564" s="157"/>
      <c r="AT564" s="152" t="s">
        <v>152</v>
      </c>
      <c r="AU564" s="152" t="s">
        <v>80</v>
      </c>
      <c r="AV564" s="150" t="s">
        <v>80</v>
      </c>
      <c r="AW564" s="150" t="s">
        <v>32</v>
      </c>
      <c r="AX564" s="150" t="s">
        <v>70</v>
      </c>
      <c r="AY564" s="152" t="s">
        <v>140</v>
      </c>
    </row>
    <row r="565" spans="2:65" s="158" customFormat="1">
      <c r="B565" s="159"/>
      <c r="D565" s="144" t="s">
        <v>152</v>
      </c>
      <c r="E565" s="160" t="s">
        <v>3</v>
      </c>
      <c r="F565" s="161" t="s">
        <v>162</v>
      </c>
      <c r="H565" s="162">
        <v>32.9</v>
      </c>
      <c r="I565" s="163"/>
      <c r="L565" s="159"/>
      <c r="M565" s="164"/>
      <c r="T565" s="165"/>
      <c r="AT565" s="160" t="s">
        <v>152</v>
      </c>
      <c r="AU565" s="160" t="s">
        <v>80</v>
      </c>
      <c r="AV565" s="158" t="s">
        <v>148</v>
      </c>
      <c r="AW565" s="158" t="s">
        <v>32</v>
      </c>
      <c r="AX565" s="158" t="s">
        <v>78</v>
      </c>
      <c r="AY565" s="160" t="s">
        <v>140</v>
      </c>
    </row>
    <row r="566" spans="2:65" s="17" customFormat="1" ht="16.5" customHeight="1">
      <c r="B566" s="124"/>
      <c r="C566" s="166" t="s">
        <v>682</v>
      </c>
      <c r="D566" s="166" t="s">
        <v>228</v>
      </c>
      <c r="E566" s="167" t="s">
        <v>683</v>
      </c>
      <c r="F566" s="168" t="s">
        <v>684</v>
      </c>
      <c r="G566" s="169" t="s">
        <v>349</v>
      </c>
      <c r="H566" s="170">
        <v>33.558</v>
      </c>
      <c r="I566" s="171"/>
      <c r="J566" s="172">
        <f>ROUND(I566*H566,2)</f>
        <v>0</v>
      </c>
      <c r="K566" s="168" t="s">
        <v>147</v>
      </c>
      <c r="L566" s="173"/>
      <c r="M566" s="174" t="s">
        <v>3</v>
      </c>
      <c r="N566" s="175" t="s">
        <v>41</v>
      </c>
      <c r="P566" s="134">
        <f>O566*H566</f>
        <v>0</v>
      </c>
      <c r="Q566" s="134">
        <v>5.6120000000000003E-2</v>
      </c>
      <c r="R566" s="134">
        <f>Q566*H566</f>
        <v>1.8832749600000001</v>
      </c>
      <c r="S566" s="134">
        <v>0</v>
      </c>
      <c r="T566" s="135">
        <f>S566*H566</f>
        <v>0</v>
      </c>
      <c r="AR566" s="136" t="s">
        <v>231</v>
      </c>
      <c r="AT566" s="136" t="s">
        <v>228</v>
      </c>
      <c r="AU566" s="136" t="s">
        <v>80</v>
      </c>
      <c r="AY566" s="2" t="s">
        <v>140</v>
      </c>
      <c r="BE566" s="137">
        <f>IF(N566="základní",J566,0)</f>
        <v>0</v>
      </c>
      <c r="BF566" s="137">
        <f>IF(N566="snížená",J566,0)</f>
        <v>0</v>
      </c>
      <c r="BG566" s="137">
        <f>IF(N566="zákl. přenesená",J566,0)</f>
        <v>0</v>
      </c>
      <c r="BH566" s="137">
        <f>IF(N566="sníž. přenesená",J566,0)</f>
        <v>0</v>
      </c>
      <c r="BI566" s="137">
        <f>IF(N566="nulová",J566,0)</f>
        <v>0</v>
      </c>
      <c r="BJ566" s="2" t="s">
        <v>78</v>
      </c>
      <c r="BK566" s="137">
        <f>ROUND(I566*H566,2)</f>
        <v>0</v>
      </c>
      <c r="BL566" s="2" t="s">
        <v>148</v>
      </c>
      <c r="BM566" s="136" t="s">
        <v>685</v>
      </c>
    </row>
    <row r="567" spans="2:65" s="150" customFormat="1">
      <c r="B567" s="151"/>
      <c r="D567" s="144" t="s">
        <v>152</v>
      </c>
      <c r="F567" s="153" t="s">
        <v>686</v>
      </c>
      <c r="H567" s="154">
        <v>33.558</v>
      </c>
      <c r="I567" s="155"/>
      <c r="L567" s="151"/>
      <c r="M567" s="156"/>
      <c r="T567" s="157"/>
      <c r="AT567" s="152" t="s">
        <v>152</v>
      </c>
      <c r="AU567" s="152" t="s">
        <v>80</v>
      </c>
      <c r="AV567" s="150" t="s">
        <v>80</v>
      </c>
      <c r="AW567" s="150" t="s">
        <v>4</v>
      </c>
      <c r="AX567" s="150" t="s">
        <v>78</v>
      </c>
      <c r="AY567" s="152" t="s">
        <v>140</v>
      </c>
    </row>
    <row r="568" spans="2:65" s="17" customFormat="1" ht="49.15" customHeight="1">
      <c r="B568" s="124"/>
      <c r="C568" s="125" t="s">
        <v>687</v>
      </c>
      <c r="D568" s="125" t="s">
        <v>143</v>
      </c>
      <c r="E568" s="126" t="s">
        <v>688</v>
      </c>
      <c r="F568" s="127" t="s">
        <v>689</v>
      </c>
      <c r="G568" s="128" t="s">
        <v>237</v>
      </c>
      <c r="H568" s="129">
        <v>169.37799999999999</v>
      </c>
      <c r="I568" s="130"/>
      <c r="J568" s="131">
        <f>ROUND(I568*H568,2)</f>
        <v>0</v>
      </c>
      <c r="K568" s="127" t="s">
        <v>147</v>
      </c>
      <c r="L568" s="18"/>
      <c r="M568" s="132" t="s">
        <v>3</v>
      </c>
      <c r="N568" s="133" t="s">
        <v>41</v>
      </c>
      <c r="P568" s="134">
        <f>O568*H568</f>
        <v>0</v>
      </c>
      <c r="Q568" s="134">
        <v>0</v>
      </c>
      <c r="R568" s="134">
        <f>Q568*H568</f>
        <v>0</v>
      </c>
      <c r="S568" s="134">
        <v>0</v>
      </c>
      <c r="T568" s="135">
        <f>S568*H568</f>
        <v>0</v>
      </c>
      <c r="AR568" s="136" t="s">
        <v>148</v>
      </c>
      <c r="AT568" s="136" t="s">
        <v>143</v>
      </c>
      <c r="AU568" s="136" t="s">
        <v>80</v>
      </c>
      <c r="AY568" s="2" t="s">
        <v>140</v>
      </c>
      <c r="BE568" s="137">
        <f>IF(N568="základní",J568,0)</f>
        <v>0</v>
      </c>
      <c r="BF568" s="137">
        <f>IF(N568="snížená",J568,0)</f>
        <v>0</v>
      </c>
      <c r="BG568" s="137">
        <f>IF(N568="zákl. přenesená",J568,0)</f>
        <v>0</v>
      </c>
      <c r="BH568" s="137">
        <f>IF(N568="sníž. přenesená",J568,0)</f>
        <v>0</v>
      </c>
      <c r="BI568" s="137">
        <f>IF(N568="nulová",J568,0)</f>
        <v>0</v>
      </c>
      <c r="BJ568" s="2" t="s">
        <v>78</v>
      </c>
      <c r="BK568" s="137">
        <f>ROUND(I568*H568,2)</f>
        <v>0</v>
      </c>
      <c r="BL568" s="2" t="s">
        <v>148</v>
      </c>
      <c r="BM568" s="136" t="s">
        <v>690</v>
      </c>
    </row>
    <row r="569" spans="2:65" s="17" customFormat="1">
      <c r="B569" s="18"/>
      <c r="D569" s="138" t="s">
        <v>150</v>
      </c>
      <c r="F569" s="139" t="s">
        <v>691</v>
      </c>
      <c r="I569" s="140"/>
      <c r="L569" s="18"/>
      <c r="M569" s="141"/>
      <c r="T569" s="42"/>
      <c r="AT569" s="2" t="s">
        <v>150</v>
      </c>
      <c r="AU569" s="2" t="s">
        <v>80</v>
      </c>
    </row>
    <row r="570" spans="2:65" s="142" customFormat="1">
      <c r="B570" s="143"/>
      <c r="D570" s="144" t="s">
        <v>152</v>
      </c>
      <c r="E570" s="145" t="s">
        <v>3</v>
      </c>
      <c r="F570" s="146" t="s">
        <v>548</v>
      </c>
      <c r="H570" s="145" t="s">
        <v>3</v>
      </c>
      <c r="I570" s="147"/>
      <c r="L570" s="143"/>
      <c r="M570" s="148"/>
      <c r="T570" s="149"/>
      <c r="AT570" s="145" t="s">
        <v>152</v>
      </c>
      <c r="AU570" s="145" t="s">
        <v>80</v>
      </c>
      <c r="AV570" s="142" t="s">
        <v>78</v>
      </c>
      <c r="AW570" s="142" t="s">
        <v>32</v>
      </c>
      <c r="AX570" s="142" t="s">
        <v>70</v>
      </c>
      <c r="AY570" s="145" t="s">
        <v>140</v>
      </c>
    </row>
    <row r="571" spans="2:65" s="150" customFormat="1">
      <c r="B571" s="151"/>
      <c r="D571" s="144" t="s">
        <v>152</v>
      </c>
      <c r="E571" s="152" t="s">
        <v>3</v>
      </c>
      <c r="F571" s="153" t="s">
        <v>549</v>
      </c>
      <c r="H571" s="154">
        <v>71.069999999999993</v>
      </c>
      <c r="I571" s="155"/>
      <c r="L571" s="151"/>
      <c r="M571" s="156"/>
      <c r="T571" s="157"/>
      <c r="AT571" s="152" t="s">
        <v>152</v>
      </c>
      <c r="AU571" s="152" t="s">
        <v>80</v>
      </c>
      <c r="AV571" s="150" t="s">
        <v>80</v>
      </c>
      <c r="AW571" s="150" t="s">
        <v>32</v>
      </c>
      <c r="AX571" s="150" t="s">
        <v>70</v>
      </c>
      <c r="AY571" s="152" t="s">
        <v>140</v>
      </c>
    </row>
    <row r="572" spans="2:65" s="176" customFormat="1">
      <c r="B572" s="177"/>
      <c r="D572" s="144" t="s">
        <v>152</v>
      </c>
      <c r="E572" s="178" t="s">
        <v>3</v>
      </c>
      <c r="F572" s="179" t="s">
        <v>274</v>
      </c>
      <c r="H572" s="180">
        <v>71.069999999999993</v>
      </c>
      <c r="I572" s="181"/>
      <c r="L572" s="177"/>
      <c r="M572" s="182"/>
      <c r="T572" s="183"/>
      <c r="AT572" s="178" t="s">
        <v>152</v>
      </c>
      <c r="AU572" s="178" t="s">
        <v>80</v>
      </c>
      <c r="AV572" s="176" t="s">
        <v>275</v>
      </c>
      <c r="AW572" s="176" t="s">
        <v>32</v>
      </c>
      <c r="AX572" s="176" t="s">
        <v>70</v>
      </c>
      <c r="AY572" s="178" t="s">
        <v>140</v>
      </c>
    </row>
    <row r="573" spans="2:65" s="142" customFormat="1">
      <c r="B573" s="143"/>
      <c r="D573" s="144" t="s">
        <v>152</v>
      </c>
      <c r="E573" s="145" t="s">
        <v>3</v>
      </c>
      <c r="F573" s="146" t="s">
        <v>556</v>
      </c>
      <c r="H573" s="145" t="s">
        <v>3</v>
      </c>
      <c r="I573" s="147"/>
      <c r="L573" s="143"/>
      <c r="M573" s="148"/>
      <c r="T573" s="149"/>
      <c r="AT573" s="145" t="s">
        <v>152</v>
      </c>
      <c r="AU573" s="145" t="s">
        <v>80</v>
      </c>
      <c r="AV573" s="142" t="s">
        <v>78</v>
      </c>
      <c r="AW573" s="142" t="s">
        <v>32</v>
      </c>
      <c r="AX573" s="142" t="s">
        <v>70</v>
      </c>
      <c r="AY573" s="145" t="s">
        <v>140</v>
      </c>
    </row>
    <row r="574" spans="2:65" s="150" customFormat="1">
      <c r="B574" s="151"/>
      <c r="D574" s="144" t="s">
        <v>152</v>
      </c>
      <c r="E574" s="152" t="s">
        <v>3</v>
      </c>
      <c r="F574" s="153" t="s">
        <v>557</v>
      </c>
      <c r="H574" s="154">
        <v>47.088000000000001</v>
      </c>
      <c r="I574" s="155"/>
      <c r="L574" s="151"/>
      <c r="M574" s="156"/>
      <c r="T574" s="157"/>
      <c r="AT574" s="152" t="s">
        <v>152</v>
      </c>
      <c r="AU574" s="152" t="s">
        <v>80</v>
      </c>
      <c r="AV574" s="150" t="s">
        <v>80</v>
      </c>
      <c r="AW574" s="150" t="s">
        <v>32</v>
      </c>
      <c r="AX574" s="150" t="s">
        <v>70</v>
      </c>
      <c r="AY574" s="152" t="s">
        <v>140</v>
      </c>
    </row>
    <row r="575" spans="2:65" s="176" customFormat="1">
      <c r="B575" s="177"/>
      <c r="D575" s="144" t="s">
        <v>152</v>
      </c>
      <c r="E575" s="178" t="s">
        <v>3</v>
      </c>
      <c r="F575" s="179" t="s">
        <v>274</v>
      </c>
      <c r="H575" s="180">
        <v>47.088000000000001</v>
      </c>
      <c r="I575" s="181"/>
      <c r="L575" s="177"/>
      <c r="M575" s="182"/>
      <c r="T575" s="183"/>
      <c r="AT575" s="178" t="s">
        <v>152</v>
      </c>
      <c r="AU575" s="178" t="s">
        <v>80</v>
      </c>
      <c r="AV575" s="176" t="s">
        <v>275</v>
      </c>
      <c r="AW575" s="176" t="s">
        <v>32</v>
      </c>
      <c r="AX575" s="176" t="s">
        <v>70</v>
      </c>
      <c r="AY575" s="178" t="s">
        <v>140</v>
      </c>
    </row>
    <row r="576" spans="2:65" s="142" customFormat="1">
      <c r="B576" s="143"/>
      <c r="D576" s="144" t="s">
        <v>152</v>
      </c>
      <c r="E576" s="145" t="s">
        <v>3</v>
      </c>
      <c r="F576" s="146" t="s">
        <v>562</v>
      </c>
      <c r="H576" s="145" t="s">
        <v>3</v>
      </c>
      <c r="I576" s="147"/>
      <c r="L576" s="143"/>
      <c r="M576" s="148"/>
      <c r="T576" s="149"/>
      <c r="AT576" s="145" t="s">
        <v>152</v>
      </c>
      <c r="AU576" s="145" t="s">
        <v>80</v>
      </c>
      <c r="AV576" s="142" t="s">
        <v>78</v>
      </c>
      <c r="AW576" s="142" t="s">
        <v>32</v>
      </c>
      <c r="AX576" s="142" t="s">
        <v>70</v>
      </c>
      <c r="AY576" s="145" t="s">
        <v>140</v>
      </c>
    </row>
    <row r="577" spans="2:65" s="150" customFormat="1">
      <c r="B577" s="151"/>
      <c r="D577" s="144" t="s">
        <v>152</v>
      </c>
      <c r="E577" s="152" t="s">
        <v>3</v>
      </c>
      <c r="F577" s="153" t="s">
        <v>563</v>
      </c>
      <c r="H577" s="154">
        <v>21.96</v>
      </c>
      <c r="I577" s="155"/>
      <c r="L577" s="151"/>
      <c r="M577" s="156"/>
      <c r="T577" s="157"/>
      <c r="AT577" s="152" t="s">
        <v>152</v>
      </c>
      <c r="AU577" s="152" t="s">
        <v>80</v>
      </c>
      <c r="AV577" s="150" t="s">
        <v>80</v>
      </c>
      <c r="AW577" s="150" t="s">
        <v>32</v>
      </c>
      <c r="AX577" s="150" t="s">
        <v>70</v>
      </c>
      <c r="AY577" s="152" t="s">
        <v>140</v>
      </c>
    </row>
    <row r="578" spans="2:65" s="176" customFormat="1">
      <c r="B578" s="177"/>
      <c r="D578" s="144" t="s">
        <v>152</v>
      </c>
      <c r="E578" s="178" t="s">
        <v>3</v>
      </c>
      <c r="F578" s="179" t="s">
        <v>274</v>
      </c>
      <c r="H578" s="180">
        <v>21.96</v>
      </c>
      <c r="I578" s="181"/>
      <c r="L578" s="177"/>
      <c r="M578" s="182"/>
      <c r="T578" s="183"/>
      <c r="AT578" s="178" t="s">
        <v>152</v>
      </c>
      <c r="AU578" s="178" t="s">
        <v>80</v>
      </c>
      <c r="AV578" s="176" t="s">
        <v>275</v>
      </c>
      <c r="AW578" s="176" t="s">
        <v>32</v>
      </c>
      <c r="AX578" s="176" t="s">
        <v>70</v>
      </c>
      <c r="AY578" s="178" t="s">
        <v>140</v>
      </c>
    </row>
    <row r="579" spans="2:65" s="142" customFormat="1">
      <c r="B579" s="143"/>
      <c r="D579" s="144" t="s">
        <v>152</v>
      </c>
      <c r="E579" s="145" t="s">
        <v>3</v>
      </c>
      <c r="F579" s="146" t="s">
        <v>566</v>
      </c>
      <c r="H579" s="145" t="s">
        <v>3</v>
      </c>
      <c r="I579" s="147"/>
      <c r="L579" s="143"/>
      <c r="M579" s="148"/>
      <c r="T579" s="149"/>
      <c r="AT579" s="145" t="s">
        <v>152</v>
      </c>
      <c r="AU579" s="145" t="s">
        <v>80</v>
      </c>
      <c r="AV579" s="142" t="s">
        <v>78</v>
      </c>
      <c r="AW579" s="142" t="s">
        <v>32</v>
      </c>
      <c r="AX579" s="142" t="s">
        <v>70</v>
      </c>
      <c r="AY579" s="145" t="s">
        <v>140</v>
      </c>
    </row>
    <row r="580" spans="2:65" s="150" customFormat="1">
      <c r="B580" s="151"/>
      <c r="D580" s="144" t="s">
        <v>152</v>
      </c>
      <c r="E580" s="152" t="s">
        <v>3</v>
      </c>
      <c r="F580" s="153" t="s">
        <v>567</v>
      </c>
      <c r="H580" s="154">
        <v>29.26</v>
      </c>
      <c r="I580" s="155"/>
      <c r="L580" s="151"/>
      <c r="M580" s="156"/>
      <c r="T580" s="157"/>
      <c r="AT580" s="152" t="s">
        <v>152</v>
      </c>
      <c r="AU580" s="152" t="s">
        <v>80</v>
      </c>
      <c r="AV580" s="150" t="s">
        <v>80</v>
      </c>
      <c r="AW580" s="150" t="s">
        <v>32</v>
      </c>
      <c r="AX580" s="150" t="s">
        <v>70</v>
      </c>
      <c r="AY580" s="152" t="s">
        <v>140</v>
      </c>
    </row>
    <row r="581" spans="2:65" s="176" customFormat="1">
      <c r="B581" s="177"/>
      <c r="D581" s="144" t="s">
        <v>152</v>
      </c>
      <c r="E581" s="178" t="s">
        <v>3</v>
      </c>
      <c r="F581" s="179" t="s">
        <v>274</v>
      </c>
      <c r="H581" s="180">
        <v>29.26</v>
      </c>
      <c r="I581" s="181"/>
      <c r="L581" s="177"/>
      <c r="M581" s="182"/>
      <c r="T581" s="183"/>
      <c r="AT581" s="178" t="s">
        <v>152</v>
      </c>
      <c r="AU581" s="178" t="s">
        <v>80</v>
      </c>
      <c r="AV581" s="176" t="s">
        <v>275</v>
      </c>
      <c r="AW581" s="176" t="s">
        <v>32</v>
      </c>
      <c r="AX581" s="176" t="s">
        <v>70</v>
      </c>
      <c r="AY581" s="178" t="s">
        <v>140</v>
      </c>
    </row>
    <row r="582" spans="2:65" s="158" customFormat="1">
      <c r="B582" s="159"/>
      <c r="D582" s="144" t="s">
        <v>152</v>
      </c>
      <c r="E582" s="160" t="s">
        <v>3</v>
      </c>
      <c r="F582" s="161" t="s">
        <v>162</v>
      </c>
      <c r="H582" s="162">
        <v>169.37799999999999</v>
      </c>
      <c r="I582" s="163"/>
      <c r="L582" s="159"/>
      <c r="M582" s="164"/>
      <c r="T582" s="165"/>
      <c r="AT582" s="160" t="s">
        <v>152</v>
      </c>
      <c r="AU582" s="160" t="s">
        <v>80</v>
      </c>
      <c r="AV582" s="158" t="s">
        <v>148</v>
      </c>
      <c r="AW582" s="158" t="s">
        <v>32</v>
      </c>
      <c r="AX582" s="158" t="s">
        <v>78</v>
      </c>
      <c r="AY582" s="160" t="s">
        <v>140</v>
      </c>
    </row>
    <row r="583" spans="2:65" s="17" customFormat="1" ht="49.15" customHeight="1">
      <c r="B583" s="124"/>
      <c r="C583" s="125" t="s">
        <v>692</v>
      </c>
      <c r="D583" s="125" t="s">
        <v>143</v>
      </c>
      <c r="E583" s="126" t="s">
        <v>693</v>
      </c>
      <c r="F583" s="127" t="s">
        <v>694</v>
      </c>
      <c r="G583" s="128" t="s">
        <v>237</v>
      </c>
      <c r="H583" s="129">
        <v>5081.34</v>
      </c>
      <c r="I583" s="130"/>
      <c r="J583" s="131">
        <f>ROUND(I583*H583,2)</f>
        <v>0</v>
      </c>
      <c r="K583" s="127" t="s">
        <v>147</v>
      </c>
      <c r="L583" s="18"/>
      <c r="M583" s="132" t="s">
        <v>3</v>
      </c>
      <c r="N583" s="133" t="s">
        <v>41</v>
      </c>
      <c r="P583" s="134">
        <f>O583*H583</f>
        <v>0</v>
      </c>
      <c r="Q583" s="134">
        <v>0</v>
      </c>
      <c r="R583" s="134">
        <f>Q583*H583</f>
        <v>0</v>
      </c>
      <c r="S583" s="134">
        <v>0</v>
      </c>
      <c r="T583" s="135">
        <f>S583*H583</f>
        <v>0</v>
      </c>
      <c r="AR583" s="136" t="s">
        <v>148</v>
      </c>
      <c r="AT583" s="136" t="s">
        <v>143</v>
      </c>
      <c r="AU583" s="136" t="s">
        <v>80</v>
      </c>
      <c r="AY583" s="2" t="s">
        <v>140</v>
      </c>
      <c r="BE583" s="137">
        <f>IF(N583="základní",J583,0)</f>
        <v>0</v>
      </c>
      <c r="BF583" s="137">
        <f>IF(N583="snížená",J583,0)</f>
        <v>0</v>
      </c>
      <c r="BG583" s="137">
        <f>IF(N583="zákl. přenesená",J583,0)</f>
        <v>0</v>
      </c>
      <c r="BH583" s="137">
        <f>IF(N583="sníž. přenesená",J583,0)</f>
        <v>0</v>
      </c>
      <c r="BI583" s="137">
        <f>IF(N583="nulová",J583,0)</f>
        <v>0</v>
      </c>
      <c r="BJ583" s="2" t="s">
        <v>78</v>
      </c>
      <c r="BK583" s="137">
        <f>ROUND(I583*H583,2)</f>
        <v>0</v>
      </c>
      <c r="BL583" s="2" t="s">
        <v>148</v>
      </c>
      <c r="BM583" s="136" t="s">
        <v>695</v>
      </c>
    </row>
    <row r="584" spans="2:65" s="17" customFormat="1">
      <c r="B584" s="18"/>
      <c r="D584" s="138" t="s">
        <v>150</v>
      </c>
      <c r="F584" s="139" t="s">
        <v>696</v>
      </c>
      <c r="I584" s="140"/>
      <c r="L584" s="18"/>
      <c r="M584" s="141"/>
      <c r="T584" s="42"/>
      <c r="AT584" s="2" t="s">
        <v>150</v>
      </c>
      <c r="AU584" s="2" t="s">
        <v>80</v>
      </c>
    </row>
    <row r="585" spans="2:65" s="150" customFormat="1">
      <c r="B585" s="151"/>
      <c r="D585" s="144" t="s">
        <v>152</v>
      </c>
      <c r="E585" s="152" t="s">
        <v>3</v>
      </c>
      <c r="F585" s="153" t="s">
        <v>697</v>
      </c>
      <c r="H585" s="154">
        <v>5081.34</v>
      </c>
      <c r="I585" s="155"/>
      <c r="L585" s="151"/>
      <c r="M585" s="156"/>
      <c r="T585" s="157"/>
      <c r="AT585" s="152" t="s">
        <v>152</v>
      </c>
      <c r="AU585" s="152" t="s">
        <v>80</v>
      </c>
      <c r="AV585" s="150" t="s">
        <v>80</v>
      </c>
      <c r="AW585" s="150" t="s">
        <v>32</v>
      </c>
      <c r="AX585" s="150" t="s">
        <v>70</v>
      </c>
      <c r="AY585" s="152" t="s">
        <v>140</v>
      </c>
    </row>
    <row r="586" spans="2:65" s="158" customFormat="1">
      <c r="B586" s="159"/>
      <c r="D586" s="144" t="s">
        <v>152</v>
      </c>
      <c r="E586" s="160" t="s">
        <v>3</v>
      </c>
      <c r="F586" s="161" t="s">
        <v>162</v>
      </c>
      <c r="H586" s="162">
        <v>5081.34</v>
      </c>
      <c r="I586" s="163"/>
      <c r="L586" s="159"/>
      <c r="M586" s="164"/>
      <c r="T586" s="165"/>
      <c r="AT586" s="160" t="s">
        <v>152</v>
      </c>
      <c r="AU586" s="160" t="s">
        <v>80</v>
      </c>
      <c r="AV586" s="158" t="s">
        <v>148</v>
      </c>
      <c r="AW586" s="158" t="s">
        <v>32</v>
      </c>
      <c r="AX586" s="158" t="s">
        <v>78</v>
      </c>
      <c r="AY586" s="160" t="s">
        <v>140</v>
      </c>
    </row>
    <row r="587" spans="2:65" s="17" customFormat="1" ht="49.15" customHeight="1">
      <c r="B587" s="124"/>
      <c r="C587" s="125" t="s">
        <v>698</v>
      </c>
      <c r="D587" s="125" t="s">
        <v>143</v>
      </c>
      <c r="E587" s="126" t="s">
        <v>699</v>
      </c>
      <c r="F587" s="127" t="s">
        <v>700</v>
      </c>
      <c r="G587" s="128" t="s">
        <v>237</v>
      </c>
      <c r="H587" s="129">
        <v>169.37799999999999</v>
      </c>
      <c r="I587" s="130"/>
      <c r="J587" s="131">
        <f>ROUND(I587*H587,2)</f>
        <v>0</v>
      </c>
      <c r="K587" s="127" t="s">
        <v>147</v>
      </c>
      <c r="L587" s="18"/>
      <c r="M587" s="132" t="s">
        <v>3</v>
      </c>
      <c r="N587" s="133" t="s">
        <v>41</v>
      </c>
      <c r="P587" s="134">
        <f>O587*H587</f>
        <v>0</v>
      </c>
      <c r="Q587" s="134">
        <v>0</v>
      </c>
      <c r="R587" s="134">
        <f>Q587*H587</f>
        <v>0</v>
      </c>
      <c r="S587" s="134">
        <v>0</v>
      </c>
      <c r="T587" s="135">
        <f>S587*H587</f>
        <v>0</v>
      </c>
      <c r="AR587" s="136" t="s">
        <v>148</v>
      </c>
      <c r="AT587" s="136" t="s">
        <v>143</v>
      </c>
      <c r="AU587" s="136" t="s">
        <v>80</v>
      </c>
      <c r="AY587" s="2" t="s">
        <v>140</v>
      </c>
      <c r="BE587" s="137">
        <f>IF(N587="základní",J587,0)</f>
        <v>0</v>
      </c>
      <c r="BF587" s="137">
        <f>IF(N587="snížená",J587,0)</f>
        <v>0</v>
      </c>
      <c r="BG587" s="137">
        <f>IF(N587="zákl. přenesená",J587,0)</f>
        <v>0</v>
      </c>
      <c r="BH587" s="137">
        <f>IF(N587="sníž. přenesená",J587,0)</f>
        <v>0</v>
      </c>
      <c r="BI587" s="137">
        <f>IF(N587="nulová",J587,0)</f>
        <v>0</v>
      </c>
      <c r="BJ587" s="2" t="s">
        <v>78</v>
      </c>
      <c r="BK587" s="137">
        <f>ROUND(I587*H587,2)</f>
        <v>0</v>
      </c>
      <c r="BL587" s="2" t="s">
        <v>148</v>
      </c>
      <c r="BM587" s="136" t="s">
        <v>701</v>
      </c>
    </row>
    <row r="588" spans="2:65" s="17" customFormat="1">
      <c r="B588" s="18"/>
      <c r="D588" s="138" t="s">
        <v>150</v>
      </c>
      <c r="F588" s="139" t="s">
        <v>702</v>
      </c>
      <c r="I588" s="140"/>
      <c r="L588" s="18"/>
      <c r="M588" s="141"/>
      <c r="T588" s="42"/>
      <c r="AT588" s="2" t="s">
        <v>150</v>
      </c>
      <c r="AU588" s="2" t="s">
        <v>80</v>
      </c>
    </row>
    <row r="589" spans="2:65" s="17" customFormat="1" ht="37.9" customHeight="1">
      <c r="B589" s="124"/>
      <c r="C589" s="125" t="s">
        <v>703</v>
      </c>
      <c r="D589" s="125" t="s">
        <v>143</v>
      </c>
      <c r="E589" s="126" t="s">
        <v>704</v>
      </c>
      <c r="F589" s="127" t="s">
        <v>705</v>
      </c>
      <c r="G589" s="128" t="s">
        <v>237</v>
      </c>
      <c r="H589" s="129">
        <v>64.55</v>
      </c>
      <c r="I589" s="130"/>
      <c r="J589" s="131">
        <f>ROUND(I589*H589,2)</f>
        <v>0</v>
      </c>
      <c r="K589" s="127" t="s">
        <v>147</v>
      </c>
      <c r="L589" s="18"/>
      <c r="M589" s="132" t="s">
        <v>3</v>
      </c>
      <c r="N589" s="133" t="s">
        <v>41</v>
      </c>
      <c r="P589" s="134">
        <f>O589*H589</f>
        <v>0</v>
      </c>
      <c r="Q589" s="134">
        <v>1.2999999999999999E-4</v>
      </c>
      <c r="R589" s="134">
        <f>Q589*H589</f>
        <v>8.3914999999999997E-3</v>
      </c>
      <c r="S589" s="134">
        <v>0</v>
      </c>
      <c r="T589" s="135">
        <f>S589*H589</f>
        <v>0</v>
      </c>
      <c r="AR589" s="136" t="s">
        <v>148</v>
      </c>
      <c r="AT589" s="136" t="s">
        <v>143</v>
      </c>
      <c r="AU589" s="136" t="s">
        <v>80</v>
      </c>
      <c r="AY589" s="2" t="s">
        <v>140</v>
      </c>
      <c r="BE589" s="137">
        <f>IF(N589="základní",J589,0)</f>
        <v>0</v>
      </c>
      <c r="BF589" s="137">
        <f>IF(N589="snížená",J589,0)</f>
        <v>0</v>
      </c>
      <c r="BG589" s="137">
        <f>IF(N589="zákl. přenesená",J589,0)</f>
        <v>0</v>
      </c>
      <c r="BH589" s="137">
        <f>IF(N589="sníž. přenesená",J589,0)</f>
        <v>0</v>
      </c>
      <c r="BI589" s="137">
        <f>IF(N589="nulová",J589,0)</f>
        <v>0</v>
      </c>
      <c r="BJ589" s="2" t="s">
        <v>78</v>
      </c>
      <c r="BK589" s="137">
        <f>ROUND(I589*H589,2)</f>
        <v>0</v>
      </c>
      <c r="BL589" s="2" t="s">
        <v>148</v>
      </c>
      <c r="BM589" s="136" t="s">
        <v>706</v>
      </c>
    </row>
    <row r="590" spans="2:65" s="17" customFormat="1">
      <c r="B590" s="18"/>
      <c r="D590" s="138" t="s">
        <v>150</v>
      </c>
      <c r="F590" s="139" t="s">
        <v>707</v>
      </c>
      <c r="I590" s="140"/>
      <c r="L590" s="18"/>
      <c r="M590" s="141"/>
      <c r="T590" s="42"/>
      <c r="AT590" s="2" t="s">
        <v>150</v>
      </c>
      <c r="AU590" s="2" t="s">
        <v>80</v>
      </c>
    </row>
    <row r="591" spans="2:65" s="17" customFormat="1" ht="44.25" customHeight="1">
      <c r="B591" s="124"/>
      <c r="C591" s="125" t="s">
        <v>708</v>
      </c>
      <c r="D591" s="125" t="s">
        <v>143</v>
      </c>
      <c r="E591" s="126" t="s">
        <v>709</v>
      </c>
      <c r="F591" s="127" t="s">
        <v>710</v>
      </c>
      <c r="G591" s="128" t="s">
        <v>237</v>
      </c>
      <c r="H591" s="129">
        <v>38</v>
      </c>
      <c r="I591" s="130"/>
      <c r="J591" s="131">
        <f>ROUND(I591*H591,2)</f>
        <v>0</v>
      </c>
      <c r="K591" s="127" t="s">
        <v>147</v>
      </c>
      <c r="L591" s="18"/>
      <c r="M591" s="132" t="s">
        <v>3</v>
      </c>
      <c r="N591" s="133" t="s">
        <v>41</v>
      </c>
      <c r="P591" s="134">
        <f>O591*H591</f>
        <v>0</v>
      </c>
      <c r="Q591" s="134">
        <v>0</v>
      </c>
      <c r="R591" s="134">
        <f>Q591*H591</f>
        <v>0</v>
      </c>
      <c r="S591" s="134">
        <v>0.13100000000000001</v>
      </c>
      <c r="T591" s="135">
        <f>S591*H591</f>
        <v>4.9779999999999998</v>
      </c>
      <c r="AR591" s="136" t="s">
        <v>148</v>
      </c>
      <c r="AT591" s="136" t="s">
        <v>143</v>
      </c>
      <c r="AU591" s="136" t="s">
        <v>80</v>
      </c>
      <c r="AY591" s="2" t="s">
        <v>140</v>
      </c>
      <c r="BE591" s="137">
        <f>IF(N591="základní",J591,0)</f>
        <v>0</v>
      </c>
      <c r="BF591" s="137">
        <f>IF(N591="snížená",J591,0)</f>
        <v>0</v>
      </c>
      <c r="BG591" s="137">
        <f>IF(N591="zákl. přenesená",J591,0)</f>
        <v>0</v>
      </c>
      <c r="BH591" s="137">
        <f>IF(N591="sníž. přenesená",J591,0)</f>
        <v>0</v>
      </c>
      <c r="BI591" s="137">
        <f>IF(N591="nulová",J591,0)</f>
        <v>0</v>
      </c>
      <c r="BJ591" s="2" t="s">
        <v>78</v>
      </c>
      <c r="BK591" s="137">
        <f>ROUND(I591*H591,2)</f>
        <v>0</v>
      </c>
      <c r="BL591" s="2" t="s">
        <v>148</v>
      </c>
      <c r="BM591" s="136" t="s">
        <v>711</v>
      </c>
    </row>
    <row r="592" spans="2:65" s="17" customFormat="1">
      <c r="B592" s="18"/>
      <c r="D592" s="138" t="s">
        <v>150</v>
      </c>
      <c r="F592" s="139" t="s">
        <v>712</v>
      </c>
      <c r="I592" s="140"/>
      <c r="L592" s="18"/>
      <c r="M592" s="141"/>
      <c r="T592" s="42"/>
      <c r="AT592" s="2" t="s">
        <v>150</v>
      </c>
      <c r="AU592" s="2" t="s">
        <v>80</v>
      </c>
    </row>
    <row r="593" spans="2:65" s="150" customFormat="1">
      <c r="B593" s="151"/>
      <c r="D593" s="144" t="s">
        <v>152</v>
      </c>
      <c r="E593" s="152" t="s">
        <v>3</v>
      </c>
      <c r="F593" s="153" t="s">
        <v>713</v>
      </c>
      <c r="H593" s="154">
        <v>34.4</v>
      </c>
      <c r="I593" s="155"/>
      <c r="L593" s="151"/>
      <c r="M593" s="156"/>
      <c r="T593" s="157"/>
      <c r="AT593" s="152" t="s">
        <v>152</v>
      </c>
      <c r="AU593" s="152" t="s">
        <v>80</v>
      </c>
      <c r="AV593" s="150" t="s">
        <v>80</v>
      </c>
      <c r="AW593" s="150" t="s">
        <v>32</v>
      </c>
      <c r="AX593" s="150" t="s">
        <v>70</v>
      </c>
      <c r="AY593" s="152" t="s">
        <v>140</v>
      </c>
    </row>
    <row r="594" spans="2:65" s="150" customFormat="1">
      <c r="B594" s="151"/>
      <c r="D594" s="144" t="s">
        <v>152</v>
      </c>
      <c r="E594" s="152" t="s">
        <v>3</v>
      </c>
      <c r="F594" s="153" t="s">
        <v>714</v>
      </c>
      <c r="H594" s="154">
        <v>20.399999999999999</v>
      </c>
      <c r="I594" s="155"/>
      <c r="L594" s="151"/>
      <c r="M594" s="156"/>
      <c r="T594" s="157"/>
      <c r="AT594" s="152" t="s">
        <v>152</v>
      </c>
      <c r="AU594" s="152" t="s">
        <v>80</v>
      </c>
      <c r="AV594" s="150" t="s">
        <v>80</v>
      </c>
      <c r="AW594" s="150" t="s">
        <v>32</v>
      </c>
      <c r="AX594" s="150" t="s">
        <v>70</v>
      </c>
      <c r="AY594" s="152" t="s">
        <v>140</v>
      </c>
    </row>
    <row r="595" spans="2:65" s="150" customFormat="1">
      <c r="B595" s="151"/>
      <c r="D595" s="144" t="s">
        <v>152</v>
      </c>
      <c r="E595" s="152" t="s">
        <v>3</v>
      </c>
      <c r="F595" s="153" t="s">
        <v>715</v>
      </c>
      <c r="H595" s="154">
        <v>-16.8</v>
      </c>
      <c r="I595" s="155"/>
      <c r="L595" s="151"/>
      <c r="M595" s="156"/>
      <c r="T595" s="157"/>
      <c r="AT595" s="152" t="s">
        <v>152</v>
      </c>
      <c r="AU595" s="152" t="s">
        <v>80</v>
      </c>
      <c r="AV595" s="150" t="s">
        <v>80</v>
      </c>
      <c r="AW595" s="150" t="s">
        <v>32</v>
      </c>
      <c r="AX595" s="150" t="s">
        <v>70</v>
      </c>
      <c r="AY595" s="152" t="s">
        <v>140</v>
      </c>
    </row>
    <row r="596" spans="2:65" s="158" customFormat="1">
      <c r="B596" s="159"/>
      <c r="D596" s="144" t="s">
        <v>152</v>
      </c>
      <c r="E596" s="160" t="s">
        <v>3</v>
      </c>
      <c r="F596" s="161" t="s">
        <v>162</v>
      </c>
      <c r="H596" s="162">
        <v>38</v>
      </c>
      <c r="I596" s="163"/>
      <c r="L596" s="159"/>
      <c r="M596" s="164"/>
      <c r="T596" s="165"/>
      <c r="AT596" s="160" t="s">
        <v>152</v>
      </c>
      <c r="AU596" s="160" t="s">
        <v>80</v>
      </c>
      <c r="AV596" s="158" t="s">
        <v>148</v>
      </c>
      <c r="AW596" s="158" t="s">
        <v>32</v>
      </c>
      <c r="AX596" s="158" t="s">
        <v>78</v>
      </c>
      <c r="AY596" s="160" t="s">
        <v>140</v>
      </c>
    </row>
    <row r="597" spans="2:65" s="17" customFormat="1" ht="44.25" customHeight="1">
      <c r="B597" s="124"/>
      <c r="C597" s="125" t="s">
        <v>716</v>
      </c>
      <c r="D597" s="125" t="s">
        <v>143</v>
      </c>
      <c r="E597" s="126" t="s">
        <v>717</v>
      </c>
      <c r="F597" s="127" t="s">
        <v>718</v>
      </c>
      <c r="G597" s="128" t="s">
        <v>237</v>
      </c>
      <c r="H597" s="129">
        <v>70.677999999999997</v>
      </c>
      <c r="I597" s="130"/>
      <c r="J597" s="131">
        <f>ROUND(I597*H597,2)</f>
        <v>0</v>
      </c>
      <c r="K597" s="127" t="s">
        <v>147</v>
      </c>
      <c r="L597" s="18"/>
      <c r="M597" s="132" t="s">
        <v>3</v>
      </c>
      <c r="N597" s="133" t="s">
        <v>41</v>
      </c>
      <c r="P597" s="134">
        <f>O597*H597</f>
        <v>0</v>
      </c>
      <c r="Q597" s="134">
        <v>0</v>
      </c>
      <c r="R597" s="134">
        <f>Q597*H597</f>
        <v>0</v>
      </c>
      <c r="S597" s="134">
        <v>0.26100000000000001</v>
      </c>
      <c r="T597" s="135">
        <f>S597*H597</f>
        <v>18.446957999999999</v>
      </c>
      <c r="AR597" s="136" t="s">
        <v>148</v>
      </c>
      <c r="AT597" s="136" t="s">
        <v>143</v>
      </c>
      <c r="AU597" s="136" t="s">
        <v>80</v>
      </c>
      <c r="AY597" s="2" t="s">
        <v>140</v>
      </c>
      <c r="BE597" s="137">
        <f>IF(N597="základní",J597,0)</f>
        <v>0</v>
      </c>
      <c r="BF597" s="137">
        <f>IF(N597="snížená",J597,0)</f>
        <v>0</v>
      </c>
      <c r="BG597" s="137">
        <f>IF(N597="zákl. přenesená",J597,0)</f>
        <v>0</v>
      </c>
      <c r="BH597" s="137">
        <f>IF(N597="sníž. přenesená",J597,0)</f>
        <v>0</v>
      </c>
      <c r="BI597" s="137">
        <f>IF(N597="nulová",J597,0)</f>
        <v>0</v>
      </c>
      <c r="BJ597" s="2" t="s">
        <v>78</v>
      </c>
      <c r="BK597" s="137">
        <f>ROUND(I597*H597,2)</f>
        <v>0</v>
      </c>
      <c r="BL597" s="2" t="s">
        <v>148</v>
      </c>
      <c r="BM597" s="136" t="s">
        <v>719</v>
      </c>
    </row>
    <row r="598" spans="2:65" s="17" customFormat="1">
      <c r="B598" s="18"/>
      <c r="D598" s="138" t="s">
        <v>150</v>
      </c>
      <c r="F598" s="139" t="s">
        <v>720</v>
      </c>
      <c r="I598" s="140"/>
      <c r="L598" s="18"/>
      <c r="M598" s="141"/>
      <c r="T598" s="42"/>
      <c r="AT598" s="2" t="s">
        <v>150</v>
      </c>
      <c r="AU598" s="2" t="s">
        <v>80</v>
      </c>
    </row>
    <row r="599" spans="2:65" s="150" customFormat="1">
      <c r="B599" s="151"/>
      <c r="D599" s="144" t="s">
        <v>152</v>
      </c>
      <c r="E599" s="152" t="s">
        <v>3</v>
      </c>
      <c r="F599" s="153" t="s">
        <v>721</v>
      </c>
      <c r="H599" s="154">
        <v>73.878</v>
      </c>
      <c r="I599" s="155"/>
      <c r="L599" s="151"/>
      <c r="M599" s="156"/>
      <c r="T599" s="157"/>
      <c r="AT599" s="152" t="s">
        <v>152</v>
      </c>
      <c r="AU599" s="152" t="s">
        <v>80</v>
      </c>
      <c r="AV599" s="150" t="s">
        <v>80</v>
      </c>
      <c r="AW599" s="150" t="s">
        <v>32</v>
      </c>
      <c r="AX599" s="150" t="s">
        <v>70</v>
      </c>
      <c r="AY599" s="152" t="s">
        <v>140</v>
      </c>
    </row>
    <row r="600" spans="2:65" s="150" customFormat="1">
      <c r="B600" s="151"/>
      <c r="D600" s="144" t="s">
        <v>152</v>
      </c>
      <c r="E600" s="152" t="s">
        <v>3</v>
      </c>
      <c r="F600" s="153" t="s">
        <v>722</v>
      </c>
      <c r="H600" s="154">
        <v>-3.2</v>
      </c>
      <c r="I600" s="155"/>
      <c r="L600" s="151"/>
      <c r="M600" s="156"/>
      <c r="T600" s="157"/>
      <c r="AT600" s="152" t="s">
        <v>152</v>
      </c>
      <c r="AU600" s="152" t="s">
        <v>80</v>
      </c>
      <c r="AV600" s="150" t="s">
        <v>80</v>
      </c>
      <c r="AW600" s="150" t="s">
        <v>32</v>
      </c>
      <c r="AX600" s="150" t="s">
        <v>70</v>
      </c>
      <c r="AY600" s="152" t="s">
        <v>140</v>
      </c>
    </row>
    <row r="601" spans="2:65" s="158" customFormat="1">
      <c r="B601" s="159"/>
      <c r="D601" s="144" t="s">
        <v>152</v>
      </c>
      <c r="E601" s="160" t="s">
        <v>3</v>
      </c>
      <c r="F601" s="161" t="s">
        <v>162</v>
      </c>
      <c r="H601" s="162">
        <v>70.677999999999997</v>
      </c>
      <c r="I601" s="163"/>
      <c r="L601" s="159"/>
      <c r="M601" s="164"/>
      <c r="T601" s="165"/>
      <c r="AT601" s="160" t="s">
        <v>152</v>
      </c>
      <c r="AU601" s="160" t="s">
        <v>80</v>
      </c>
      <c r="AV601" s="158" t="s">
        <v>148</v>
      </c>
      <c r="AW601" s="158" t="s">
        <v>32</v>
      </c>
      <c r="AX601" s="158" t="s">
        <v>78</v>
      </c>
      <c r="AY601" s="160" t="s">
        <v>140</v>
      </c>
    </row>
    <row r="602" spans="2:65" s="17" customFormat="1" ht="24.2" customHeight="1">
      <c r="B602" s="124"/>
      <c r="C602" s="125" t="s">
        <v>455</v>
      </c>
      <c r="D602" s="125" t="s">
        <v>143</v>
      </c>
      <c r="E602" s="126" t="s">
        <v>723</v>
      </c>
      <c r="F602" s="127" t="s">
        <v>724</v>
      </c>
      <c r="G602" s="128" t="s">
        <v>146</v>
      </c>
      <c r="H602" s="129">
        <v>7.6349999999999998</v>
      </c>
      <c r="I602" s="130"/>
      <c r="J602" s="131">
        <f>ROUND(I602*H602,2)</f>
        <v>0</v>
      </c>
      <c r="K602" s="127" t="s">
        <v>147</v>
      </c>
      <c r="L602" s="18"/>
      <c r="M602" s="132" t="s">
        <v>3</v>
      </c>
      <c r="N602" s="133" t="s">
        <v>41</v>
      </c>
      <c r="P602" s="134">
        <f>O602*H602</f>
        <v>0</v>
      </c>
      <c r="Q602" s="134">
        <v>0</v>
      </c>
      <c r="R602" s="134">
        <f>Q602*H602</f>
        <v>0</v>
      </c>
      <c r="S602" s="134">
        <v>2.2000000000000002</v>
      </c>
      <c r="T602" s="135">
        <f>S602*H602</f>
        <v>16.797000000000001</v>
      </c>
      <c r="AR602" s="136" t="s">
        <v>148</v>
      </c>
      <c r="AT602" s="136" t="s">
        <v>143</v>
      </c>
      <c r="AU602" s="136" t="s">
        <v>80</v>
      </c>
      <c r="AY602" s="2" t="s">
        <v>140</v>
      </c>
      <c r="BE602" s="137">
        <f>IF(N602="základní",J602,0)</f>
        <v>0</v>
      </c>
      <c r="BF602" s="137">
        <f>IF(N602="snížená",J602,0)</f>
        <v>0</v>
      </c>
      <c r="BG602" s="137">
        <f>IF(N602="zákl. přenesená",J602,0)</f>
        <v>0</v>
      </c>
      <c r="BH602" s="137">
        <f>IF(N602="sníž. přenesená",J602,0)</f>
        <v>0</v>
      </c>
      <c r="BI602" s="137">
        <f>IF(N602="nulová",J602,0)</f>
        <v>0</v>
      </c>
      <c r="BJ602" s="2" t="s">
        <v>78</v>
      </c>
      <c r="BK602" s="137">
        <f>ROUND(I602*H602,2)</f>
        <v>0</v>
      </c>
      <c r="BL602" s="2" t="s">
        <v>148</v>
      </c>
      <c r="BM602" s="136" t="s">
        <v>725</v>
      </c>
    </row>
    <row r="603" spans="2:65" s="17" customFormat="1">
      <c r="B603" s="18"/>
      <c r="D603" s="138" t="s">
        <v>150</v>
      </c>
      <c r="F603" s="139" t="s">
        <v>726</v>
      </c>
      <c r="I603" s="140"/>
      <c r="L603" s="18"/>
      <c r="M603" s="141"/>
      <c r="T603" s="42"/>
      <c r="AT603" s="2" t="s">
        <v>150</v>
      </c>
      <c r="AU603" s="2" t="s">
        <v>80</v>
      </c>
    </row>
    <row r="604" spans="2:65" s="142" customFormat="1">
      <c r="B604" s="143"/>
      <c r="D604" s="144" t="s">
        <v>152</v>
      </c>
      <c r="E604" s="145" t="s">
        <v>3</v>
      </c>
      <c r="F604" s="146" t="s">
        <v>219</v>
      </c>
      <c r="H604" s="145" t="s">
        <v>3</v>
      </c>
      <c r="I604" s="147"/>
      <c r="L604" s="143"/>
      <c r="M604" s="148"/>
      <c r="T604" s="149"/>
      <c r="AT604" s="145" t="s">
        <v>152</v>
      </c>
      <c r="AU604" s="145" t="s">
        <v>80</v>
      </c>
      <c r="AV604" s="142" t="s">
        <v>78</v>
      </c>
      <c r="AW604" s="142" t="s">
        <v>32</v>
      </c>
      <c r="AX604" s="142" t="s">
        <v>70</v>
      </c>
      <c r="AY604" s="145" t="s">
        <v>140</v>
      </c>
    </row>
    <row r="605" spans="2:65" s="150" customFormat="1">
      <c r="B605" s="151"/>
      <c r="D605" s="144" t="s">
        <v>152</v>
      </c>
      <c r="E605" s="152" t="s">
        <v>3</v>
      </c>
      <c r="F605" s="153" t="s">
        <v>727</v>
      </c>
      <c r="H605" s="154">
        <v>7.6349999999999998</v>
      </c>
      <c r="I605" s="155"/>
      <c r="L605" s="151"/>
      <c r="M605" s="156"/>
      <c r="T605" s="157"/>
      <c r="AT605" s="152" t="s">
        <v>152</v>
      </c>
      <c r="AU605" s="152" t="s">
        <v>80</v>
      </c>
      <c r="AV605" s="150" t="s">
        <v>80</v>
      </c>
      <c r="AW605" s="150" t="s">
        <v>32</v>
      </c>
      <c r="AX605" s="150" t="s">
        <v>70</v>
      </c>
      <c r="AY605" s="152" t="s">
        <v>140</v>
      </c>
    </row>
    <row r="606" spans="2:65" s="158" customFormat="1">
      <c r="B606" s="159"/>
      <c r="D606" s="144" t="s">
        <v>152</v>
      </c>
      <c r="E606" s="160" t="s">
        <v>3</v>
      </c>
      <c r="F606" s="161" t="s">
        <v>162</v>
      </c>
      <c r="H606" s="162">
        <v>7.6349999999999998</v>
      </c>
      <c r="I606" s="163"/>
      <c r="L606" s="159"/>
      <c r="M606" s="164"/>
      <c r="T606" s="165"/>
      <c r="AT606" s="160" t="s">
        <v>152</v>
      </c>
      <c r="AU606" s="160" t="s">
        <v>80</v>
      </c>
      <c r="AV606" s="158" t="s">
        <v>148</v>
      </c>
      <c r="AW606" s="158" t="s">
        <v>32</v>
      </c>
      <c r="AX606" s="158" t="s">
        <v>78</v>
      </c>
      <c r="AY606" s="160" t="s">
        <v>140</v>
      </c>
    </row>
    <row r="607" spans="2:65" s="17" customFormat="1" ht="24.2" customHeight="1">
      <c r="B607" s="124"/>
      <c r="C607" s="125" t="s">
        <v>148</v>
      </c>
      <c r="D607" s="125" t="s">
        <v>143</v>
      </c>
      <c r="E607" s="126" t="s">
        <v>728</v>
      </c>
      <c r="F607" s="127" t="s">
        <v>729</v>
      </c>
      <c r="G607" s="128" t="s">
        <v>146</v>
      </c>
      <c r="H607" s="129">
        <v>0.59599999999999997</v>
      </c>
      <c r="I607" s="130"/>
      <c r="J607" s="131">
        <f>ROUND(I607*H607,2)</f>
        <v>0</v>
      </c>
      <c r="K607" s="127" t="s">
        <v>147</v>
      </c>
      <c r="L607" s="18"/>
      <c r="M607" s="132" t="s">
        <v>3</v>
      </c>
      <c r="N607" s="133" t="s">
        <v>41</v>
      </c>
      <c r="P607" s="134">
        <f>O607*H607</f>
        <v>0</v>
      </c>
      <c r="Q607" s="134">
        <v>0</v>
      </c>
      <c r="R607" s="134">
        <f>Q607*H607</f>
        <v>0</v>
      </c>
      <c r="S607" s="134">
        <v>2.2000000000000002</v>
      </c>
      <c r="T607" s="135">
        <f>S607*H607</f>
        <v>1.3112000000000001</v>
      </c>
      <c r="AR607" s="136" t="s">
        <v>148</v>
      </c>
      <c r="AT607" s="136" t="s">
        <v>143</v>
      </c>
      <c r="AU607" s="136" t="s">
        <v>80</v>
      </c>
      <c r="AY607" s="2" t="s">
        <v>140</v>
      </c>
      <c r="BE607" s="137">
        <f>IF(N607="základní",J607,0)</f>
        <v>0</v>
      </c>
      <c r="BF607" s="137">
        <f>IF(N607="snížená",J607,0)</f>
        <v>0</v>
      </c>
      <c r="BG607" s="137">
        <f>IF(N607="zákl. přenesená",J607,0)</f>
        <v>0</v>
      </c>
      <c r="BH607" s="137">
        <f>IF(N607="sníž. přenesená",J607,0)</f>
        <v>0</v>
      </c>
      <c r="BI607" s="137">
        <f>IF(N607="nulová",J607,0)</f>
        <v>0</v>
      </c>
      <c r="BJ607" s="2" t="s">
        <v>78</v>
      </c>
      <c r="BK607" s="137">
        <f>ROUND(I607*H607,2)</f>
        <v>0</v>
      </c>
      <c r="BL607" s="2" t="s">
        <v>148</v>
      </c>
      <c r="BM607" s="136" t="s">
        <v>730</v>
      </c>
    </row>
    <row r="608" spans="2:65" s="17" customFormat="1">
      <c r="B608" s="18"/>
      <c r="D608" s="138" t="s">
        <v>150</v>
      </c>
      <c r="F608" s="139" t="s">
        <v>731</v>
      </c>
      <c r="I608" s="140"/>
      <c r="L608" s="18"/>
      <c r="M608" s="141"/>
      <c r="T608" s="42"/>
      <c r="AT608" s="2" t="s">
        <v>150</v>
      </c>
      <c r="AU608" s="2" t="s">
        <v>80</v>
      </c>
    </row>
    <row r="609" spans="2:65" s="142" customFormat="1">
      <c r="B609" s="143"/>
      <c r="D609" s="144" t="s">
        <v>152</v>
      </c>
      <c r="E609" s="145" t="s">
        <v>3</v>
      </c>
      <c r="F609" s="146" t="s">
        <v>732</v>
      </c>
      <c r="H609" s="145" t="s">
        <v>3</v>
      </c>
      <c r="I609" s="147"/>
      <c r="L609" s="143"/>
      <c r="M609" s="148"/>
      <c r="T609" s="149"/>
      <c r="AT609" s="145" t="s">
        <v>152</v>
      </c>
      <c r="AU609" s="145" t="s">
        <v>80</v>
      </c>
      <c r="AV609" s="142" t="s">
        <v>78</v>
      </c>
      <c r="AW609" s="142" t="s">
        <v>32</v>
      </c>
      <c r="AX609" s="142" t="s">
        <v>70</v>
      </c>
      <c r="AY609" s="145" t="s">
        <v>140</v>
      </c>
    </row>
    <row r="610" spans="2:65" s="150" customFormat="1">
      <c r="B610" s="151"/>
      <c r="D610" s="144" t="s">
        <v>152</v>
      </c>
      <c r="E610" s="152" t="s">
        <v>3</v>
      </c>
      <c r="F610" s="153" t="s">
        <v>733</v>
      </c>
      <c r="H610" s="154">
        <v>0.59599999999999997</v>
      </c>
      <c r="I610" s="155"/>
      <c r="L610" s="151"/>
      <c r="M610" s="156"/>
      <c r="T610" s="157"/>
      <c r="AT610" s="152" t="s">
        <v>152</v>
      </c>
      <c r="AU610" s="152" t="s">
        <v>80</v>
      </c>
      <c r="AV610" s="150" t="s">
        <v>80</v>
      </c>
      <c r="AW610" s="150" t="s">
        <v>32</v>
      </c>
      <c r="AX610" s="150" t="s">
        <v>70</v>
      </c>
      <c r="AY610" s="152" t="s">
        <v>140</v>
      </c>
    </row>
    <row r="611" spans="2:65" s="158" customFormat="1">
      <c r="B611" s="159"/>
      <c r="D611" s="144" t="s">
        <v>152</v>
      </c>
      <c r="E611" s="160" t="s">
        <v>3</v>
      </c>
      <c r="F611" s="161" t="s">
        <v>162</v>
      </c>
      <c r="H611" s="162">
        <v>0.59599999999999997</v>
      </c>
      <c r="I611" s="163"/>
      <c r="L611" s="159"/>
      <c r="M611" s="164"/>
      <c r="T611" s="165"/>
      <c r="AT611" s="160" t="s">
        <v>152</v>
      </c>
      <c r="AU611" s="160" t="s">
        <v>80</v>
      </c>
      <c r="AV611" s="158" t="s">
        <v>148</v>
      </c>
      <c r="AW611" s="158" t="s">
        <v>32</v>
      </c>
      <c r="AX611" s="158" t="s">
        <v>78</v>
      </c>
      <c r="AY611" s="160" t="s">
        <v>140</v>
      </c>
    </row>
    <row r="612" spans="2:65" s="17" customFormat="1" ht="24.2" customHeight="1">
      <c r="B612" s="124"/>
      <c r="C612" s="125" t="s">
        <v>734</v>
      </c>
      <c r="D612" s="125" t="s">
        <v>143</v>
      </c>
      <c r="E612" s="126" t="s">
        <v>735</v>
      </c>
      <c r="F612" s="127" t="s">
        <v>736</v>
      </c>
      <c r="G612" s="128" t="s">
        <v>237</v>
      </c>
      <c r="H612" s="129">
        <v>67.86</v>
      </c>
      <c r="I612" s="130"/>
      <c r="J612" s="131">
        <f>ROUND(I612*H612,2)</f>
        <v>0</v>
      </c>
      <c r="K612" s="127" t="s">
        <v>147</v>
      </c>
      <c r="L612" s="18"/>
      <c r="M612" s="132" t="s">
        <v>3</v>
      </c>
      <c r="N612" s="133" t="s">
        <v>41</v>
      </c>
      <c r="P612" s="134">
        <f>O612*H612</f>
        <v>0</v>
      </c>
      <c r="Q612" s="134">
        <v>0</v>
      </c>
      <c r="R612" s="134">
        <f>Q612*H612</f>
        <v>0</v>
      </c>
      <c r="S612" s="134">
        <v>0.09</v>
      </c>
      <c r="T612" s="135">
        <f>S612*H612</f>
        <v>6.1074000000000002</v>
      </c>
      <c r="AR612" s="136" t="s">
        <v>148</v>
      </c>
      <c r="AT612" s="136" t="s">
        <v>143</v>
      </c>
      <c r="AU612" s="136" t="s">
        <v>80</v>
      </c>
      <c r="AY612" s="2" t="s">
        <v>140</v>
      </c>
      <c r="BE612" s="137">
        <f>IF(N612="základní",J612,0)</f>
        <v>0</v>
      </c>
      <c r="BF612" s="137">
        <f>IF(N612="snížená",J612,0)</f>
        <v>0</v>
      </c>
      <c r="BG612" s="137">
        <f>IF(N612="zákl. přenesená",J612,0)</f>
        <v>0</v>
      </c>
      <c r="BH612" s="137">
        <f>IF(N612="sníž. přenesená",J612,0)</f>
        <v>0</v>
      </c>
      <c r="BI612" s="137">
        <f>IF(N612="nulová",J612,0)</f>
        <v>0</v>
      </c>
      <c r="BJ612" s="2" t="s">
        <v>78</v>
      </c>
      <c r="BK612" s="137">
        <f>ROUND(I612*H612,2)</f>
        <v>0</v>
      </c>
      <c r="BL612" s="2" t="s">
        <v>148</v>
      </c>
      <c r="BM612" s="136" t="s">
        <v>737</v>
      </c>
    </row>
    <row r="613" spans="2:65" s="17" customFormat="1">
      <c r="B613" s="18"/>
      <c r="D613" s="138" t="s">
        <v>150</v>
      </c>
      <c r="F613" s="139" t="s">
        <v>738</v>
      </c>
      <c r="I613" s="140"/>
      <c r="L613" s="18"/>
      <c r="M613" s="141"/>
      <c r="T613" s="42"/>
      <c r="AT613" s="2" t="s">
        <v>150</v>
      </c>
      <c r="AU613" s="2" t="s">
        <v>80</v>
      </c>
    </row>
    <row r="614" spans="2:65" s="150" customFormat="1">
      <c r="B614" s="151"/>
      <c r="D614" s="144" t="s">
        <v>152</v>
      </c>
      <c r="E614" s="152" t="s">
        <v>3</v>
      </c>
      <c r="F614" s="153" t="s">
        <v>739</v>
      </c>
      <c r="H614" s="154">
        <v>67.86</v>
      </c>
      <c r="I614" s="155"/>
      <c r="L614" s="151"/>
      <c r="M614" s="156"/>
      <c r="T614" s="157"/>
      <c r="AT614" s="152" t="s">
        <v>152</v>
      </c>
      <c r="AU614" s="152" t="s">
        <v>80</v>
      </c>
      <c r="AV614" s="150" t="s">
        <v>80</v>
      </c>
      <c r="AW614" s="150" t="s">
        <v>32</v>
      </c>
      <c r="AX614" s="150" t="s">
        <v>70</v>
      </c>
      <c r="AY614" s="152" t="s">
        <v>140</v>
      </c>
    </row>
    <row r="615" spans="2:65" s="158" customFormat="1">
      <c r="B615" s="159"/>
      <c r="D615" s="144" t="s">
        <v>152</v>
      </c>
      <c r="E615" s="160" t="s">
        <v>3</v>
      </c>
      <c r="F615" s="161" t="s">
        <v>162</v>
      </c>
      <c r="H615" s="162">
        <v>67.86</v>
      </c>
      <c r="I615" s="163"/>
      <c r="L615" s="159"/>
      <c r="M615" s="164"/>
      <c r="T615" s="165"/>
      <c r="AT615" s="160" t="s">
        <v>152</v>
      </c>
      <c r="AU615" s="160" t="s">
        <v>80</v>
      </c>
      <c r="AV615" s="158" t="s">
        <v>148</v>
      </c>
      <c r="AW615" s="158" t="s">
        <v>32</v>
      </c>
      <c r="AX615" s="158" t="s">
        <v>78</v>
      </c>
      <c r="AY615" s="160" t="s">
        <v>140</v>
      </c>
    </row>
    <row r="616" spans="2:65" s="17" customFormat="1" ht="33" customHeight="1">
      <c r="B616" s="124"/>
      <c r="C616" s="125" t="s">
        <v>740</v>
      </c>
      <c r="D616" s="125" t="s">
        <v>143</v>
      </c>
      <c r="E616" s="126" t="s">
        <v>741</v>
      </c>
      <c r="F616" s="127" t="s">
        <v>742</v>
      </c>
      <c r="G616" s="128" t="s">
        <v>146</v>
      </c>
      <c r="H616" s="129">
        <v>7.6349999999999998</v>
      </c>
      <c r="I616" s="130"/>
      <c r="J616" s="131">
        <f>ROUND(I616*H616,2)</f>
        <v>0</v>
      </c>
      <c r="K616" s="127" t="s">
        <v>147</v>
      </c>
      <c r="L616" s="18"/>
      <c r="M616" s="132" t="s">
        <v>3</v>
      </c>
      <c r="N616" s="133" t="s">
        <v>41</v>
      </c>
      <c r="P616" s="134">
        <f>O616*H616</f>
        <v>0</v>
      </c>
      <c r="Q616" s="134">
        <v>0</v>
      </c>
      <c r="R616" s="134">
        <f>Q616*H616</f>
        <v>0</v>
      </c>
      <c r="S616" s="134">
        <v>4.3999999999999997E-2</v>
      </c>
      <c r="T616" s="135">
        <f>S616*H616</f>
        <v>0.33593999999999996</v>
      </c>
      <c r="AR616" s="136" t="s">
        <v>148</v>
      </c>
      <c r="AT616" s="136" t="s">
        <v>143</v>
      </c>
      <c r="AU616" s="136" t="s">
        <v>80</v>
      </c>
      <c r="AY616" s="2" t="s">
        <v>140</v>
      </c>
      <c r="BE616" s="137">
        <f>IF(N616="základní",J616,0)</f>
        <v>0</v>
      </c>
      <c r="BF616" s="137">
        <f>IF(N616="snížená",J616,0)</f>
        <v>0</v>
      </c>
      <c r="BG616" s="137">
        <f>IF(N616="zákl. přenesená",J616,0)</f>
        <v>0</v>
      </c>
      <c r="BH616" s="137">
        <f>IF(N616="sníž. přenesená",J616,0)</f>
        <v>0</v>
      </c>
      <c r="BI616" s="137">
        <f>IF(N616="nulová",J616,0)</f>
        <v>0</v>
      </c>
      <c r="BJ616" s="2" t="s">
        <v>78</v>
      </c>
      <c r="BK616" s="137">
        <f>ROUND(I616*H616,2)</f>
        <v>0</v>
      </c>
      <c r="BL616" s="2" t="s">
        <v>148</v>
      </c>
      <c r="BM616" s="136" t="s">
        <v>743</v>
      </c>
    </row>
    <row r="617" spans="2:65" s="17" customFormat="1">
      <c r="B617" s="18"/>
      <c r="D617" s="138" t="s">
        <v>150</v>
      </c>
      <c r="F617" s="139" t="s">
        <v>744</v>
      </c>
      <c r="I617" s="140"/>
      <c r="L617" s="18"/>
      <c r="M617" s="141"/>
      <c r="T617" s="42"/>
      <c r="AT617" s="2" t="s">
        <v>150</v>
      </c>
      <c r="AU617" s="2" t="s">
        <v>80</v>
      </c>
    </row>
    <row r="618" spans="2:65" s="142" customFormat="1">
      <c r="B618" s="143"/>
      <c r="D618" s="144" t="s">
        <v>152</v>
      </c>
      <c r="E618" s="145" t="s">
        <v>3</v>
      </c>
      <c r="F618" s="146" t="s">
        <v>219</v>
      </c>
      <c r="H618" s="145" t="s">
        <v>3</v>
      </c>
      <c r="I618" s="147"/>
      <c r="L618" s="143"/>
      <c r="M618" s="148"/>
      <c r="T618" s="149"/>
      <c r="AT618" s="145" t="s">
        <v>152</v>
      </c>
      <c r="AU618" s="145" t="s">
        <v>80</v>
      </c>
      <c r="AV618" s="142" t="s">
        <v>78</v>
      </c>
      <c r="AW618" s="142" t="s">
        <v>32</v>
      </c>
      <c r="AX618" s="142" t="s">
        <v>70</v>
      </c>
      <c r="AY618" s="145" t="s">
        <v>140</v>
      </c>
    </row>
    <row r="619" spans="2:65" s="150" customFormat="1">
      <c r="B619" s="151"/>
      <c r="D619" s="144" t="s">
        <v>152</v>
      </c>
      <c r="E619" s="152" t="s">
        <v>3</v>
      </c>
      <c r="F619" s="153" t="s">
        <v>727</v>
      </c>
      <c r="H619" s="154">
        <v>7.6349999999999998</v>
      </c>
      <c r="I619" s="155"/>
      <c r="L619" s="151"/>
      <c r="M619" s="156"/>
      <c r="T619" s="157"/>
      <c r="AT619" s="152" t="s">
        <v>152</v>
      </c>
      <c r="AU619" s="152" t="s">
        <v>80</v>
      </c>
      <c r="AV619" s="150" t="s">
        <v>80</v>
      </c>
      <c r="AW619" s="150" t="s">
        <v>32</v>
      </c>
      <c r="AX619" s="150" t="s">
        <v>70</v>
      </c>
      <c r="AY619" s="152" t="s">
        <v>140</v>
      </c>
    </row>
    <row r="620" spans="2:65" s="158" customFormat="1">
      <c r="B620" s="159"/>
      <c r="D620" s="144" t="s">
        <v>152</v>
      </c>
      <c r="E620" s="160" t="s">
        <v>3</v>
      </c>
      <c r="F620" s="161" t="s">
        <v>162</v>
      </c>
      <c r="H620" s="162">
        <v>7.6349999999999998</v>
      </c>
      <c r="I620" s="163"/>
      <c r="L620" s="159"/>
      <c r="M620" s="164"/>
      <c r="T620" s="165"/>
      <c r="AT620" s="160" t="s">
        <v>152</v>
      </c>
      <c r="AU620" s="160" t="s">
        <v>80</v>
      </c>
      <c r="AV620" s="158" t="s">
        <v>148</v>
      </c>
      <c r="AW620" s="158" t="s">
        <v>32</v>
      </c>
      <c r="AX620" s="158" t="s">
        <v>78</v>
      </c>
      <c r="AY620" s="160" t="s">
        <v>140</v>
      </c>
    </row>
    <row r="621" spans="2:65" s="17" customFormat="1" ht="37.9" customHeight="1">
      <c r="B621" s="124"/>
      <c r="C621" s="125" t="s">
        <v>745</v>
      </c>
      <c r="D621" s="125" t="s">
        <v>143</v>
      </c>
      <c r="E621" s="126" t="s">
        <v>746</v>
      </c>
      <c r="F621" s="127" t="s">
        <v>747</v>
      </c>
      <c r="G621" s="128" t="s">
        <v>146</v>
      </c>
      <c r="H621" s="129">
        <v>0.59599999999999997</v>
      </c>
      <c r="I621" s="130"/>
      <c r="J621" s="131">
        <f>ROUND(I621*H621,2)</f>
        <v>0</v>
      </c>
      <c r="K621" s="127" t="s">
        <v>147</v>
      </c>
      <c r="L621" s="18"/>
      <c r="M621" s="132" t="s">
        <v>3</v>
      </c>
      <c r="N621" s="133" t="s">
        <v>41</v>
      </c>
      <c r="P621" s="134">
        <f>O621*H621</f>
        <v>0</v>
      </c>
      <c r="Q621" s="134">
        <v>0</v>
      </c>
      <c r="R621" s="134">
        <f>Q621*H621</f>
        <v>0</v>
      </c>
      <c r="S621" s="134">
        <v>2.9000000000000001E-2</v>
      </c>
      <c r="T621" s="135">
        <f>S621*H621</f>
        <v>1.7284000000000001E-2</v>
      </c>
      <c r="AR621" s="136" t="s">
        <v>148</v>
      </c>
      <c r="AT621" s="136" t="s">
        <v>143</v>
      </c>
      <c r="AU621" s="136" t="s">
        <v>80</v>
      </c>
      <c r="AY621" s="2" t="s">
        <v>140</v>
      </c>
      <c r="BE621" s="137">
        <f>IF(N621="základní",J621,0)</f>
        <v>0</v>
      </c>
      <c r="BF621" s="137">
        <f>IF(N621="snížená",J621,0)</f>
        <v>0</v>
      </c>
      <c r="BG621" s="137">
        <f>IF(N621="zákl. přenesená",J621,0)</f>
        <v>0</v>
      </c>
      <c r="BH621" s="137">
        <f>IF(N621="sníž. přenesená",J621,0)</f>
        <v>0</v>
      </c>
      <c r="BI621" s="137">
        <f>IF(N621="nulová",J621,0)</f>
        <v>0</v>
      </c>
      <c r="BJ621" s="2" t="s">
        <v>78</v>
      </c>
      <c r="BK621" s="137">
        <f>ROUND(I621*H621,2)</f>
        <v>0</v>
      </c>
      <c r="BL621" s="2" t="s">
        <v>148</v>
      </c>
      <c r="BM621" s="136" t="s">
        <v>748</v>
      </c>
    </row>
    <row r="622" spans="2:65" s="17" customFormat="1">
      <c r="B622" s="18"/>
      <c r="D622" s="138" t="s">
        <v>150</v>
      </c>
      <c r="F622" s="139" t="s">
        <v>749</v>
      </c>
      <c r="I622" s="140"/>
      <c r="L622" s="18"/>
      <c r="M622" s="141"/>
      <c r="T622" s="42"/>
      <c r="AT622" s="2" t="s">
        <v>150</v>
      </c>
      <c r="AU622" s="2" t="s">
        <v>80</v>
      </c>
    </row>
    <row r="623" spans="2:65" s="142" customFormat="1">
      <c r="B623" s="143"/>
      <c r="D623" s="144" t="s">
        <v>152</v>
      </c>
      <c r="E623" s="145" t="s">
        <v>3</v>
      </c>
      <c r="F623" s="146" t="s">
        <v>732</v>
      </c>
      <c r="H623" s="145" t="s">
        <v>3</v>
      </c>
      <c r="I623" s="147"/>
      <c r="L623" s="143"/>
      <c r="M623" s="148"/>
      <c r="T623" s="149"/>
      <c r="AT623" s="145" t="s">
        <v>152</v>
      </c>
      <c r="AU623" s="145" t="s">
        <v>80</v>
      </c>
      <c r="AV623" s="142" t="s">
        <v>78</v>
      </c>
      <c r="AW623" s="142" t="s">
        <v>32</v>
      </c>
      <c r="AX623" s="142" t="s">
        <v>70</v>
      </c>
      <c r="AY623" s="145" t="s">
        <v>140</v>
      </c>
    </row>
    <row r="624" spans="2:65" s="150" customFormat="1">
      <c r="B624" s="151"/>
      <c r="D624" s="144" t="s">
        <v>152</v>
      </c>
      <c r="E624" s="152" t="s">
        <v>3</v>
      </c>
      <c r="F624" s="153" t="s">
        <v>733</v>
      </c>
      <c r="H624" s="154">
        <v>0.59599999999999997</v>
      </c>
      <c r="I624" s="155"/>
      <c r="L624" s="151"/>
      <c r="M624" s="156"/>
      <c r="T624" s="157"/>
      <c r="AT624" s="152" t="s">
        <v>152</v>
      </c>
      <c r="AU624" s="152" t="s">
        <v>80</v>
      </c>
      <c r="AV624" s="150" t="s">
        <v>80</v>
      </c>
      <c r="AW624" s="150" t="s">
        <v>32</v>
      </c>
      <c r="AX624" s="150" t="s">
        <v>70</v>
      </c>
      <c r="AY624" s="152" t="s">
        <v>140</v>
      </c>
    </row>
    <row r="625" spans="2:65" s="158" customFormat="1">
      <c r="B625" s="159"/>
      <c r="D625" s="144" t="s">
        <v>152</v>
      </c>
      <c r="E625" s="160" t="s">
        <v>3</v>
      </c>
      <c r="F625" s="161" t="s">
        <v>162</v>
      </c>
      <c r="H625" s="162">
        <v>0.59599999999999997</v>
      </c>
      <c r="I625" s="163"/>
      <c r="L625" s="159"/>
      <c r="M625" s="164"/>
      <c r="T625" s="165"/>
      <c r="AT625" s="160" t="s">
        <v>152</v>
      </c>
      <c r="AU625" s="160" t="s">
        <v>80</v>
      </c>
      <c r="AV625" s="158" t="s">
        <v>148</v>
      </c>
      <c r="AW625" s="158" t="s">
        <v>32</v>
      </c>
      <c r="AX625" s="158" t="s">
        <v>78</v>
      </c>
      <c r="AY625" s="160" t="s">
        <v>140</v>
      </c>
    </row>
    <row r="626" spans="2:65" s="17" customFormat="1" ht="44.25" customHeight="1">
      <c r="B626" s="124"/>
      <c r="C626" s="125" t="s">
        <v>750</v>
      </c>
      <c r="D626" s="125" t="s">
        <v>143</v>
      </c>
      <c r="E626" s="126" t="s">
        <v>751</v>
      </c>
      <c r="F626" s="127" t="s">
        <v>752</v>
      </c>
      <c r="G626" s="128" t="s">
        <v>237</v>
      </c>
      <c r="H626" s="129">
        <v>67.86</v>
      </c>
      <c r="I626" s="130"/>
      <c r="J626" s="131">
        <f>ROUND(I626*H626,2)</f>
        <v>0</v>
      </c>
      <c r="K626" s="127" t="s">
        <v>147</v>
      </c>
      <c r="L626" s="18"/>
      <c r="M626" s="132" t="s">
        <v>3</v>
      </c>
      <c r="N626" s="133" t="s">
        <v>41</v>
      </c>
      <c r="P626" s="134">
        <f>O626*H626</f>
        <v>0</v>
      </c>
      <c r="Q626" s="134">
        <v>0</v>
      </c>
      <c r="R626" s="134">
        <f>Q626*H626</f>
        <v>0</v>
      </c>
      <c r="S626" s="134">
        <v>3.5000000000000003E-2</v>
      </c>
      <c r="T626" s="135">
        <f>S626*H626</f>
        <v>2.3751000000000002</v>
      </c>
      <c r="AR626" s="136" t="s">
        <v>148</v>
      </c>
      <c r="AT626" s="136" t="s">
        <v>143</v>
      </c>
      <c r="AU626" s="136" t="s">
        <v>80</v>
      </c>
      <c r="AY626" s="2" t="s">
        <v>140</v>
      </c>
      <c r="BE626" s="137">
        <f>IF(N626="základní",J626,0)</f>
        <v>0</v>
      </c>
      <c r="BF626" s="137">
        <f>IF(N626="snížená",J626,0)</f>
        <v>0</v>
      </c>
      <c r="BG626" s="137">
        <f>IF(N626="zákl. přenesená",J626,0)</f>
        <v>0</v>
      </c>
      <c r="BH626" s="137">
        <f>IF(N626="sníž. přenesená",J626,0)</f>
        <v>0</v>
      </c>
      <c r="BI626" s="137">
        <f>IF(N626="nulová",J626,0)</f>
        <v>0</v>
      </c>
      <c r="BJ626" s="2" t="s">
        <v>78</v>
      </c>
      <c r="BK626" s="137">
        <f>ROUND(I626*H626,2)</f>
        <v>0</v>
      </c>
      <c r="BL626" s="2" t="s">
        <v>148</v>
      </c>
      <c r="BM626" s="136" t="s">
        <v>753</v>
      </c>
    </row>
    <row r="627" spans="2:65" s="17" customFormat="1">
      <c r="B627" s="18"/>
      <c r="D627" s="138" t="s">
        <v>150</v>
      </c>
      <c r="F627" s="139" t="s">
        <v>754</v>
      </c>
      <c r="I627" s="140"/>
      <c r="L627" s="18"/>
      <c r="M627" s="141"/>
      <c r="T627" s="42"/>
      <c r="AT627" s="2" t="s">
        <v>150</v>
      </c>
      <c r="AU627" s="2" t="s">
        <v>80</v>
      </c>
    </row>
    <row r="628" spans="2:65" s="142" customFormat="1">
      <c r="B628" s="143"/>
      <c r="D628" s="144" t="s">
        <v>152</v>
      </c>
      <c r="E628" s="145" t="s">
        <v>3</v>
      </c>
      <c r="F628" s="146" t="s">
        <v>755</v>
      </c>
      <c r="H628" s="145" t="s">
        <v>3</v>
      </c>
      <c r="I628" s="147"/>
      <c r="L628" s="143"/>
      <c r="M628" s="148"/>
      <c r="T628" s="149"/>
      <c r="AT628" s="145" t="s">
        <v>152</v>
      </c>
      <c r="AU628" s="145" t="s">
        <v>80</v>
      </c>
      <c r="AV628" s="142" t="s">
        <v>78</v>
      </c>
      <c r="AW628" s="142" t="s">
        <v>32</v>
      </c>
      <c r="AX628" s="142" t="s">
        <v>70</v>
      </c>
      <c r="AY628" s="145" t="s">
        <v>140</v>
      </c>
    </row>
    <row r="629" spans="2:65" s="150" customFormat="1">
      <c r="B629" s="151"/>
      <c r="D629" s="144" t="s">
        <v>152</v>
      </c>
      <c r="E629" s="152" t="s">
        <v>3</v>
      </c>
      <c r="F629" s="153" t="s">
        <v>756</v>
      </c>
      <c r="H629" s="154">
        <v>33.93</v>
      </c>
      <c r="I629" s="155"/>
      <c r="L629" s="151"/>
      <c r="M629" s="156"/>
      <c r="T629" s="157"/>
      <c r="AT629" s="152" t="s">
        <v>152</v>
      </c>
      <c r="AU629" s="152" t="s">
        <v>80</v>
      </c>
      <c r="AV629" s="150" t="s">
        <v>80</v>
      </c>
      <c r="AW629" s="150" t="s">
        <v>32</v>
      </c>
      <c r="AX629" s="150" t="s">
        <v>70</v>
      </c>
      <c r="AY629" s="152" t="s">
        <v>140</v>
      </c>
    </row>
    <row r="630" spans="2:65" s="142" customFormat="1">
      <c r="B630" s="143"/>
      <c r="D630" s="144" t="s">
        <v>152</v>
      </c>
      <c r="E630" s="145" t="s">
        <v>3</v>
      </c>
      <c r="F630" s="146" t="s">
        <v>757</v>
      </c>
      <c r="H630" s="145" t="s">
        <v>3</v>
      </c>
      <c r="I630" s="147"/>
      <c r="L630" s="143"/>
      <c r="M630" s="148"/>
      <c r="T630" s="149"/>
      <c r="AT630" s="145" t="s">
        <v>152</v>
      </c>
      <c r="AU630" s="145" t="s">
        <v>80</v>
      </c>
      <c r="AV630" s="142" t="s">
        <v>78</v>
      </c>
      <c r="AW630" s="142" t="s">
        <v>32</v>
      </c>
      <c r="AX630" s="142" t="s">
        <v>70</v>
      </c>
      <c r="AY630" s="145" t="s">
        <v>140</v>
      </c>
    </row>
    <row r="631" spans="2:65" s="150" customFormat="1">
      <c r="B631" s="151"/>
      <c r="D631" s="144" t="s">
        <v>152</v>
      </c>
      <c r="E631" s="152" t="s">
        <v>3</v>
      </c>
      <c r="F631" s="153" t="s">
        <v>756</v>
      </c>
      <c r="H631" s="154">
        <v>33.93</v>
      </c>
      <c r="I631" s="155"/>
      <c r="L631" s="151"/>
      <c r="M631" s="156"/>
      <c r="T631" s="157"/>
      <c r="AT631" s="152" t="s">
        <v>152</v>
      </c>
      <c r="AU631" s="152" t="s">
        <v>80</v>
      </c>
      <c r="AV631" s="150" t="s">
        <v>80</v>
      </c>
      <c r="AW631" s="150" t="s">
        <v>32</v>
      </c>
      <c r="AX631" s="150" t="s">
        <v>70</v>
      </c>
      <c r="AY631" s="152" t="s">
        <v>140</v>
      </c>
    </row>
    <row r="632" spans="2:65" s="158" customFormat="1">
      <c r="B632" s="159"/>
      <c r="D632" s="144" t="s">
        <v>152</v>
      </c>
      <c r="E632" s="160" t="s">
        <v>3</v>
      </c>
      <c r="F632" s="161" t="s">
        <v>162</v>
      </c>
      <c r="H632" s="162">
        <v>67.86</v>
      </c>
      <c r="I632" s="163"/>
      <c r="L632" s="159"/>
      <c r="M632" s="164"/>
      <c r="T632" s="165"/>
      <c r="AT632" s="160" t="s">
        <v>152</v>
      </c>
      <c r="AU632" s="160" t="s">
        <v>80</v>
      </c>
      <c r="AV632" s="158" t="s">
        <v>148</v>
      </c>
      <c r="AW632" s="158" t="s">
        <v>32</v>
      </c>
      <c r="AX632" s="158" t="s">
        <v>78</v>
      </c>
      <c r="AY632" s="160" t="s">
        <v>140</v>
      </c>
    </row>
    <row r="633" spans="2:65" s="17" customFormat="1" ht="33" customHeight="1">
      <c r="B633" s="124"/>
      <c r="C633" s="125" t="s">
        <v>478</v>
      </c>
      <c r="D633" s="125" t="s">
        <v>143</v>
      </c>
      <c r="E633" s="126" t="s">
        <v>758</v>
      </c>
      <c r="F633" s="127" t="s">
        <v>759</v>
      </c>
      <c r="G633" s="128" t="s">
        <v>146</v>
      </c>
      <c r="H633" s="129">
        <v>24.294</v>
      </c>
      <c r="I633" s="130"/>
      <c r="J633" s="131">
        <f>ROUND(I633*H633,2)</f>
        <v>0</v>
      </c>
      <c r="K633" s="127" t="s">
        <v>147</v>
      </c>
      <c r="L633" s="18"/>
      <c r="M633" s="132" t="s">
        <v>3</v>
      </c>
      <c r="N633" s="133" t="s">
        <v>41</v>
      </c>
      <c r="P633" s="134">
        <f>O633*H633</f>
        <v>0</v>
      </c>
      <c r="Q633" s="134">
        <v>0</v>
      </c>
      <c r="R633" s="134">
        <f>Q633*H633</f>
        <v>0</v>
      </c>
      <c r="S633" s="134">
        <v>1.4</v>
      </c>
      <c r="T633" s="135">
        <f>S633*H633</f>
        <v>34.011600000000001</v>
      </c>
      <c r="AR633" s="136" t="s">
        <v>148</v>
      </c>
      <c r="AT633" s="136" t="s">
        <v>143</v>
      </c>
      <c r="AU633" s="136" t="s">
        <v>80</v>
      </c>
      <c r="AY633" s="2" t="s">
        <v>140</v>
      </c>
      <c r="BE633" s="137">
        <f>IF(N633="základní",J633,0)</f>
        <v>0</v>
      </c>
      <c r="BF633" s="137">
        <f>IF(N633="snížená",J633,0)</f>
        <v>0</v>
      </c>
      <c r="BG633" s="137">
        <f>IF(N633="zákl. přenesená",J633,0)</f>
        <v>0</v>
      </c>
      <c r="BH633" s="137">
        <f>IF(N633="sníž. přenesená",J633,0)</f>
        <v>0</v>
      </c>
      <c r="BI633" s="137">
        <f>IF(N633="nulová",J633,0)</f>
        <v>0</v>
      </c>
      <c r="BJ633" s="2" t="s">
        <v>78</v>
      </c>
      <c r="BK633" s="137">
        <f>ROUND(I633*H633,2)</f>
        <v>0</v>
      </c>
      <c r="BL633" s="2" t="s">
        <v>148</v>
      </c>
      <c r="BM633" s="136" t="s">
        <v>760</v>
      </c>
    </row>
    <row r="634" spans="2:65" s="17" customFormat="1">
      <c r="B634" s="18"/>
      <c r="D634" s="138" t="s">
        <v>150</v>
      </c>
      <c r="F634" s="139" t="s">
        <v>761</v>
      </c>
      <c r="I634" s="140"/>
      <c r="L634" s="18"/>
      <c r="M634" s="141"/>
      <c r="T634" s="42"/>
      <c r="AT634" s="2" t="s">
        <v>150</v>
      </c>
      <c r="AU634" s="2" t="s">
        <v>80</v>
      </c>
    </row>
    <row r="635" spans="2:65" s="142" customFormat="1">
      <c r="B635" s="143"/>
      <c r="D635" s="144" t="s">
        <v>152</v>
      </c>
      <c r="E635" s="145" t="s">
        <v>3</v>
      </c>
      <c r="F635" s="146" t="s">
        <v>219</v>
      </c>
      <c r="H635" s="145" t="s">
        <v>3</v>
      </c>
      <c r="I635" s="147"/>
      <c r="L635" s="143"/>
      <c r="M635" s="148"/>
      <c r="T635" s="149"/>
      <c r="AT635" s="145" t="s">
        <v>152</v>
      </c>
      <c r="AU635" s="145" t="s">
        <v>80</v>
      </c>
      <c r="AV635" s="142" t="s">
        <v>78</v>
      </c>
      <c r="AW635" s="142" t="s">
        <v>32</v>
      </c>
      <c r="AX635" s="142" t="s">
        <v>70</v>
      </c>
      <c r="AY635" s="145" t="s">
        <v>140</v>
      </c>
    </row>
    <row r="636" spans="2:65" s="150" customFormat="1">
      <c r="B636" s="151"/>
      <c r="D636" s="144" t="s">
        <v>152</v>
      </c>
      <c r="E636" s="152" t="s">
        <v>3</v>
      </c>
      <c r="F636" s="153" t="s">
        <v>762</v>
      </c>
      <c r="H636" s="154">
        <v>24.294</v>
      </c>
      <c r="I636" s="155"/>
      <c r="L636" s="151"/>
      <c r="M636" s="156"/>
      <c r="T636" s="157"/>
      <c r="AT636" s="152" t="s">
        <v>152</v>
      </c>
      <c r="AU636" s="152" t="s">
        <v>80</v>
      </c>
      <c r="AV636" s="150" t="s">
        <v>80</v>
      </c>
      <c r="AW636" s="150" t="s">
        <v>32</v>
      </c>
      <c r="AX636" s="150" t="s">
        <v>70</v>
      </c>
      <c r="AY636" s="152" t="s">
        <v>140</v>
      </c>
    </row>
    <row r="637" spans="2:65" s="158" customFormat="1">
      <c r="B637" s="159"/>
      <c r="D637" s="144" t="s">
        <v>152</v>
      </c>
      <c r="E637" s="160" t="s">
        <v>3</v>
      </c>
      <c r="F637" s="161" t="s">
        <v>162</v>
      </c>
      <c r="H637" s="162">
        <v>24.294</v>
      </c>
      <c r="I637" s="163"/>
      <c r="L637" s="159"/>
      <c r="M637" s="164"/>
      <c r="T637" s="165"/>
      <c r="AT637" s="160" t="s">
        <v>152</v>
      </c>
      <c r="AU637" s="160" t="s">
        <v>80</v>
      </c>
      <c r="AV637" s="158" t="s">
        <v>148</v>
      </c>
      <c r="AW637" s="158" t="s">
        <v>32</v>
      </c>
      <c r="AX637" s="158" t="s">
        <v>78</v>
      </c>
      <c r="AY637" s="160" t="s">
        <v>140</v>
      </c>
    </row>
    <row r="638" spans="2:65" s="17" customFormat="1" ht="49.15" customHeight="1">
      <c r="B638" s="124"/>
      <c r="C638" s="125" t="s">
        <v>763</v>
      </c>
      <c r="D638" s="125" t="s">
        <v>143</v>
      </c>
      <c r="E638" s="126" t="s">
        <v>764</v>
      </c>
      <c r="F638" s="127" t="s">
        <v>765</v>
      </c>
      <c r="G638" s="128" t="s">
        <v>237</v>
      </c>
      <c r="H638" s="129">
        <v>2.86</v>
      </c>
      <c r="I638" s="130"/>
      <c r="J638" s="131">
        <f>ROUND(I638*H638,2)</f>
        <v>0</v>
      </c>
      <c r="K638" s="127" t="s">
        <v>147</v>
      </c>
      <c r="L638" s="18"/>
      <c r="M638" s="132" t="s">
        <v>3</v>
      </c>
      <c r="N638" s="133" t="s">
        <v>41</v>
      </c>
      <c r="P638" s="134">
        <f>O638*H638</f>
        <v>0</v>
      </c>
      <c r="Q638" s="134">
        <v>0</v>
      </c>
      <c r="R638" s="134">
        <f>Q638*H638</f>
        <v>0</v>
      </c>
      <c r="S638" s="134">
        <v>5.5E-2</v>
      </c>
      <c r="T638" s="135">
        <f>S638*H638</f>
        <v>0.1573</v>
      </c>
      <c r="AR638" s="136" t="s">
        <v>148</v>
      </c>
      <c r="AT638" s="136" t="s">
        <v>143</v>
      </c>
      <c r="AU638" s="136" t="s">
        <v>80</v>
      </c>
      <c r="AY638" s="2" t="s">
        <v>140</v>
      </c>
      <c r="BE638" s="137">
        <f>IF(N638="základní",J638,0)</f>
        <v>0</v>
      </c>
      <c r="BF638" s="137">
        <f>IF(N638="snížená",J638,0)</f>
        <v>0</v>
      </c>
      <c r="BG638" s="137">
        <f>IF(N638="zákl. přenesená",J638,0)</f>
        <v>0</v>
      </c>
      <c r="BH638" s="137">
        <f>IF(N638="sníž. přenesená",J638,0)</f>
        <v>0</v>
      </c>
      <c r="BI638" s="137">
        <f>IF(N638="nulová",J638,0)</f>
        <v>0</v>
      </c>
      <c r="BJ638" s="2" t="s">
        <v>78</v>
      </c>
      <c r="BK638" s="137">
        <f>ROUND(I638*H638,2)</f>
        <v>0</v>
      </c>
      <c r="BL638" s="2" t="s">
        <v>148</v>
      </c>
      <c r="BM638" s="136" t="s">
        <v>766</v>
      </c>
    </row>
    <row r="639" spans="2:65" s="17" customFormat="1">
      <c r="B639" s="18"/>
      <c r="D639" s="138" t="s">
        <v>150</v>
      </c>
      <c r="F639" s="139" t="s">
        <v>767</v>
      </c>
      <c r="I639" s="140"/>
      <c r="L639" s="18"/>
      <c r="M639" s="141"/>
      <c r="T639" s="42"/>
      <c r="AT639" s="2" t="s">
        <v>150</v>
      </c>
      <c r="AU639" s="2" t="s">
        <v>80</v>
      </c>
    </row>
    <row r="640" spans="2:65" s="150" customFormat="1">
      <c r="B640" s="151"/>
      <c r="D640" s="144" t="s">
        <v>152</v>
      </c>
      <c r="E640" s="152" t="s">
        <v>3</v>
      </c>
      <c r="F640" s="153" t="s">
        <v>768</v>
      </c>
      <c r="H640" s="154">
        <v>0.54</v>
      </c>
      <c r="I640" s="155"/>
      <c r="L640" s="151"/>
      <c r="M640" s="156"/>
      <c r="T640" s="157"/>
      <c r="AT640" s="152" t="s">
        <v>152</v>
      </c>
      <c r="AU640" s="152" t="s">
        <v>80</v>
      </c>
      <c r="AV640" s="150" t="s">
        <v>80</v>
      </c>
      <c r="AW640" s="150" t="s">
        <v>32</v>
      </c>
      <c r="AX640" s="150" t="s">
        <v>70</v>
      </c>
      <c r="AY640" s="152" t="s">
        <v>140</v>
      </c>
    </row>
    <row r="641" spans="2:65" s="150" customFormat="1">
      <c r="B641" s="151"/>
      <c r="D641" s="144" t="s">
        <v>152</v>
      </c>
      <c r="E641" s="152" t="s">
        <v>3</v>
      </c>
      <c r="F641" s="153" t="s">
        <v>769</v>
      </c>
      <c r="H641" s="154">
        <v>2.3199999999999998</v>
      </c>
      <c r="I641" s="155"/>
      <c r="L641" s="151"/>
      <c r="M641" s="156"/>
      <c r="T641" s="157"/>
      <c r="AT641" s="152" t="s">
        <v>152</v>
      </c>
      <c r="AU641" s="152" t="s">
        <v>80</v>
      </c>
      <c r="AV641" s="150" t="s">
        <v>80</v>
      </c>
      <c r="AW641" s="150" t="s">
        <v>32</v>
      </c>
      <c r="AX641" s="150" t="s">
        <v>70</v>
      </c>
      <c r="AY641" s="152" t="s">
        <v>140</v>
      </c>
    </row>
    <row r="642" spans="2:65" s="158" customFormat="1">
      <c r="B642" s="159"/>
      <c r="D642" s="144" t="s">
        <v>152</v>
      </c>
      <c r="E642" s="160" t="s">
        <v>3</v>
      </c>
      <c r="F642" s="161" t="s">
        <v>162</v>
      </c>
      <c r="H642" s="162">
        <v>2.86</v>
      </c>
      <c r="I642" s="163"/>
      <c r="L642" s="159"/>
      <c r="M642" s="164"/>
      <c r="T642" s="165"/>
      <c r="AT642" s="160" t="s">
        <v>152</v>
      </c>
      <c r="AU642" s="160" t="s">
        <v>80</v>
      </c>
      <c r="AV642" s="158" t="s">
        <v>148</v>
      </c>
      <c r="AW642" s="158" t="s">
        <v>32</v>
      </c>
      <c r="AX642" s="158" t="s">
        <v>78</v>
      </c>
      <c r="AY642" s="160" t="s">
        <v>140</v>
      </c>
    </row>
    <row r="643" spans="2:65" s="17" customFormat="1" ht="37.9" customHeight="1">
      <c r="B643" s="124"/>
      <c r="C643" s="125" t="s">
        <v>770</v>
      </c>
      <c r="D643" s="125" t="s">
        <v>143</v>
      </c>
      <c r="E643" s="126" t="s">
        <v>771</v>
      </c>
      <c r="F643" s="127" t="s">
        <v>772</v>
      </c>
      <c r="G643" s="128" t="s">
        <v>237</v>
      </c>
      <c r="H643" s="129">
        <v>24.428000000000001</v>
      </c>
      <c r="I643" s="130"/>
      <c r="J643" s="131">
        <f>ROUND(I643*H643,2)</f>
        <v>0</v>
      </c>
      <c r="K643" s="127" t="s">
        <v>147</v>
      </c>
      <c r="L643" s="18"/>
      <c r="M643" s="132" t="s">
        <v>3</v>
      </c>
      <c r="N643" s="133" t="s">
        <v>41</v>
      </c>
      <c r="P643" s="134">
        <f>O643*H643</f>
        <v>0</v>
      </c>
      <c r="Q643" s="134">
        <v>0</v>
      </c>
      <c r="R643" s="134">
        <f>Q643*H643</f>
        <v>0</v>
      </c>
      <c r="S643" s="134">
        <v>7.5999999999999998E-2</v>
      </c>
      <c r="T643" s="135">
        <f>S643*H643</f>
        <v>1.856528</v>
      </c>
      <c r="AR643" s="136" t="s">
        <v>148</v>
      </c>
      <c r="AT643" s="136" t="s">
        <v>143</v>
      </c>
      <c r="AU643" s="136" t="s">
        <v>80</v>
      </c>
      <c r="AY643" s="2" t="s">
        <v>140</v>
      </c>
      <c r="BE643" s="137">
        <f>IF(N643="základní",J643,0)</f>
        <v>0</v>
      </c>
      <c r="BF643" s="137">
        <f>IF(N643="snížená",J643,0)</f>
        <v>0</v>
      </c>
      <c r="BG643" s="137">
        <f>IF(N643="zákl. přenesená",J643,0)</f>
        <v>0</v>
      </c>
      <c r="BH643" s="137">
        <f>IF(N643="sníž. přenesená",J643,0)</f>
        <v>0</v>
      </c>
      <c r="BI643" s="137">
        <f>IF(N643="nulová",J643,0)</f>
        <v>0</v>
      </c>
      <c r="BJ643" s="2" t="s">
        <v>78</v>
      </c>
      <c r="BK643" s="137">
        <f>ROUND(I643*H643,2)</f>
        <v>0</v>
      </c>
      <c r="BL643" s="2" t="s">
        <v>148</v>
      </c>
      <c r="BM643" s="136" t="s">
        <v>773</v>
      </c>
    </row>
    <row r="644" spans="2:65" s="17" customFormat="1">
      <c r="B644" s="18"/>
      <c r="D644" s="138" t="s">
        <v>150</v>
      </c>
      <c r="F644" s="139" t="s">
        <v>774</v>
      </c>
      <c r="I644" s="140"/>
      <c r="L644" s="18"/>
      <c r="M644" s="141"/>
      <c r="T644" s="42"/>
      <c r="AT644" s="2" t="s">
        <v>150</v>
      </c>
      <c r="AU644" s="2" t="s">
        <v>80</v>
      </c>
    </row>
    <row r="645" spans="2:65" s="150" customFormat="1">
      <c r="B645" s="151"/>
      <c r="D645" s="144" t="s">
        <v>152</v>
      </c>
      <c r="E645" s="152" t="s">
        <v>3</v>
      </c>
      <c r="F645" s="153" t="s">
        <v>775</v>
      </c>
      <c r="H645" s="154">
        <v>7.88</v>
      </c>
      <c r="I645" s="155"/>
      <c r="L645" s="151"/>
      <c r="M645" s="156"/>
      <c r="T645" s="157"/>
      <c r="AT645" s="152" t="s">
        <v>152</v>
      </c>
      <c r="AU645" s="152" t="s">
        <v>80</v>
      </c>
      <c r="AV645" s="150" t="s">
        <v>80</v>
      </c>
      <c r="AW645" s="150" t="s">
        <v>32</v>
      </c>
      <c r="AX645" s="150" t="s">
        <v>70</v>
      </c>
      <c r="AY645" s="152" t="s">
        <v>140</v>
      </c>
    </row>
    <row r="646" spans="2:65" s="150" customFormat="1">
      <c r="B646" s="151"/>
      <c r="D646" s="144" t="s">
        <v>152</v>
      </c>
      <c r="E646" s="152" t="s">
        <v>3</v>
      </c>
      <c r="F646" s="153" t="s">
        <v>776</v>
      </c>
      <c r="H646" s="154">
        <v>16.547999999999998</v>
      </c>
      <c r="I646" s="155"/>
      <c r="L646" s="151"/>
      <c r="M646" s="156"/>
      <c r="T646" s="157"/>
      <c r="AT646" s="152" t="s">
        <v>152</v>
      </c>
      <c r="AU646" s="152" t="s">
        <v>80</v>
      </c>
      <c r="AV646" s="150" t="s">
        <v>80</v>
      </c>
      <c r="AW646" s="150" t="s">
        <v>32</v>
      </c>
      <c r="AX646" s="150" t="s">
        <v>70</v>
      </c>
      <c r="AY646" s="152" t="s">
        <v>140</v>
      </c>
    </row>
    <row r="647" spans="2:65" s="158" customFormat="1">
      <c r="B647" s="159"/>
      <c r="D647" s="144" t="s">
        <v>152</v>
      </c>
      <c r="E647" s="160" t="s">
        <v>3</v>
      </c>
      <c r="F647" s="161" t="s">
        <v>162</v>
      </c>
      <c r="H647" s="162">
        <v>24.428000000000001</v>
      </c>
      <c r="I647" s="163"/>
      <c r="L647" s="159"/>
      <c r="M647" s="164"/>
      <c r="T647" s="165"/>
      <c r="AT647" s="160" t="s">
        <v>152</v>
      </c>
      <c r="AU647" s="160" t="s">
        <v>80</v>
      </c>
      <c r="AV647" s="158" t="s">
        <v>148</v>
      </c>
      <c r="AW647" s="158" t="s">
        <v>32</v>
      </c>
      <c r="AX647" s="158" t="s">
        <v>78</v>
      </c>
      <c r="AY647" s="160" t="s">
        <v>140</v>
      </c>
    </row>
    <row r="648" spans="2:65" s="17" customFormat="1" ht="33" customHeight="1">
      <c r="B648" s="124"/>
      <c r="C648" s="125" t="s">
        <v>777</v>
      </c>
      <c r="D648" s="125" t="s">
        <v>143</v>
      </c>
      <c r="E648" s="126" t="s">
        <v>778</v>
      </c>
      <c r="F648" s="127" t="s">
        <v>779</v>
      </c>
      <c r="G648" s="128" t="s">
        <v>237</v>
      </c>
      <c r="H648" s="129">
        <v>7.0519999999999996</v>
      </c>
      <c r="I648" s="130"/>
      <c r="J648" s="131">
        <f>ROUND(I648*H648,2)</f>
        <v>0</v>
      </c>
      <c r="K648" s="127" t="s">
        <v>147</v>
      </c>
      <c r="L648" s="18"/>
      <c r="M648" s="132" t="s">
        <v>3</v>
      </c>
      <c r="N648" s="133" t="s">
        <v>41</v>
      </c>
      <c r="P648" s="134">
        <f>O648*H648</f>
        <v>0</v>
      </c>
      <c r="Q648" s="134">
        <v>0</v>
      </c>
      <c r="R648" s="134">
        <f>Q648*H648</f>
        <v>0</v>
      </c>
      <c r="S648" s="134">
        <v>5.8999999999999997E-2</v>
      </c>
      <c r="T648" s="135">
        <f>S648*H648</f>
        <v>0.41606799999999994</v>
      </c>
      <c r="AR648" s="136" t="s">
        <v>148</v>
      </c>
      <c r="AT648" s="136" t="s">
        <v>143</v>
      </c>
      <c r="AU648" s="136" t="s">
        <v>80</v>
      </c>
      <c r="AY648" s="2" t="s">
        <v>140</v>
      </c>
      <c r="BE648" s="137">
        <f>IF(N648="základní",J648,0)</f>
        <v>0</v>
      </c>
      <c r="BF648" s="137">
        <f>IF(N648="snížená",J648,0)</f>
        <v>0</v>
      </c>
      <c r="BG648" s="137">
        <f>IF(N648="zákl. přenesená",J648,0)</f>
        <v>0</v>
      </c>
      <c r="BH648" s="137">
        <f>IF(N648="sníž. přenesená",J648,0)</f>
        <v>0</v>
      </c>
      <c r="BI648" s="137">
        <f>IF(N648="nulová",J648,0)</f>
        <v>0</v>
      </c>
      <c r="BJ648" s="2" t="s">
        <v>78</v>
      </c>
      <c r="BK648" s="137">
        <f>ROUND(I648*H648,2)</f>
        <v>0</v>
      </c>
      <c r="BL648" s="2" t="s">
        <v>148</v>
      </c>
      <c r="BM648" s="136" t="s">
        <v>780</v>
      </c>
    </row>
    <row r="649" spans="2:65" s="17" customFormat="1">
      <c r="B649" s="18"/>
      <c r="D649" s="138" t="s">
        <v>150</v>
      </c>
      <c r="F649" s="139" t="s">
        <v>781</v>
      </c>
      <c r="I649" s="140"/>
      <c r="L649" s="18"/>
      <c r="M649" s="141"/>
      <c r="T649" s="42"/>
      <c r="AT649" s="2" t="s">
        <v>150</v>
      </c>
      <c r="AU649" s="2" t="s">
        <v>80</v>
      </c>
    </row>
    <row r="650" spans="2:65" s="150" customFormat="1">
      <c r="B650" s="151"/>
      <c r="D650" s="144" t="s">
        <v>152</v>
      </c>
      <c r="E650" s="152" t="s">
        <v>3</v>
      </c>
      <c r="F650" s="153" t="s">
        <v>782</v>
      </c>
      <c r="H650" s="154">
        <v>4.32</v>
      </c>
      <c r="I650" s="155"/>
      <c r="L650" s="151"/>
      <c r="M650" s="156"/>
      <c r="T650" s="157"/>
      <c r="AT650" s="152" t="s">
        <v>152</v>
      </c>
      <c r="AU650" s="152" t="s">
        <v>80</v>
      </c>
      <c r="AV650" s="150" t="s">
        <v>80</v>
      </c>
      <c r="AW650" s="150" t="s">
        <v>32</v>
      </c>
      <c r="AX650" s="150" t="s">
        <v>70</v>
      </c>
      <c r="AY650" s="152" t="s">
        <v>140</v>
      </c>
    </row>
    <row r="651" spans="2:65" s="150" customFormat="1">
      <c r="B651" s="151"/>
      <c r="D651" s="144" t="s">
        <v>152</v>
      </c>
      <c r="E651" s="152" t="s">
        <v>3</v>
      </c>
      <c r="F651" s="153" t="s">
        <v>783</v>
      </c>
      <c r="H651" s="154">
        <v>1.3620000000000001</v>
      </c>
      <c r="I651" s="155"/>
      <c r="L651" s="151"/>
      <c r="M651" s="156"/>
      <c r="T651" s="157"/>
      <c r="AT651" s="152" t="s">
        <v>152</v>
      </c>
      <c r="AU651" s="152" t="s">
        <v>80</v>
      </c>
      <c r="AV651" s="150" t="s">
        <v>80</v>
      </c>
      <c r="AW651" s="150" t="s">
        <v>32</v>
      </c>
      <c r="AX651" s="150" t="s">
        <v>70</v>
      </c>
      <c r="AY651" s="152" t="s">
        <v>140</v>
      </c>
    </row>
    <row r="652" spans="2:65" s="150" customFormat="1">
      <c r="B652" s="151"/>
      <c r="D652" s="144" t="s">
        <v>152</v>
      </c>
      <c r="E652" s="152" t="s">
        <v>3</v>
      </c>
      <c r="F652" s="153" t="s">
        <v>784</v>
      </c>
      <c r="H652" s="154">
        <v>1.37</v>
      </c>
      <c r="I652" s="155"/>
      <c r="L652" s="151"/>
      <c r="M652" s="156"/>
      <c r="T652" s="157"/>
      <c r="AT652" s="152" t="s">
        <v>152</v>
      </c>
      <c r="AU652" s="152" t="s">
        <v>80</v>
      </c>
      <c r="AV652" s="150" t="s">
        <v>80</v>
      </c>
      <c r="AW652" s="150" t="s">
        <v>32</v>
      </c>
      <c r="AX652" s="150" t="s">
        <v>70</v>
      </c>
      <c r="AY652" s="152" t="s">
        <v>140</v>
      </c>
    </row>
    <row r="653" spans="2:65" s="158" customFormat="1">
      <c r="B653" s="159"/>
      <c r="D653" s="144" t="s">
        <v>152</v>
      </c>
      <c r="E653" s="160" t="s">
        <v>3</v>
      </c>
      <c r="F653" s="161" t="s">
        <v>162</v>
      </c>
      <c r="H653" s="162">
        <v>7.0519999999999996</v>
      </c>
      <c r="I653" s="163"/>
      <c r="L653" s="159"/>
      <c r="M653" s="164"/>
      <c r="T653" s="165"/>
      <c r="AT653" s="160" t="s">
        <v>152</v>
      </c>
      <c r="AU653" s="160" t="s">
        <v>80</v>
      </c>
      <c r="AV653" s="158" t="s">
        <v>148</v>
      </c>
      <c r="AW653" s="158" t="s">
        <v>32</v>
      </c>
      <c r="AX653" s="158" t="s">
        <v>78</v>
      </c>
      <c r="AY653" s="160" t="s">
        <v>140</v>
      </c>
    </row>
    <row r="654" spans="2:65" s="17" customFormat="1" ht="55.5" customHeight="1">
      <c r="B654" s="124"/>
      <c r="C654" s="125" t="s">
        <v>785</v>
      </c>
      <c r="D654" s="125" t="s">
        <v>143</v>
      </c>
      <c r="E654" s="126" t="s">
        <v>786</v>
      </c>
      <c r="F654" s="127" t="s">
        <v>787</v>
      </c>
      <c r="G654" s="128" t="s">
        <v>146</v>
      </c>
      <c r="H654" s="129">
        <v>1.1599999999999999</v>
      </c>
      <c r="I654" s="130"/>
      <c r="J654" s="131">
        <f>ROUND(I654*H654,2)</f>
        <v>0</v>
      </c>
      <c r="K654" s="127" t="s">
        <v>147</v>
      </c>
      <c r="L654" s="18"/>
      <c r="M654" s="132" t="s">
        <v>3</v>
      </c>
      <c r="N654" s="133" t="s">
        <v>41</v>
      </c>
      <c r="P654" s="134">
        <f>O654*H654</f>
        <v>0</v>
      </c>
      <c r="Q654" s="134">
        <v>0</v>
      </c>
      <c r="R654" s="134">
        <f>Q654*H654</f>
        <v>0</v>
      </c>
      <c r="S654" s="134">
        <v>1.8</v>
      </c>
      <c r="T654" s="135">
        <f>S654*H654</f>
        <v>2.0880000000000001</v>
      </c>
      <c r="AR654" s="136" t="s">
        <v>148</v>
      </c>
      <c r="AT654" s="136" t="s">
        <v>143</v>
      </c>
      <c r="AU654" s="136" t="s">
        <v>80</v>
      </c>
      <c r="AY654" s="2" t="s">
        <v>140</v>
      </c>
      <c r="BE654" s="137">
        <f>IF(N654="základní",J654,0)</f>
        <v>0</v>
      </c>
      <c r="BF654" s="137">
        <f>IF(N654="snížená",J654,0)</f>
        <v>0</v>
      </c>
      <c r="BG654" s="137">
        <f>IF(N654="zákl. přenesená",J654,0)</f>
        <v>0</v>
      </c>
      <c r="BH654" s="137">
        <f>IF(N654="sníž. přenesená",J654,0)</f>
        <v>0</v>
      </c>
      <c r="BI654" s="137">
        <f>IF(N654="nulová",J654,0)</f>
        <v>0</v>
      </c>
      <c r="BJ654" s="2" t="s">
        <v>78</v>
      </c>
      <c r="BK654" s="137">
        <f>ROUND(I654*H654,2)</f>
        <v>0</v>
      </c>
      <c r="BL654" s="2" t="s">
        <v>148</v>
      </c>
      <c r="BM654" s="136" t="s">
        <v>788</v>
      </c>
    </row>
    <row r="655" spans="2:65" s="17" customFormat="1">
      <c r="B655" s="18"/>
      <c r="D655" s="138" t="s">
        <v>150</v>
      </c>
      <c r="F655" s="139" t="s">
        <v>789</v>
      </c>
      <c r="I655" s="140"/>
      <c r="L655" s="18"/>
      <c r="M655" s="141"/>
      <c r="T655" s="42"/>
      <c r="AT655" s="2" t="s">
        <v>150</v>
      </c>
      <c r="AU655" s="2" t="s">
        <v>80</v>
      </c>
    </row>
    <row r="656" spans="2:65" s="150" customFormat="1">
      <c r="B656" s="151"/>
      <c r="D656" s="144" t="s">
        <v>152</v>
      </c>
      <c r="E656" s="152" t="s">
        <v>3</v>
      </c>
      <c r="F656" s="153" t="s">
        <v>790</v>
      </c>
      <c r="H656" s="154">
        <v>1.1599999999999999</v>
      </c>
      <c r="I656" s="155"/>
      <c r="L656" s="151"/>
      <c r="M656" s="156"/>
      <c r="T656" s="157"/>
      <c r="AT656" s="152" t="s">
        <v>152</v>
      </c>
      <c r="AU656" s="152" t="s">
        <v>80</v>
      </c>
      <c r="AV656" s="150" t="s">
        <v>80</v>
      </c>
      <c r="AW656" s="150" t="s">
        <v>32</v>
      </c>
      <c r="AX656" s="150" t="s">
        <v>70</v>
      </c>
      <c r="AY656" s="152" t="s">
        <v>140</v>
      </c>
    </row>
    <row r="657" spans="2:65" s="158" customFormat="1">
      <c r="B657" s="159"/>
      <c r="D657" s="144" t="s">
        <v>152</v>
      </c>
      <c r="E657" s="160" t="s">
        <v>3</v>
      </c>
      <c r="F657" s="161" t="s">
        <v>162</v>
      </c>
      <c r="H657" s="162">
        <v>1.1599999999999999</v>
      </c>
      <c r="I657" s="163"/>
      <c r="L657" s="159"/>
      <c r="M657" s="164"/>
      <c r="T657" s="165"/>
      <c r="AT657" s="160" t="s">
        <v>152</v>
      </c>
      <c r="AU657" s="160" t="s">
        <v>80</v>
      </c>
      <c r="AV657" s="158" t="s">
        <v>148</v>
      </c>
      <c r="AW657" s="158" t="s">
        <v>32</v>
      </c>
      <c r="AX657" s="158" t="s">
        <v>78</v>
      </c>
      <c r="AY657" s="160" t="s">
        <v>140</v>
      </c>
    </row>
    <row r="658" spans="2:65" s="17" customFormat="1" ht="49.15" customHeight="1">
      <c r="B658" s="124"/>
      <c r="C658" s="125" t="s">
        <v>791</v>
      </c>
      <c r="D658" s="125" t="s">
        <v>143</v>
      </c>
      <c r="E658" s="126" t="s">
        <v>792</v>
      </c>
      <c r="F658" s="127" t="s">
        <v>793</v>
      </c>
      <c r="G658" s="128" t="s">
        <v>349</v>
      </c>
      <c r="H658" s="129">
        <v>15.4</v>
      </c>
      <c r="I658" s="130"/>
      <c r="J658" s="131">
        <f>ROUND(I658*H658,2)</f>
        <v>0</v>
      </c>
      <c r="K658" s="127" t="s">
        <v>147</v>
      </c>
      <c r="L658" s="18"/>
      <c r="M658" s="132" t="s">
        <v>3</v>
      </c>
      <c r="N658" s="133" t="s">
        <v>41</v>
      </c>
      <c r="P658" s="134">
        <f>O658*H658</f>
        <v>0</v>
      </c>
      <c r="Q658" s="134">
        <v>0</v>
      </c>
      <c r="R658" s="134">
        <f>Q658*H658</f>
        <v>0</v>
      </c>
      <c r="S658" s="134">
        <v>4.2000000000000003E-2</v>
      </c>
      <c r="T658" s="135">
        <f>S658*H658</f>
        <v>0.64680000000000004</v>
      </c>
      <c r="AR658" s="136" t="s">
        <v>148</v>
      </c>
      <c r="AT658" s="136" t="s">
        <v>143</v>
      </c>
      <c r="AU658" s="136" t="s">
        <v>80</v>
      </c>
      <c r="AY658" s="2" t="s">
        <v>140</v>
      </c>
      <c r="BE658" s="137">
        <f>IF(N658="základní",J658,0)</f>
        <v>0</v>
      </c>
      <c r="BF658" s="137">
        <f>IF(N658="snížená",J658,0)</f>
        <v>0</v>
      </c>
      <c r="BG658" s="137">
        <f>IF(N658="zákl. přenesená",J658,0)</f>
        <v>0</v>
      </c>
      <c r="BH658" s="137">
        <f>IF(N658="sníž. přenesená",J658,0)</f>
        <v>0</v>
      </c>
      <c r="BI658" s="137">
        <f>IF(N658="nulová",J658,0)</f>
        <v>0</v>
      </c>
      <c r="BJ658" s="2" t="s">
        <v>78</v>
      </c>
      <c r="BK658" s="137">
        <f>ROUND(I658*H658,2)</f>
        <v>0</v>
      </c>
      <c r="BL658" s="2" t="s">
        <v>148</v>
      </c>
      <c r="BM658" s="136" t="s">
        <v>794</v>
      </c>
    </row>
    <row r="659" spans="2:65" s="17" customFormat="1">
      <c r="B659" s="18"/>
      <c r="D659" s="138" t="s">
        <v>150</v>
      </c>
      <c r="F659" s="139" t="s">
        <v>795</v>
      </c>
      <c r="I659" s="140"/>
      <c r="L659" s="18"/>
      <c r="M659" s="141"/>
      <c r="T659" s="42"/>
      <c r="AT659" s="2" t="s">
        <v>150</v>
      </c>
      <c r="AU659" s="2" t="s">
        <v>80</v>
      </c>
    </row>
    <row r="660" spans="2:65" s="150" customFormat="1">
      <c r="B660" s="151"/>
      <c r="D660" s="144" t="s">
        <v>152</v>
      </c>
      <c r="E660" s="152" t="s">
        <v>3</v>
      </c>
      <c r="F660" s="153" t="s">
        <v>796</v>
      </c>
      <c r="H660" s="154">
        <v>15.4</v>
      </c>
      <c r="I660" s="155"/>
      <c r="L660" s="151"/>
      <c r="M660" s="156"/>
      <c r="T660" s="157"/>
      <c r="AT660" s="152" t="s">
        <v>152</v>
      </c>
      <c r="AU660" s="152" t="s">
        <v>80</v>
      </c>
      <c r="AV660" s="150" t="s">
        <v>80</v>
      </c>
      <c r="AW660" s="150" t="s">
        <v>32</v>
      </c>
      <c r="AX660" s="150" t="s">
        <v>70</v>
      </c>
      <c r="AY660" s="152" t="s">
        <v>140</v>
      </c>
    </row>
    <row r="661" spans="2:65" s="158" customFormat="1">
      <c r="B661" s="159"/>
      <c r="D661" s="144" t="s">
        <v>152</v>
      </c>
      <c r="E661" s="160" t="s">
        <v>3</v>
      </c>
      <c r="F661" s="161" t="s">
        <v>162</v>
      </c>
      <c r="H661" s="162">
        <v>15.4</v>
      </c>
      <c r="I661" s="163"/>
      <c r="L661" s="159"/>
      <c r="M661" s="164"/>
      <c r="T661" s="165"/>
      <c r="AT661" s="160" t="s">
        <v>152</v>
      </c>
      <c r="AU661" s="160" t="s">
        <v>80</v>
      </c>
      <c r="AV661" s="158" t="s">
        <v>148</v>
      </c>
      <c r="AW661" s="158" t="s">
        <v>32</v>
      </c>
      <c r="AX661" s="158" t="s">
        <v>78</v>
      </c>
      <c r="AY661" s="160" t="s">
        <v>140</v>
      </c>
    </row>
    <row r="662" spans="2:65" s="17" customFormat="1" ht="44.25" customHeight="1">
      <c r="B662" s="124"/>
      <c r="C662" s="125" t="s">
        <v>797</v>
      </c>
      <c r="D662" s="125" t="s">
        <v>143</v>
      </c>
      <c r="E662" s="126" t="s">
        <v>798</v>
      </c>
      <c r="F662" s="127" t="s">
        <v>799</v>
      </c>
      <c r="G662" s="128" t="s">
        <v>349</v>
      </c>
      <c r="H662" s="129">
        <v>0.45</v>
      </c>
      <c r="I662" s="130"/>
      <c r="J662" s="131">
        <f>ROUND(I662*H662,2)</f>
        <v>0</v>
      </c>
      <c r="K662" s="127" t="s">
        <v>147</v>
      </c>
      <c r="L662" s="18"/>
      <c r="M662" s="132" t="s">
        <v>3</v>
      </c>
      <c r="N662" s="133" t="s">
        <v>41</v>
      </c>
      <c r="P662" s="134">
        <f>O662*H662</f>
        <v>0</v>
      </c>
      <c r="Q662" s="134">
        <v>1.3699999999999999E-3</v>
      </c>
      <c r="R662" s="134">
        <f>Q662*H662</f>
        <v>6.1649999999999997E-4</v>
      </c>
      <c r="S662" s="134">
        <v>2.9000000000000001E-2</v>
      </c>
      <c r="T662" s="135">
        <f>S662*H662</f>
        <v>1.3050000000000001E-2</v>
      </c>
      <c r="AR662" s="136" t="s">
        <v>148</v>
      </c>
      <c r="AT662" s="136" t="s">
        <v>143</v>
      </c>
      <c r="AU662" s="136" t="s">
        <v>80</v>
      </c>
      <c r="AY662" s="2" t="s">
        <v>140</v>
      </c>
      <c r="BE662" s="137">
        <f>IF(N662="základní",J662,0)</f>
        <v>0</v>
      </c>
      <c r="BF662" s="137">
        <f>IF(N662="snížená",J662,0)</f>
        <v>0</v>
      </c>
      <c r="BG662" s="137">
        <f>IF(N662="zákl. přenesená",J662,0)</f>
        <v>0</v>
      </c>
      <c r="BH662" s="137">
        <f>IF(N662="sníž. přenesená",J662,0)</f>
        <v>0</v>
      </c>
      <c r="BI662" s="137">
        <f>IF(N662="nulová",J662,0)</f>
        <v>0</v>
      </c>
      <c r="BJ662" s="2" t="s">
        <v>78</v>
      </c>
      <c r="BK662" s="137">
        <f>ROUND(I662*H662,2)</f>
        <v>0</v>
      </c>
      <c r="BL662" s="2" t="s">
        <v>148</v>
      </c>
      <c r="BM662" s="136" t="s">
        <v>800</v>
      </c>
    </row>
    <row r="663" spans="2:65" s="17" customFormat="1">
      <c r="B663" s="18"/>
      <c r="D663" s="138" t="s">
        <v>150</v>
      </c>
      <c r="F663" s="139" t="s">
        <v>801</v>
      </c>
      <c r="I663" s="140"/>
      <c r="L663" s="18"/>
      <c r="M663" s="141"/>
      <c r="T663" s="42"/>
      <c r="AT663" s="2" t="s">
        <v>150</v>
      </c>
      <c r="AU663" s="2" t="s">
        <v>80</v>
      </c>
    </row>
    <row r="664" spans="2:65" s="150" customFormat="1">
      <c r="B664" s="151"/>
      <c r="D664" s="144" t="s">
        <v>152</v>
      </c>
      <c r="E664" s="152" t="s">
        <v>3</v>
      </c>
      <c r="F664" s="153" t="s">
        <v>802</v>
      </c>
      <c r="H664" s="154">
        <v>0.45</v>
      </c>
      <c r="I664" s="155"/>
      <c r="L664" s="151"/>
      <c r="M664" s="156"/>
      <c r="T664" s="157"/>
      <c r="AT664" s="152" t="s">
        <v>152</v>
      </c>
      <c r="AU664" s="152" t="s">
        <v>80</v>
      </c>
      <c r="AV664" s="150" t="s">
        <v>80</v>
      </c>
      <c r="AW664" s="150" t="s">
        <v>32</v>
      </c>
      <c r="AX664" s="150" t="s">
        <v>70</v>
      </c>
      <c r="AY664" s="152" t="s">
        <v>140</v>
      </c>
    </row>
    <row r="665" spans="2:65" s="158" customFormat="1">
      <c r="B665" s="159"/>
      <c r="D665" s="144" t="s">
        <v>152</v>
      </c>
      <c r="E665" s="160" t="s">
        <v>3</v>
      </c>
      <c r="F665" s="161" t="s">
        <v>162</v>
      </c>
      <c r="H665" s="162">
        <v>0.45</v>
      </c>
      <c r="I665" s="163"/>
      <c r="L665" s="159"/>
      <c r="M665" s="164"/>
      <c r="T665" s="165"/>
      <c r="AT665" s="160" t="s">
        <v>152</v>
      </c>
      <c r="AU665" s="160" t="s">
        <v>80</v>
      </c>
      <c r="AV665" s="158" t="s">
        <v>148</v>
      </c>
      <c r="AW665" s="158" t="s">
        <v>32</v>
      </c>
      <c r="AX665" s="158" t="s">
        <v>78</v>
      </c>
      <c r="AY665" s="160" t="s">
        <v>140</v>
      </c>
    </row>
    <row r="666" spans="2:65" s="17" customFormat="1" ht="44.25" customHeight="1">
      <c r="B666" s="124"/>
      <c r="C666" s="125" t="s">
        <v>803</v>
      </c>
      <c r="D666" s="125" t="s">
        <v>143</v>
      </c>
      <c r="E666" s="126" t="s">
        <v>804</v>
      </c>
      <c r="F666" s="127" t="s">
        <v>805</v>
      </c>
      <c r="G666" s="128" t="s">
        <v>349</v>
      </c>
      <c r="H666" s="129">
        <v>0.9</v>
      </c>
      <c r="I666" s="130"/>
      <c r="J666" s="131">
        <f>ROUND(I666*H666,2)</f>
        <v>0</v>
      </c>
      <c r="K666" s="127" t="s">
        <v>147</v>
      </c>
      <c r="L666" s="18"/>
      <c r="M666" s="132" t="s">
        <v>3</v>
      </c>
      <c r="N666" s="133" t="s">
        <v>41</v>
      </c>
      <c r="P666" s="134">
        <f>O666*H666</f>
        <v>0</v>
      </c>
      <c r="Q666" s="134">
        <v>3.16E-3</v>
      </c>
      <c r="R666" s="134">
        <f>Q666*H666</f>
        <v>2.8440000000000002E-3</v>
      </c>
      <c r="S666" s="134">
        <v>6.9000000000000006E-2</v>
      </c>
      <c r="T666" s="135">
        <f>S666*H666</f>
        <v>6.2100000000000009E-2</v>
      </c>
      <c r="AR666" s="136" t="s">
        <v>148</v>
      </c>
      <c r="AT666" s="136" t="s">
        <v>143</v>
      </c>
      <c r="AU666" s="136" t="s">
        <v>80</v>
      </c>
      <c r="AY666" s="2" t="s">
        <v>140</v>
      </c>
      <c r="BE666" s="137">
        <f>IF(N666="základní",J666,0)</f>
        <v>0</v>
      </c>
      <c r="BF666" s="137">
        <f>IF(N666="snížená",J666,0)</f>
        <v>0</v>
      </c>
      <c r="BG666" s="137">
        <f>IF(N666="zákl. přenesená",J666,0)</f>
        <v>0</v>
      </c>
      <c r="BH666" s="137">
        <f>IF(N666="sníž. přenesená",J666,0)</f>
        <v>0</v>
      </c>
      <c r="BI666" s="137">
        <f>IF(N666="nulová",J666,0)</f>
        <v>0</v>
      </c>
      <c r="BJ666" s="2" t="s">
        <v>78</v>
      </c>
      <c r="BK666" s="137">
        <f>ROUND(I666*H666,2)</f>
        <v>0</v>
      </c>
      <c r="BL666" s="2" t="s">
        <v>148</v>
      </c>
      <c r="BM666" s="136" t="s">
        <v>806</v>
      </c>
    </row>
    <row r="667" spans="2:65" s="17" customFormat="1">
      <c r="B667" s="18"/>
      <c r="D667" s="138" t="s">
        <v>150</v>
      </c>
      <c r="F667" s="139" t="s">
        <v>807</v>
      </c>
      <c r="I667" s="140"/>
      <c r="L667" s="18"/>
      <c r="M667" s="141"/>
      <c r="T667" s="42"/>
      <c r="AT667" s="2" t="s">
        <v>150</v>
      </c>
      <c r="AU667" s="2" t="s">
        <v>80</v>
      </c>
    </row>
    <row r="668" spans="2:65" s="150" customFormat="1">
      <c r="B668" s="151"/>
      <c r="D668" s="144" t="s">
        <v>152</v>
      </c>
      <c r="E668" s="152" t="s">
        <v>3</v>
      </c>
      <c r="F668" s="153" t="s">
        <v>808</v>
      </c>
      <c r="H668" s="154">
        <v>0.9</v>
      </c>
      <c r="I668" s="155"/>
      <c r="L668" s="151"/>
      <c r="M668" s="156"/>
      <c r="T668" s="157"/>
      <c r="AT668" s="152" t="s">
        <v>152</v>
      </c>
      <c r="AU668" s="152" t="s">
        <v>80</v>
      </c>
      <c r="AV668" s="150" t="s">
        <v>80</v>
      </c>
      <c r="AW668" s="150" t="s">
        <v>32</v>
      </c>
      <c r="AX668" s="150" t="s">
        <v>70</v>
      </c>
      <c r="AY668" s="152" t="s">
        <v>140</v>
      </c>
    </row>
    <row r="669" spans="2:65" s="158" customFormat="1">
      <c r="B669" s="159"/>
      <c r="D669" s="144" t="s">
        <v>152</v>
      </c>
      <c r="E669" s="160" t="s">
        <v>3</v>
      </c>
      <c r="F669" s="161" t="s">
        <v>162</v>
      </c>
      <c r="H669" s="162">
        <v>0.9</v>
      </c>
      <c r="I669" s="163"/>
      <c r="L669" s="159"/>
      <c r="M669" s="164"/>
      <c r="T669" s="165"/>
      <c r="AT669" s="160" t="s">
        <v>152</v>
      </c>
      <c r="AU669" s="160" t="s">
        <v>80</v>
      </c>
      <c r="AV669" s="158" t="s">
        <v>148</v>
      </c>
      <c r="AW669" s="158" t="s">
        <v>32</v>
      </c>
      <c r="AX669" s="158" t="s">
        <v>78</v>
      </c>
      <c r="AY669" s="160" t="s">
        <v>140</v>
      </c>
    </row>
    <row r="670" spans="2:65" s="17" customFormat="1" ht="37.9" customHeight="1">
      <c r="B670" s="124"/>
      <c r="C670" s="125" t="s">
        <v>809</v>
      </c>
      <c r="D670" s="125" t="s">
        <v>143</v>
      </c>
      <c r="E670" s="126" t="s">
        <v>810</v>
      </c>
      <c r="F670" s="127" t="s">
        <v>811</v>
      </c>
      <c r="G670" s="128" t="s">
        <v>237</v>
      </c>
      <c r="H670" s="129">
        <v>77.396000000000001</v>
      </c>
      <c r="I670" s="130"/>
      <c r="J670" s="131">
        <f>ROUND(I670*H670,2)</f>
        <v>0</v>
      </c>
      <c r="K670" s="127" t="s">
        <v>147</v>
      </c>
      <c r="L670" s="18"/>
      <c r="M670" s="132" t="s">
        <v>3</v>
      </c>
      <c r="N670" s="133" t="s">
        <v>41</v>
      </c>
      <c r="P670" s="134">
        <f>O670*H670</f>
        <v>0</v>
      </c>
      <c r="Q670" s="134">
        <v>0</v>
      </c>
      <c r="R670" s="134">
        <f>Q670*H670</f>
        <v>0</v>
      </c>
      <c r="S670" s="134">
        <v>4.5999999999999999E-2</v>
      </c>
      <c r="T670" s="135">
        <f>S670*H670</f>
        <v>3.560216</v>
      </c>
      <c r="AR670" s="136" t="s">
        <v>148</v>
      </c>
      <c r="AT670" s="136" t="s">
        <v>143</v>
      </c>
      <c r="AU670" s="136" t="s">
        <v>80</v>
      </c>
      <c r="AY670" s="2" t="s">
        <v>140</v>
      </c>
      <c r="BE670" s="137">
        <f>IF(N670="základní",J670,0)</f>
        <v>0</v>
      </c>
      <c r="BF670" s="137">
        <f>IF(N670="snížená",J670,0)</f>
        <v>0</v>
      </c>
      <c r="BG670" s="137">
        <f>IF(N670="zákl. přenesená",J670,0)</f>
        <v>0</v>
      </c>
      <c r="BH670" s="137">
        <f>IF(N670="sníž. přenesená",J670,0)</f>
        <v>0</v>
      </c>
      <c r="BI670" s="137">
        <f>IF(N670="nulová",J670,0)</f>
        <v>0</v>
      </c>
      <c r="BJ670" s="2" t="s">
        <v>78</v>
      </c>
      <c r="BK670" s="137">
        <f>ROUND(I670*H670,2)</f>
        <v>0</v>
      </c>
      <c r="BL670" s="2" t="s">
        <v>148</v>
      </c>
      <c r="BM670" s="136" t="s">
        <v>812</v>
      </c>
    </row>
    <row r="671" spans="2:65" s="17" customFormat="1">
      <c r="B671" s="18"/>
      <c r="D671" s="138" t="s">
        <v>150</v>
      </c>
      <c r="F671" s="139" t="s">
        <v>813</v>
      </c>
      <c r="I671" s="140"/>
      <c r="L671" s="18"/>
      <c r="M671" s="141"/>
      <c r="T671" s="42"/>
      <c r="AT671" s="2" t="s">
        <v>150</v>
      </c>
      <c r="AU671" s="2" t="s">
        <v>80</v>
      </c>
    </row>
    <row r="672" spans="2:65" s="142" customFormat="1">
      <c r="B672" s="143"/>
      <c r="D672" s="144" t="s">
        <v>152</v>
      </c>
      <c r="E672" s="145" t="s">
        <v>3</v>
      </c>
      <c r="F672" s="146" t="s">
        <v>814</v>
      </c>
      <c r="H672" s="145" t="s">
        <v>3</v>
      </c>
      <c r="I672" s="147"/>
      <c r="L672" s="143"/>
      <c r="M672" s="148"/>
      <c r="T672" s="149"/>
      <c r="AT672" s="145" t="s">
        <v>152</v>
      </c>
      <c r="AU672" s="145" t="s">
        <v>80</v>
      </c>
      <c r="AV672" s="142" t="s">
        <v>78</v>
      </c>
      <c r="AW672" s="142" t="s">
        <v>32</v>
      </c>
      <c r="AX672" s="142" t="s">
        <v>70</v>
      </c>
      <c r="AY672" s="145" t="s">
        <v>140</v>
      </c>
    </row>
    <row r="673" spans="2:65" s="150" customFormat="1">
      <c r="B673" s="151"/>
      <c r="D673" s="144" t="s">
        <v>152</v>
      </c>
      <c r="E673" s="152" t="s">
        <v>3</v>
      </c>
      <c r="F673" s="153" t="s">
        <v>815</v>
      </c>
      <c r="H673" s="154">
        <v>38.698</v>
      </c>
      <c r="I673" s="155"/>
      <c r="L673" s="151"/>
      <c r="M673" s="156"/>
      <c r="T673" s="157"/>
      <c r="AT673" s="152" t="s">
        <v>152</v>
      </c>
      <c r="AU673" s="152" t="s">
        <v>80</v>
      </c>
      <c r="AV673" s="150" t="s">
        <v>80</v>
      </c>
      <c r="AW673" s="150" t="s">
        <v>32</v>
      </c>
      <c r="AX673" s="150" t="s">
        <v>70</v>
      </c>
      <c r="AY673" s="152" t="s">
        <v>140</v>
      </c>
    </row>
    <row r="674" spans="2:65" s="176" customFormat="1">
      <c r="B674" s="177"/>
      <c r="D674" s="144" t="s">
        <v>152</v>
      </c>
      <c r="E674" s="178" t="s">
        <v>3</v>
      </c>
      <c r="F674" s="179" t="s">
        <v>274</v>
      </c>
      <c r="H674" s="180">
        <v>38.698</v>
      </c>
      <c r="I674" s="181"/>
      <c r="L674" s="177"/>
      <c r="M674" s="182"/>
      <c r="T674" s="183"/>
      <c r="AT674" s="178" t="s">
        <v>152</v>
      </c>
      <c r="AU674" s="178" t="s">
        <v>80</v>
      </c>
      <c r="AV674" s="176" t="s">
        <v>275</v>
      </c>
      <c r="AW674" s="176" t="s">
        <v>32</v>
      </c>
      <c r="AX674" s="176" t="s">
        <v>70</v>
      </c>
      <c r="AY674" s="178" t="s">
        <v>140</v>
      </c>
    </row>
    <row r="675" spans="2:65" s="142" customFormat="1">
      <c r="B675" s="143"/>
      <c r="D675" s="144" t="s">
        <v>152</v>
      </c>
      <c r="E675" s="145" t="s">
        <v>3</v>
      </c>
      <c r="F675" s="146" t="s">
        <v>816</v>
      </c>
      <c r="H675" s="145" t="s">
        <v>3</v>
      </c>
      <c r="I675" s="147"/>
      <c r="L675" s="143"/>
      <c r="M675" s="148"/>
      <c r="T675" s="149"/>
      <c r="AT675" s="145" t="s">
        <v>152</v>
      </c>
      <c r="AU675" s="145" t="s">
        <v>80</v>
      </c>
      <c r="AV675" s="142" t="s">
        <v>78</v>
      </c>
      <c r="AW675" s="142" t="s">
        <v>32</v>
      </c>
      <c r="AX675" s="142" t="s">
        <v>70</v>
      </c>
      <c r="AY675" s="145" t="s">
        <v>140</v>
      </c>
    </row>
    <row r="676" spans="2:65" s="150" customFormat="1">
      <c r="B676" s="151"/>
      <c r="D676" s="144" t="s">
        <v>152</v>
      </c>
      <c r="E676" s="152" t="s">
        <v>3</v>
      </c>
      <c r="F676" s="153" t="s">
        <v>817</v>
      </c>
      <c r="H676" s="154">
        <v>38.698</v>
      </c>
      <c r="I676" s="155"/>
      <c r="L676" s="151"/>
      <c r="M676" s="156"/>
      <c r="T676" s="157"/>
      <c r="AT676" s="152" t="s">
        <v>152</v>
      </c>
      <c r="AU676" s="152" t="s">
        <v>80</v>
      </c>
      <c r="AV676" s="150" t="s">
        <v>80</v>
      </c>
      <c r="AW676" s="150" t="s">
        <v>32</v>
      </c>
      <c r="AX676" s="150" t="s">
        <v>70</v>
      </c>
      <c r="AY676" s="152" t="s">
        <v>140</v>
      </c>
    </row>
    <row r="677" spans="2:65" s="176" customFormat="1">
      <c r="B677" s="177"/>
      <c r="D677" s="144" t="s">
        <v>152</v>
      </c>
      <c r="E677" s="178" t="s">
        <v>3</v>
      </c>
      <c r="F677" s="179" t="s">
        <v>274</v>
      </c>
      <c r="H677" s="180">
        <v>38.698</v>
      </c>
      <c r="I677" s="181"/>
      <c r="L677" s="177"/>
      <c r="M677" s="182"/>
      <c r="T677" s="183"/>
      <c r="AT677" s="178" t="s">
        <v>152</v>
      </c>
      <c r="AU677" s="178" t="s">
        <v>80</v>
      </c>
      <c r="AV677" s="176" t="s">
        <v>275</v>
      </c>
      <c r="AW677" s="176" t="s">
        <v>32</v>
      </c>
      <c r="AX677" s="176" t="s">
        <v>70</v>
      </c>
      <c r="AY677" s="178" t="s">
        <v>140</v>
      </c>
    </row>
    <row r="678" spans="2:65" s="158" customFormat="1">
      <c r="B678" s="159"/>
      <c r="D678" s="144" t="s">
        <v>152</v>
      </c>
      <c r="E678" s="160" t="s">
        <v>3</v>
      </c>
      <c r="F678" s="161" t="s">
        <v>162</v>
      </c>
      <c r="H678" s="162">
        <v>77.396000000000001</v>
      </c>
      <c r="I678" s="163"/>
      <c r="L678" s="159"/>
      <c r="M678" s="164"/>
      <c r="T678" s="165"/>
      <c r="AT678" s="160" t="s">
        <v>152</v>
      </c>
      <c r="AU678" s="160" t="s">
        <v>80</v>
      </c>
      <c r="AV678" s="158" t="s">
        <v>148</v>
      </c>
      <c r="AW678" s="158" t="s">
        <v>32</v>
      </c>
      <c r="AX678" s="158" t="s">
        <v>78</v>
      </c>
      <c r="AY678" s="160" t="s">
        <v>140</v>
      </c>
    </row>
    <row r="679" spans="2:65" s="17" customFormat="1" ht="44.25" customHeight="1">
      <c r="B679" s="124"/>
      <c r="C679" s="125" t="s">
        <v>818</v>
      </c>
      <c r="D679" s="125" t="s">
        <v>143</v>
      </c>
      <c r="E679" s="126" t="s">
        <v>819</v>
      </c>
      <c r="F679" s="127" t="s">
        <v>820</v>
      </c>
      <c r="G679" s="128" t="s">
        <v>237</v>
      </c>
      <c r="H679" s="129">
        <v>157.553</v>
      </c>
      <c r="I679" s="130"/>
      <c r="J679" s="131">
        <f>ROUND(I679*H679,2)</f>
        <v>0</v>
      </c>
      <c r="K679" s="127" t="s">
        <v>147</v>
      </c>
      <c r="L679" s="18"/>
      <c r="M679" s="132" t="s">
        <v>3</v>
      </c>
      <c r="N679" s="133" t="s">
        <v>41</v>
      </c>
      <c r="P679" s="134">
        <f>O679*H679</f>
        <v>0</v>
      </c>
      <c r="Q679" s="134">
        <v>0</v>
      </c>
      <c r="R679" s="134">
        <f>Q679*H679</f>
        <v>0</v>
      </c>
      <c r="S679" s="134">
        <v>1.6E-2</v>
      </c>
      <c r="T679" s="135">
        <f>S679*H679</f>
        <v>2.520848</v>
      </c>
      <c r="AR679" s="136" t="s">
        <v>148</v>
      </c>
      <c r="AT679" s="136" t="s">
        <v>143</v>
      </c>
      <c r="AU679" s="136" t="s">
        <v>80</v>
      </c>
      <c r="AY679" s="2" t="s">
        <v>140</v>
      </c>
      <c r="BE679" s="137">
        <f>IF(N679="základní",J679,0)</f>
        <v>0</v>
      </c>
      <c r="BF679" s="137">
        <f>IF(N679="snížená",J679,0)</f>
        <v>0</v>
      </c>
      <c r="BG679" s="137">
        <f>IF(N679="zákl. přenesená",J679,0)</f>
        <v>0</v>
      </c>
      <c r="BH679" s="137">
        <f>IF(N679="sníž. přenesená",J679,0)</f>
        <v>0</v>
      </c>
      <c r="BI679" s="137">
        <f>IF(N679="nulová",J679,0)</f>
        <v>0</v>
      </c>
      <c r="BJ679" s="2" t="s">
        <v>78</v>
      </c>
      <c r="BK679" s="137">
        <f>ROUND(I679*H679,2)</f>
        <v>0</v>
      </c>
      <c r="BL679" s="2" t="s">
        <v>148</v>
      </c>
      <c r="BM679" s="136" t="s">
        <v>821</v>
      </c>
    </row>
    <row r="680" spans="2:65" s="17" customFormat="1">
      <c r="B680" s="18"/>
      <c r="D680" s="138" t="s">
        <v>150</v>
      </c>
      <c r="F680" s="139" t="s">
        <v>822</v>
      </c>
      <c r="I680" s="140"/>
      <c r="L680" s="18"/>
      <c r="M680" s="141"/>
      <c r="T680" s="42"/>
      <c r="AT680" s="2" t="s">
        <v>150</v>
      </c>
      <c r="AU680" s="2" t="s">
        <v>80</v>
      </c>
    </row>
    <row r="681" spans="2:65" s="17" customFormat="1" ht="37.9" customHeight="1">
      <c r="B681" s="124"/>
      <c r="C681" s="125" t="s">
        <v>823</v>
      </c>
      <c r="D681" s="125" t="s">
        <v>143</v>
      </c>
      <c r="E681" s="126" t="s">
        <v>824</v>
      </c>
      <c r="F681" s="127" t="s">
        <v>825</v>
      </c>
      <c r="G681" s="128" t="s">
        <v>237</v>
      </c>
      <c r="H681" s="129">
        <v>129.71600000000001</v>
      </c>
      <c r="I681" s="130"/>
      <c r="J681" s="131">
        <f>ROUND(I681*H681,2)</f>
        <v>0</v>
      </c>
      <c r="K681" s="127" t="s">
        <v>147</v>
      </c>
      <c r="L681" s="18"/>
      <c r="M681" s="132" t="s">
        <v>3</v>
      </c>
      <c r="N681" s="133" t="s">
        <v>41</v>
      </c>
      <c r="P681" s="134">
        <f>O681*H681</f>
        <v>0</v>
      </c>
      <c r="Q681" s="134">
        <v>0</v>
      </c>
      <c r="R681" s="134">
        <f>Q681*H681</f>
        <v>0</v>
      </c>
      <c r="S681" s="134">
        <v>6.8000000000000005E-2</v>
      </c>
      <c r="T681" s="135">
        <f>S681*H681</f>
        <v>8.8206880000000005</v>
      </c>
      <c r="AR681" s="136" t="s">
        <v>148</v>
      </c>
      <c r="AT681" s="136" t="s">
        <v>143</v>
      </c>
      <c r="AU681" s="136" t="s">
        <v>80</v>
      </c>
      <c r="AY681" s="2" t="s">
        <v>140</v>
      </c>
      <c r="BE681" s="137">
        <f>IF(N681="základní",J681,0)</f>
        <v>0</v>
      </c>
      <c r="BF681" s="137">
        <f>IF(N681="snížená",J681,0)</f>
        <v>0</v>
      </c>
      <c r="BG681" s="137">
        <f>IF(N681="zákl. přenesená",J681,0)</f>
        <v>0</v>
      </c>
      <c r="BH681" s="137">
        <f>IF(N681="sníž. přenesená",J681,0)</f>
        <v>0</v>
      </c>
      <c r="BI681" s="137">
        <f>IF(N681="nulová",J681,0)</f>
        <v>0</v>
      </c>
      <c r="BJ681" s="2" t="s">
        <v>78</v>
      </c>
      <c r="BK681" s="137">
        <f>ROUND(I681*H681,2)</f>
        <v>0</v>
      </c>
      <c r="BL681" s="2" t="s">
        <v>148</v>
      </c>
      <c r="BM681" s="136" t="s">
        <v>826</v>
      </c>
    </row>
    <row r="682" spans="2:65" s="17" customFormat="1">
      <c r="B682" s="18"/>
      <c r="D682" s="138" t="s">
        <v>150</v>
      </c>
      <c r="F682" s="139" t="s">
        <v>827</v>
      </c>
      <c r="I682" s="140"/>
      <c r="L682" s="18"/>
      <c r="M682" s="141"/>
      <c r="T682" s="42"/>
      <c r="AT682" s="2" t="s">
        <v>150</v>
      </c>
      <c r="AU682" s="2" t="s">
        <v>80</v>
      </c>
    </row>
    <row r="683" spans="2:65" s="142" customFormat="1">
      <c r="B683" s="143"/>
      <c r="D683" s="144" t="s">
        <v>152</v>
      </c>
      <c r="E683" s="145" t="s">
        <v>3</v>
      </c>
      <c r="F683" s="146" t="s">
        <v>828</v>
      </c>
      <c r="H683" s="145" t="s">
        <v>3</v>
      </c>
      <c r="I683" s="147"/>
      <c r="L683" s="143"/>
      <c r="M683" s="148"/>
      <c r="T683" s="149"/>
      <c r="AT683" s="145" t="s">
        <v>152</v>
      </c>
      <c r="AU683" s="145" t="s">
        <v>80</v>
      </c>
      <c r="AV683" s="142" t="s">
        <v>78</v>
      </c>
      <c r="AW683" s="142" t="s">
        <v>32</v>
      </c>
      <c r="AX683" s="142" t="s">
        <v>70</v>
      </c>
      <c r="AY683" s="145" t="s">
        <v>140</v>
      </c>
    </row>
    <row r="684" spans="2:65" s="150" customFormat="1">
      <c r="B684" s="151"/>
      <c r="D684" s="144" t="s">
        <v>152</v>
      </c>
      <c r="E684" s="152" t="s">
        <v>3</v>
      </c>
      <c r="F684" s="153" t="s">
        <v>829</v>
      </c>
      <c r="H684" s="154">
        <v>68.8</v>
      </c>
      <c r="I684" s="155"/>
      <c r="L684" s="151"/>
      <c r="M684" s="156"/>
      <c r="T684" s="157"/>
      <c r="AT684" s="152" t="s">
        <v>152</v>
      </c>
      <c r="AU684" s="152" t="s">
        <v>80</v>
      </c>
      <c r="AV684" s="150" t="s">
        <v>80</v>
      </c>
      <c r="AW684" s="150" t="s">
        <v>32</v>
      </c>
      <c r="AX684" s="150" t="s">
        <v>70</v>
      </c>
      <c r="AY684" s="152" t="s">
        <v>140</v>
      </c>
    </row>
    <row r="685" spans="2:65" s="150" customFormat="1">
      <c r="B685" s="151"/>
      <c r="D685" s="144" t="s">
        <v>152</v>
      </c>
      <c r="E685" s="152" t="s">
        <v>3</v>
      </c>
      <c r="F685" s="153" t="s">
        <v>830</v>
      </c>
      <c r="H685" s="154">
        <v>40.799999999999997</v>
      </c>
      <c r="I685" s="155"/>
      <c r="L685" s="151"/>
      <c r="M685" s="156"/>
      <c r="T685" s="157"/>
      <c r="AT685" s="152" t="s">
        <v>152</v>
      </c>
      <c r="AU685" s="152" t="s">
        <v>80</v>
      </c>
      <c r="AV685" s="150" t="s">
        <v>80</v>
      </c>
      <c r="AW685" s="150" t="s">
        <v>32</v>
      </c>
      <c r="AX685" s="150" t="s">
        <v>70</v>
      </c>
      <c r="AY685" s="152" t="s">
        <v>140</v>
      </c>
    </row>
    <row r="686" spans="2:65" s="150" customFormat="1">
      <c r="B686" s="151"/>
      <c r="D686" s="144" t="s">
        <v>152</v>
      </c>
      <c r="E686" s="152" t="s">
        <v>3</v>
      </c>
      <c r="F686" s="153" t="s">
        <v>831</v>
      </c>
      <c r="H686" s="154">
        <v>-33.6</v>
      </c>
      <c r="I686" s="155"/>
      <c r="L686" s="151"/>
      <c r="M686" s="156"/>
      <c r="T686" s="157"/>
      <c r="AT686" s="152" t="s">
        <v>152</v>
      </c>
      <c r="AU686" s="152" t="s">
        <v>80</v>
      </c>
      <c r="AV686" s="150" t="s">
        <v>80</v>
      </c>
      <c r="AW686" s="150" t="s">
        <v>32</v>
      </c>
      <c r="AX686" s="150" t="s">
        <v>70</v>
      </c>
      <c r="AY686" s="152" t="s">
        <v>140</v>
      </c>
    </row>
    <row r="687" spans="2:65" s="176" customFormat="1">
      <c r="B687" s="177"/>
      <c r="D687" s="144" t="s">
        <v>152</v>
      </c>
      <c r="E687" s="178" t="s">
        <v>3</v>
      </c>
      <c r="F687" s="179" t="s">
        <v>274</v>
      </c>
      <c r="H687" s="180">
        <v>76</v>
      </c>
      <c r="I687" s="181"/>
      <c r="L687" s="177"/>
      <c r="M687" s="182"/>
      <c r="T687" s="183"/>
      <c r="AT687" s="178" t="s">
        <v>152</v>
      </c>
      <c r="AU687" s="178" t="s">
        <v>80</v>
      </c>
      <c r="AV687" s="176" t="s">
        <v>275</v>
      </c>
      <c r="AW687" s="176" t="s">
        <v>32</v>
      </c>
      <c r="AX687" s="176" t="s">
        <v>70</v>
      </c>
      <c r="AY687" s="178" t="s">
        <v>140</v>
      </c>
    </row>
    <row r="688" spans="2:65" s="142" customFormat="1">
      <c r="B688" s="143"/>
      <c r="D688" s="144" t="s">
        <v>152</v>
      </c>
      <c r="E688" s="145" t="s">
        <v>3</v>
      </c>
      <c r="F688" s="146" t="s">
        <v>814</v>
      </c>
      <c r="H688" s="145" t="s">
        <v>3</v>
      </c>
      <c r="I688" s="147"/>
      <c r="L688" s="143"/>
      <c r="M688" s="148"/>
      <c r="T688" s="149"/>
      <c r="AT688" s="145" t="s">
        <v>152</v>
      </c>
      <c r="AU688" s="145" t="s">
        <v>80</v>
      </c>
      <c r="AV688" s="142" t="s">
        <v>78</v>
      </c>
      <c r="AW688" s="142" t="s">
        <v>32</v>
      </c>
      <c r="AX688" s="142" t="s">
        <v>70</v>
      </c>
      <c r="AY688" s="145" t="s">
        <v>140</v>
      </c>
    </row>
    <row r="689" spans="2:65" s="150" customFormat="1">
      <c r="B689" s="151"/>
      <c r="D689" s="144" t="s">
        <v>152</v>
      </c>
      <c r="E689" s="152" t="s">
        <v>3</v>
      </c>
      <c r="F689" s="153" t="s">
        <v>832</v>
      </c>
      <c r="H689" s="154">
        <v>35.18</v>
      </c>
      <c r="I689" s="155"/>
      <c r="L689" s="151"/>
      <c r="M689" s="156"/>
      <c r="T689" s="157"/>
      <c r="AT689" s="152" t="s">
        <v>152</v>
      </c>
      <c r="AU689" s="152" t="s">
        <v>80</v>
      </c>
      <c r="AV689" s="150" t="s">
        <v>80</v>
      </c>
      <c r="AW689" s="150" t="s">
        <v>32</v>
      </c>
      <c r="AX689" s="150" t="s">
        <v>70</v>
      </c>
      <c r="AY689" s="152" t="s">
        <v>140</v>
      </c>
    </row>
    <row r="690" spans="2:65" s="150" customFormat="1">
      <c r="B690" s="151"/>
      <c r="D690" s="144" t="s">
        <v>152</v>
      </c>
      <c r="E690" s="152" t="s">
        <v>3</v>
      </c>
      <c r="F690" s="153" t="s">
        <v>833</v>
      </c>
      <c r="H690" s="154">
        <v>-6.4</v>
      </c>
      <c r="I690" s="155"/>
      <c r="L690" s="151"/>
      <c r="M690" s="156"/>
      <c r="T690" s="157"/>
      <c r="AT690" s="152" t="s">
        <v>152</v>
      </c>
      <c r="AU690" s="152" t="s">
        <v>80</v>
      </c>
      <c r="AV690" s="150" t="s">
        <v>80</v>
      </c>
      <c r="AW690" s="150" t="s">
        <v>32</v>
      </c>
      <c r="AX690" s="150" t="s">
        <v>70</v>
      </c>
      <c r="AY690" s="152" t="s">
        <v>140</v>
      </c>
    </row>
    <row r="691" spans="2:65" s="176" customFormat="1">
      <c r="B691" s="177"/>
      <c r="D691" s="144" t="s">
        <v>152</v>
      </c>
      <c r="E691" s="178" t="s">
        <v>3</v>
      </c>
      <c r="F691" s="179" t="s">
        <v>274</v>
      </c>
      <c r="H691" s="180">
        <v>28.78</v>
      </c>
      <c r="I691" s="181"/>
      <c r="L691" s="177"/>
      <c r="M691" s="182"/>
      <c r="T691" s="183"/>
      <c r="AT691" s="178" t="s">
        <v>152</v>
      </c>
      <c r="AU691" s="178" t="s">
        <v>80</v>
      </c>
      <c r="AV691" s="176" t="s">
        <v>275</v>
      </c>
      <c r="AW691" s="176" t="s">
        <v>32</v>
      </c>
      <c r="AX691" s="176" t="s">
        <v>70</v>
      </c>
      <c r="AY691" s="178" t="s">
        <v>140</v>
      </c>
    </row>
    <row r="692" spans="2:65" s="142" customFormat="1">
      <c r="B692" s="143"/>
      <c r="D692" s="144" t="s">
        <v>152</v>
      </c>
      <c r="E692" s="145" t="s">
        <v>3</v>
      </c>
      <c r="F692" s="146" t="s">
        <v>816</v>
      </c>
      <c r="H692" s="145" t="s">
        <v>3</v>
      </c>
      <c r="I692" s="147"/>
      <c r="L692" s="143"/>
      <c r="M692" s="148"/>
      <c r="T692" s="149"/>
      <c r="AT692" s="145" t="s">
        <v>152</v>
      </c>
      <c r="AU692" s="145" t="s">
        <v>80</v>
      </c>
      <c r="AV692" s="142" t="s">
        <v>78</v>
      </c>
      <c r="AW692" s="142" t="s">
        <v>32</v>
      </c>
      <c r="AX692" s="142" t="s">
        <v>70</v>
      </c>
      <c r="AY692" s="145" t="s">
        <v>140</v>
      </c>
    </row>
    <row r="693" spans="2:65" s="150" customFormat="1">
      <c r="B693" s="151"/>
      <c r="D693" s="144" t="s">
        <v>152</v>
      </c>
      <c r="E693" s="152" t="s">
        <v>3</v>
      </c>
      <c r="F693" s="153" t="s">
        <v>834</v>
      </c>
      <c r="H693" s="154">
        <v>35.18</v>
      </c>
      <c r="I693" s="155"/>
      <c r="L693" s="151"/>
      <c r="M693" s="156"/>
      <c r="T693" s="157"/>
      <c r="AT693" s="152" t="s">
        <v>152</v>
      </c>
      <c r="AU693" s="152" t="s">
        <v>80</v>
      </c>
      <c r="AV693" s="150" t="s">
        <v>80</v>
      </c>
      <c r="AW693" s="150" t="s">
        <v>32</v>
      </c>
      <c r="AX693" s="150" t="s">
        <v>70</v>
      </c>
      <c r="AY693" s="152" t="s">
        <v>140</v>
      </c>
    </row>
    <row r="694" spans="2:65" s="150" customFormat="1">
      <c r="B694" s="151"/>
      <c r="D694" s="144" t="s">
        <v>152</v>
      </c>
      <c r="E694" s="152" t="s">
        <v>3</v>
      </c>
      <c r="F694" s="153" t="s">
        <v>835</v>
      </c>
      <c r="H694" s="154">
        <v>-4.32</v>
      </c>
      <c r="I694" s="155"/>
      <c r="L694" s="151"/>
      <c r="M694" s="156"/>
      <c r="T694" s="157"/>
      <c r="AT694" s="152" t="s">
        <v>152</v>
      </c>
      <c r="AU694" s="152" t="s">
        <v>80</v>
      </c>
      <c r="AV694" s="150" t="s">
        <v>80</v>
      </c>
      <c r="AW694" s="150" t="s">
        <v>32</v>
      </c>
      <c r="AX694" s="150" t="s">
        <v>70</v>
      </c>
      <c r="AY694" s="152" t="s">
        <v>140</v>
      </c>
    </row>
    <row r="695" spans="2:65" s="150" customFormat="1">
      <c r="B695" s="151"/>
      <c r="D695" s="144" t="s">
        <v>152</v>
      </c>
      <c r="E695" s="152" t="s">
        <v>3</v>
      </c>
      <c r="F695" s="153" t="s">
        <v>836</v>
      </c>
      <c r="H695" s="154">
        <v>-2.7240000000000002</v>
      </c>
      <c r="I695" s="155"/>
      <c r="L695" s="151"/>
      <c r="M695" s="156"/>
      <c r="T695" s="157"/>
      <c r="AT695" s="152" t="s">
        <v>152</v>
      </c>
      <c r="AU695" s="152" t="s">
        <v>80</v>
      </c>
      <c r="AV695" s="150" t="s">
        <v>80</v>
      </c>
      <c r="AW695" s="150" t="s">
        <v>32</v>
      </c>
      <c r="AX695" s="150" t="s">
        <v>70</v>
      </c>
      <c r="AY695" s="152" t="s">
        <v>140</v>
      </c>
    </row>
    <row r="696" spans="2:65" s="150" customFormat="1">
      <c r="B696" s="151"/>
      <c r="D696" s="144" t="s">
        <v>152</v>
      </c>
      <c r="E696" s="152" t="s">
        <v>3</v>
      </c>
      <c r="F696" s="153" t="s">
        <v>722</v>
      </c>
      <c r="H696" s="154">
        <v>-3.2</v>
      </c>
      <c r="I696" s="155"/>
      <c r="L696" s="151"/>
      <c r="M696" s="156"/>
      <c r="T696" s="157"/>
      <c r="AT696" s="152" t="s">
        <v>152</v>
      </c>
      <c r="AU696" s="152" t="s">
        <v>80</v>
      </c>
      <c r="AV696" s="150" t="s">
        <v>80</v>
      </c>
      <c r="AW696" s="150" t="s">
        <v>32</v>
      </c>
      <c r="AX696" s="150" t="s">
        <v>70</v>
      </c>
      <c r="AY696" s="152" t="s">
        <v>140</v>
      </c>
    </row>
    <row r="697" spans="2:65" s="176" customFormat="1">
      <c r="B697" s="177"/>
      <c r="D697" s="144" t="s">
        <v>152</v>
      </c>
      <c r="E697" s="178" t="s">
        <v>3</v>
      </c>
      <c r="F697" s="179" t="s">
        <v>274</v>
      </c>
      <c r="H697" s="180">
        <v>24.936</v>
      </c>
      <c r="I697" s="181"/>
      <c r="L697" s="177"/>
      <c r="M697" s="182"/>
      <c r="T697" s="183"/>
      <c r="AT697" s="178" t="s">
        <v>152</v>
      </c>
      <c r="AU697" s="178" t="s">
        <v>80</v>
      </c>
      <c r="AV697" s="176" t="s">
        <v>275</v>
      </c>
      <c r="AW697" s="176" t="s">
        <v>32</v>
      </c>
      <c r="AX697" s="176" t="s">
        <v>70</v>
      </c>
      <c r="AY697" s="178" t="s">
        <v>140</v>
      </c>
    </row>
    <row r="698" spans="2:65" s="158" customFormat="1">
      <c r="B698" s="159"/>
      <c r="D698" s="144" t="s">
        <v>152</v>
      </c>
      <c r="E698" s="160" t="s">
        <v>3</v>
      </c>
      <c r="F698" s="161" t="s">
        <v>162</v>
      </c>
      <c r="H698" s="162">
        <v>129.71600000000001</v>
      </c>
      <c r="I698" s="163"/>
      <c r="L698" s="159"/>
      <c r="M698" s="164"/>
      <c r="T698" s="165"/>
      <c r="AT698" s="160" t="s">
        <v>152</v>
      </c>
      <c r="AU698" s="160" t="s">
        <v>80</v>
      </c>
      <c r="AV698" s="158" t="s">
        <v>148</v>
      </c>
      <c r="AW698" s="158" t="s">
        <v>32</v>
      </c>
      <c r="AX698" s="158" t="s">
        <v>78</v>
      </c>
      <c r="AY698" s="160" t="s">
        <v>140</v>
      </c>
    </row>
    <row r="699" spans="2:65" s="17" customFormat="1" ht="37.9" customHeight="1">
      <c r="B699" s="124"/>
      <c r="C699" s="125" t="s">
        <v>837</v>
      </c>
      <c r="D699" s="125" t="s">
        <v>143</v>
      </c>
      <c r="E699" s="126" t="s">
        <v>838</v>
      </c>
      <c r="F699" s="127" t="s">
        <v>839</v>
      </c>
      <c r="G699" s="128" t="s">
        <v>237</v>
      </c>
      <c r="H699" s="129">
        <v>16.64</v>
      </c>
      <c r="I699" s="130"/>
      <c r="J699" s="131">
        <f>ROUND(I699*H699,2)</f>
        <v>0</v>
      </c>
      <c r="K699" s="127" t="s">
        <v>147</v>
      </c>
      <c r="L699" s="18"/>
      <c r="M699" s="132" t="s">
        <v>3</v>
      </c>
      <c r="N699" s="133" t="s">
        <v>41</v>
      </c>
      <c r="P699" s="134">
        <f>O699*H699</f>
        <v>0</v>
      </c>
      <c r="Q699" s="134">
        <v>0</v>
      </c>
      <c r="R699" s="134">
        <f>Q699*H699</f>
        <v>0</v>
      </c>
      <c r="S699" s="134">
        <v>8.8999999999999996E-2</v>
      </c>
      <c r="T699" s="135">
        <f>S699*H699</f>
        <v>1.4809600000000001</v>
      </c>
      <c r="AR699" s="136" t="s">
        <v>148</v>
      </c>
      <c r="AT699" s="136" t="s">
        <v>143</v>
      </c>
      <c r="AU699" s="136" t="s">
        <v>80</v>
      </c>
      <c r="AY699" s="2" t="s">
        <v>140</v>
      </c>
      <c r="BE699" s="137">
        <f>IF(N699="základní",J699,0)</f>
        <v>0</v>
      </c>
      <c r="BF699" s="137">
        <f>IF(N699="snížená",J699,0)</f>
        <v>0</v>
      </c>
      <c r="BG699" s="137">
        <f>IF(N699="zákl. přenesená",J699,0)</f>
        <v>0</v>
      </c>
      <c r="BH699" s="137">
        <f>IF(N699="sníž. přenesená",J699,0)</f>
        <v>0</v>
      </c>
      <c r="BI699" s="137">
        <f>IF(N699="nulová",J699,0)</f>
        <v>0</v>
      </c>
      <c r="BJ699" s="2" t="s">
        <v>78</v>
      </c>
      <c r="BK699" s="137">
        <f>ROUND(I699*H699,2)</f>
        <v>0</v>
      </c>
      <c r="BL699" s="2" t="s">
        <v>148</v>
      </c>
      <c r="BM699" s="136" t="s">
        <v>840</v>
      </c>
    </row>
    <row r="700" spans="2:65" s="17" customFormat="1">
      <c r="B700" s="18"/>
      <c r="D700" s="138" t="s">
        <v>150</v>
      </c>
      <c r="F700" s="139" t="s">
        <v>841</v>
      </c>
      <c r="I700" s="140"/>
      <c r="L700" s="18"/>
      <c r="M700" s="141"/>
      <c r="T700" s="42"/>
      <c r="AT700" s="2" t="s">
        <v>150</v>
      </c>
      <c r="AU700" s="2" t="s">
        <v>80</v>
      </c>
    </row>
    <row r="701" spans="2:65" s="142" customFormat="1">
      <c r="B701" s="143"/>
      <c r="D701" s="144" t="s">
        <v>152</v>
      </c>
      <c r="E701" s="145" t="s">
        <v>3</v>
      </c>
      <c r="F701" s="146" t="s">
        <v>548</v>
      </c>
      <c r="H701" s="145" t="s">
        <v>3</v>
      </c>
      <c r="I701" s="147"/>
      <c r="L701" s="143"/>
      <c r="M701" s="148"/>
      <c r="T701" s="149"/>
      <c r="AT701" s="145" t="s">
        <v>152</v>
      </c>
      <c r="AU701" s="145" t="s">
        <v>80</v>
      </c>
      <c r="AV701" s="142" t="s">
        <v>78</v>
      </c>
      <c r="AW701" s="142" t="s">
        <v>32</v>
      </c>
      <c r="AX701" s="142" t="s">
        <v>70</v>
      </c>
      <c r="AY701" s="145" t="s">
        <v>140</v>
      </c>
    </row>
    <row r="702" spans="2:65" s="150" customFormat="1">
      <c r="B702" s="151"/>
      <c r="D702" s="144" t="s">
        <v>152</v>
      </c>
      <c r="E702" s="152" t="s">
        <v>3</v>
      </c>
      <c r="F702" s="153" t="s">
        <v>842</v>
      </c>
      <c r="H702" s="154">
        <v>10.54</v>
      </c>
      <c r="I702" s="155"/>
      <c r="L702" s="151"/>
      <c r="M702" s="156"/>
      <c r="T702" s="157"/>
      <c r="AT702" s="152" t="s">
        <v>152</v>
      </c>
      <c r="AU702" s="152" t="s">
        <v>80</v>
      </c>
      <c r="AV702" s="150" t="s">
        <v>80</v>
      </c>
      <c r="AW702" s="150" t="s">
        <v>32</v>
      </c>
      <c r="AX702" s="150" t="s">
        <v>70</v>
      </c>
      <c r="AY702" s="152" t="s">
        <v>140</v>
      </c>
    </row>
    <row r="703" spans="2:65" s="176" customFormat="1">
      <c r="B703" s="177"/>
      <c r="D703" s="144" t="s">
        <v>152</v>
      </c>
      <c r="E703" s="178" t="s">
        <v>3</v>
      </c>
      <c r="F703" s="179" t="s">
        <v>274</v>
      </c>
      <c r="H703" s="180">
        <v>10.54</v>
      </c>
      <c r="I703" s="181"/>
      <c r="L703" s="177"/>
      <c r="M703" s="182"/>
      <c r="T703" s="183"/>
      <c r="AT703" s="178" t="s">
        <v>152</v>
      </c>
      <c r="AU703" s="178" t="s">
        <v>80</v>
      </c>
      <c r="AV703" s="176" t="s">
        <v>275</v>
      </c>
      <c r="AW703" s="176" t="s">
        <v>32</v>
      </c>
      <c r="AX703" s="176" t="s">
        <v>70</v>
      </c>
      <c r="AY703" s="178" t="s">
        <v>140</v>
      </c>
    </row>
    <row r="704" spans="2:65" s="142" customFormat="1">
      <c r="B704" s="143"/>
      <c r="D704" s="144" t="s">
        <v>152</v>
      </c>
      <c r="E704" s="145" t="s">
        <v>3</v>
      </c>
      <c r="F704" s="146" t="s">
        <v>556</v>
      </c>
      <c r="H704" s="145" t="s">
        <v>3</v>
      </c>
      <c r="I704" s="147"/>
      <c r="L704" s="143"/>
      <c r="M704" s="148"/>
      <c r="T704" s="149"/>
      <c r="AT704" s="145" t="s">
        <v>152</v>
      </c>
      <c r="AU704" s="145" t="s">
        <v>80</v>
      </c>
      <c r="AV704" s="142" t="s">
        <v>78</v>
      </c>
      <c r="AW704" s="142" t="s">
        <v>32</v>
      </c>
      <c r="AX704" s="142" t="s">
        <v>70</v>
      </c>
      <c r="AY704" s="145" t="s">
        <v>140</v>
      </c>
    </row>
    <row r="705" spans="2:65" s="150" customFormat="1">
      <c r="B705" s="151"/>
      <c r="D705" s="144" t="s">
        <v>152</v>
      </c>
      <c r="E705" s="152" t="s">
        <v>3</v>
      </c>
      <c r="F705" s="153" t="s">
        <v>843</v>
      </c>
      <c r="H705" s="154">
        <v>2.2999999999999998</v>
      </c>
      <c r="I705" s="155"/>
      <c r="L705" s="151"/>
      <c r="M705" s="156"/>
      <c r="T705" s="157"/>
      <c r="AT705" s="152" t="s">
        <v>152</v>
      </c>
      <c r="AU705" s="152" t="s">
        <v>80</v>
      </c>
      <c r="AV705" s="150" t="s">
        <v>80</v>
      </c>
      <c r="AW705" s="150" t="s">
        <v>32</v>
      </c>
      <c r="AX705" s="150" t="s">
        <v>70</v>
      </c>
      <c r="AY705" s="152" t="s">
        <v>140</v>
      </c>
    </row>
    <row r="706" spans="2:65" s="176" customFormat="1">
      <c r="B706" s="177"/>
      <c r="D706" s="144" t="s">
        <v>152</v>
      </c>
      <c r="E706" s="178" t="s">
        <v>3</v>
      </c>
      <c r="F706" s="179" t="s">
        <v>274</v>
      </c>
      <c r="H706" s="180">
        <v>2.2999999999999998</v>
      </c>
      <c r="I706" s="181"/>
      <c r="L706" s="177"/>
      <c r="M706" s="182"/>
      <c r="T706" s="183"/>
      <c r="AT706" s="178" t="s">
        <v>152</v>
      </c>
      <c r="AU706" s="178" t="s">
        <v>80</v>
      </c>
      <c r="AV706" s="176" t="s">
        <v>275</v>
      </c>
      <c r="AW706" s="176" t="s">
        <v>32</v>
      </c>
      <c r="AX706" s="176" t="s">
        <v>70</v>
      </c>
      <c r="AY706" s="178" t="s">
        <v>140</v>
      </c>
    </row>
    <row r="707" spans="2:65" s="142" customFormat="1">
      <c r="B707" s="143"/>
      <c r="D707" s="144" t="s">
        <v>152</v>
      </c>
      <c r="E707" s="145" t="s">
        <v>3</v>
      </c>
      <c r="F707" s="146" t="s">
        <v>562</v>
      </c>
      <c r="H707" s="145" t="s">
        <v>3</v>
      </c>
      <c r="I707" s="147"/>
      <c r="L707" s="143"/>
      <c r="M707" s="148"/>
      <c r="T707" s="149"/>
      <c r="AT707" s="145" t="s">
        <v>152</v>
      </c>
      <c r="AU707" s="145" t="s">
        <v>80</v>
      </c>
      <c r="AV707" s="142" t="s">
        <v>78</v>
      </c>
      <c r="AW707" s="142" t="s">
        <v>32</v>
      </c>
      <c r="AX707" s="142" t="s">
        <v>70</v>
      </c>
      <c r="AY707" s="145" t="s">
        <v>140</v>
      </c>
    </row>
    <row r="708" spans="2:65" s="150" customFormat="1">
      <c r="B708" s="151"/>
      <c r="D708" s="144" t="s">
        <v>152</v>
      </c>
      <c r="E708" s="152" t="s">
        <v>3</v>
      </c>
      <c r="F708" s="153" t="s">
        <v>844</v>
      </c>
      <c r="H708" s="154">
        <v>1.9</v>
      </c>
      <c r="I708" s="155"/>
      <c r="L708" s="151"/>
      <c r="M708" s="156"/>
      <c r="T708" s="157"/>
      <c r="AT708" s="152" t="s">
        <v>152</v>
      </c>
      <c r="AU708" s="152" t="s">
        <v>80</v>
      </c>
      <c r="AV708" s="150" t="s">
        <v>80</v>
      </c>
      <c r="AW708" s="150" t="s">
        <v>32</v>
      </c>
      <c r="AX708" s="150" t="s">
        <v>70</v>
      </c>
      <c r="AY708" s="152" t="s">
        <v>140</v>
      </c>
    </row>
    <row r="709" spans="2:65" s="176" customFormat="1">
      <c r="B709" s="177"/>
      <c r="D709" s="144" t="s">
        <v>152</v>
      </c>
      <c r="E709" s="178" t="s">
        <v>3</v>
      </c>
      <c r="F709" s="179" t="s">
        <v>274</v>
      </c>
      <c r="H709" s="180">
        <v>1.9</v>
      </c>
      <c r="I709" s="181"/>
      <c r="L709" s="177"/>
      <c r="M709" s="182"/>
      <c r="T709" s="183"/>
      <c r="AT709" s="178" t="s">
        <v>152</v>
      </c>
      <c r="AU709" s="178" t="s">
        <v>80</v>
      </c>
      <c r="AV709" s="176" t="s">
        <v>275</v>
      </c>
      <c r="AW709" s="176" t="s">
        <v>32</v>
      </c>
      <c r="AX709" s="176" t="s">
        <v>70</v>
      </c>
      <c r="AY709" s="178" t="s">
        <v>140</v>
      </c>
    </row>
    <row r="710" spans="2:65" s="142" customFormat="1">
      <c r="B710" s="143"/>
      <c r="D710" s="144" t="s">
        <v>152</v>
      </c>
      <c r="E710" s="145" t="s">
        <v>3</v>
      </c>
      <c r="F710" s="146" t="s">
        <v>566</v>
      </c>
      <c r="H710" s="145" t="s">
        <v>3</v>
      </c>
      <c r="I710" s="147"/>
      <c r="L710" s="143"/>
      <c r="M710" s="148"/>
      <c r="T710" s="149"/>
      <c r="AT710" s="145" t="s">
        <v>152</v>
      </c>
      <c r="AU710" s="145" t="s">
        <v>80</v>
      </c>
      <c r="AV710" s="142" t="s">
        <v>78</v>
      </c>
      <c r="AW710" s="142" t="s">
        <v>32</v>
      </c>
      <c r="AX710" s="142" t="s">
        <v>70</v>
      </c>
      <c r="AY710" s="145" t="s">
        <v>140</v>
      </c>
    </row>
    <row r="711" spans="2:65" s="150" customFormat="1">
      <c r="B711" s="151"/>
      <c r="D711" s="144" t="s">
        <v>152</v>
      </c>
      <c r="E711" s="152" t="s">
        <v>3</v>
      </c>
      <c r="F711" s="153" t="s">
        <v>844</v>
      </c>
      <c r="H711" s="154">
        <v>1.9</v>
      </c>
      <c r="I711" s="155"/>
      <c r="L711" s="151"/>
      <c r="M711" s="156"/>
      <c r="T711" s="157"/>
      <c r="AT711" s="152" t="s">
        <v>152</v>
      </c>
      <c r="AU711" s="152" t="s">
        <v>80</v>
      </c>
      <c r="AV711" s="150" t="s">
        <v>80</v>
      </c>
      <c r="AW711" s="150" t="s">
        <v>32</v>
      </c>
      <c r="AX711" s="150" t="s">
        <v>70</v>
      </c>
      <c r="AY711" s="152" t="s">
        <v>140</v>
      </c>
    </row>
    <row r="712" spans="2:65" s="176" customFormat="1">
      <c r="B712" s="177"/>
      <c r="D712" s="144" t="s">
        <v>152</v>
      </c>
      <c r="E712" s="178" t="s">
        <v>3</v>
      </c>
      <c r="F712" s="179" t="s">
        <v>274</v>
      </c>
      <c r="H712" s="180">
        <v>1.9</v>
      </c>
      <c r="I712" s="181"/>
      <c r="L712" s="177"/>
      <c r="M712" s="182"/>
      <c r="T712" s="183"/>
      <c r="AT712" s="178" t="s">
        <v>152</v>
      </c>
      <c r="AU712" s="178" t="s">
        <v>80</v>
      </c>
      <c r="AV712" s="176" t="s">
        <v>275</v>
      </c>
      <c r="AW712" s="176" t="s">
        <v>32</v>
      </c>
      <c r="AX712" s="176" t="s">
        <v>70</v>
      </c>
      <c r="AY712" s="178" t="s">
        <v>140</v>
      </c>
    </row>
    <row r="713" spans="2:65" s="158" customFormat="1">
      <c r="B713" s="159"/>
      <c r="D713" s="144" t="s">
        <v>152</v>
      </c>
      <c r="E713" s="160" t="s">
        <v>3</v>
      </c>
      <c r="F713" s="161" t="s">
        <v>162</v>
      </c>
      <c r="H713" s="162">
        <v>16.64</v>
      </c>
      <c r="I713" s="163"/>
      <c r="L713" s="159"/>
      <c r="M713" s="164"/>
      <c r="T713" s="165"/>
      <c r="AT713" s="160" t="s">
        <v>152</v>
      </c>
      <c r="AU713" s="160" t="s">
        <v>80</v>
      </c>
      <c r="AV713" s="158" t="s">
        <v>148</v>
      </c>
      <c r="AW713" s="158" t="s">
        <v>32</v>
      </c>
      <c r="AX713" s="158" t="s">
        <v>78</v>
      </c>
      <c r="AY713" s="160" t="s">
        <v>140</v>
      </c>
    </row>
    <row r="714" spans="2:65" s="17" customFormat="1" ht="24.2" customHeight="1">
      <c r="B714" s="124"/>
      <c r="C714" s="125" t="s">
        <v>845</v>
      </c>
      <c r="D714" s="125" t="s">
        <v>143</v>
      </c>
      <c r="E714" s="126" t="s">
        <v>846</v>
      </c>
      <c r="F714" s="127" t="s">
        <v>847</v>
      </c>
      <c r="G714" s="128" t="s">
        <v>237</v>
      </c>
      <c r="H714" s="129">
        <v>29.12</v>
      </c>
      <c r="I714" s="130"/>
      <c r="J714" s="131">
        <f>ROUND(I714*H714,2)</f>
        <v>0</v>
      </c>
      <c r="K714" s="127" t="s">
        <v>147</v>
      </c>
      <c r="L714" s="18"/>
      <c r="M714" s="132" t="s">
        <v>3</v>
      </c>
      <c r="N714" s="133" t="s">
        <v>41</v>
      </c>
      <c r="P714" s="134">
        <f>O714*H714</f>
        <v>0</v>
      </c>
      <c r="Q714" s="134">
        <v>0</v>
      </c>
      <c r="R714" s="134">
        <f>Q714*H714</f>
        <v>0</v>
      </c>
      <c r="S714" s="134">
        <v>0</v>
      </c>
      <c r="T714" s="135">
        <f>S714*H714</f>
        <v>0</v>
      </c>
      <c r="AR714" s="136" t="s">
        <v>148</v>
      </c>
      <c r="AT714" s="136" t="s">
        <v>143</v>
      </c>
      <c r="AU714" s="136" t="s">
        <v>80</v>
      </c>
      <c r="AY714" s="2" t="s">
        <v>140</v>
      </c>
      <c r="BE714" s="137">
        <f>IF(N714="základní",J714,0)</f>
        <v>0</v>
      </c>
      <c r="BF714" s="137">
        <f>IF(N714="snížená",J714,0)</f>
        <v>0</v>
      </c>
      <c r="BG714" s="137">
        <f>IF(N714="zákl. přenesená",J714,0)</f>
        <v>0</v>
      </c>
      <c r="BH714" s="137">
        <f>IF(N714="sníž. přenesená",J714,0)</f>
        <v>0</v>
      </c>
      <c r="BI714" s="137">
        <f>IF(N714="nulová",J714,0)</f>
        <v>0</v>
      </c>
      <c r="BJ714" s="2" t="s">
        <v>78</v>
      </c>
      <c r="BK714" s="137">
        <f>ROUND(I714*H714,2)</f>
        <v>0</v>
      </c>
      <c r="BL714" s="2" t="s">
        <v>148</v>
      </c>
      <c r="BM714" s="136" t="s">
        <v>848</v>
      </c>
    </row>
    <row r="715" spans="2:65" s="17" customFormat="1">
      <c r="B715" s="18"/>
      <c r="D715" s="138" t="s">
        <v>150</v>
      </c>
      <c r="F715" s="139" t="s">
        <v>849</v>
      </c>
      <c r="I715" s="140"/>
      <c r="L715" s="18"/>
      <c r="M715" s="141"/>
      <c r="T715" s="42"/>
      <c r="AT715" s="2" t="s">
        <v>150</v>
      </c>
      <c r="AU715" s="2" t="s">
        <v>80</v>
      </c>
    </row>
    <row r="716" spans="2:65" s="150" customFormat="1">
      <c r="B716" s="151"/>
      <c r="D716" s="144" t="s">
        <v>152</v>
      </c>
      <c r="E716" s="152" t="s">
        <v>3</v>
      </c>
      <c r="F716" s="153" t="s">
        <v>850</v>
      </c>
      <c r="H716" s="154">
        <v>29.12</v>
      </c>
      <c r="I716" s="155"/>
      <c r="L716" s="151"/>
      <c r="M716" s="156"/>
      <c r="T716" s="157"/>
      <c r="AT716" s="152" t="s">
        <v>152</v>
      </c>
      <c r="AU716" s="152" t="s">
        <v>80</v>
      </c>
      <c r="AV716" s="150" t="s">
        <v>80</v>
      </c>
      <c r="AW716" s="150" t="s">
        <v>32</v>
      </c>
      <c r="AX716" s="150" t="s">
        <v>70</v>
      </c>
      <c r="AY716" s="152" t="s">
        <v>140</v>
      </c>
    </row>
    <row r="717" spans="2:65" s="158" customFormat="1">
      <c r="B717" s="159"/>
      <c r="D717" s="144" t="s">
        <v>152</v>
      </c>
      <c r="E717" s="160" t="s">
        <v>3</v>
      </c>
      <c r="F717" s="161" t="s">
        <v>162</v>
      </c>
      <c r="H717" s="162">
        <v>29.12</v>
      </c>
      <c r="I717" s="163"/>
      <c r="L717" s="159"/>
      <c r="M717" s="164"/>
      <c r="T717" s="165"/>
      <c r="AT717" s="160" t="s">
        <v>152</v>
      </c>
      <c r="AU717" s="160" t="s">
        <v>80</v>
      </c>
      <c r="AV717" s="158" t="s">
        <v>148</v>
      </c>
      <c r="AW717" s="158" t="s">
        <v>32</v>
      </c>
      <c r="AX717" s="158" t="s">
        <v>78</v>
      </c>
      <c r="AY717" s="160" t="s">
        <v>140</v>
      </c>
    </row>
    <row r="718" spans="2:65" s="111" customFormat="1" ht="22.9" customHeight="1">
      <c r="B718" s="112"/>
      <c r="D718" s="113" t="s">
        <v>69</v>
      </c>
      <c r="E718" s="122" t="s">
        <v>851</v>
      </c>
      <c r="F718" s="122" t="s">
        <v>852</v>
      </c>
      <c r="I718" s="115"/>
      <c r="J718" s="123">
        <f>BK718</f>
        <v>0</v>
      </c>
      <c r="L718" s="112"/>
      <c r="M718" s="117"/>
      <c r="P718" s="118">
        <f>SUM(P719:P727)</f>
        <v>0</v>
      </c>
      <c r="R718" s="118">
        <f>SUM(R719:R727)</f>
        <v>0</v>
      </c>
      <c r="T718" s="119">
        <f>SUM(T719:T727)</f>
        <v>0</v>
      </c>
      <c r="AR718" s="113" t="s">
        <v>78</v>
      </c>
      <c r="AT718" s="120" t="s">
        <v>69</v>
      </c>
      <c r="AU718" s="120" t="s">
        <v>78</v>
      </c>
      <c r="AY718" s="113" t="s">
        <v>140</v>
      </c>
      <c r="BK718" s="121">
        <f>SUM(BK719:BK727)</f>
        <v>0</v>
      </c>
    </row>
    <row r="719" spans="2:65" s="17" customFormat="1" ht="37.9" customHeight="1">
      <c r="B719" s="124"/>
      <c r="C719" s="125" t="s">
        <v>853</v>
      </c>
      <c r="D719" s="125" t="s">
        <v>143</v>
      </c>
      <c r="E719" s="126" t="s">
        <v>854</v>
      </c>
      <c r="F719" s="127" t="s">
        <v>855</v>
      </c>
      <c r="G719" s="128" t="s">
        <v>205</v>
      </c>
      <c r="H719" s="129">
        <v>106.509</v>
      </c>
      <c r="I719" s="130"/>
      <c r="J719" s="131">
        <f>ROUND(I719*H719,2)</f>
        <v>0</v>
      </c>
      <c r="K719" s="127" t="s">
        <v>147</v>
      </c>
      <c r="L719" s="18"/>
      <c r="M719" s="132" t="s">
        <v>3</v>
      </c>
      <c r="N719" s="133" t="s">
        <v>41</v>
      </c>
      <c r="P719" s="134">
        <f>O719*H719</f>
        <v>0</v>
      </c>
      <c r="Q719" s="134">
        <v>0</v>
      </c>
      <c r="R719" s="134">
        <f>Q719*H719</f>
        <v>0</v>
      </c>
      <c r="S719" s="134">
        <v>0</v>
      </c>
      <c r="T719" s="135">
        <f>S719*H719</f>
        <v>0</v>
      </c>
      <c r="AR719" s="136" t="s">
        <v>148</v>
      </c>
      <c r="AT719" s="136" t="s">
        <v>143</v>
      </c>
      <c r="AU719" s="136" t="s">
        <v>80</v>
      </c>
      <c r="AY719" s="2" t="s">
        <v>140</v>
      </c>
      <c r="BE719" s="137">
        <f>IF(N719="základní",J719,0)</f>
        <v>0</v>
      </c>
      <c r="BF719" s="137">
        <f>IF(N719="snížená",J719,0)</f>
        <v>0</v>
      </c>
      <c r="BG719" s="137">
        <f>IF(N719="zákl. přenesená",J719,0)</f>
        <v>0</v>
      </c>
      <c r="BH719" s="137">
        <f>IF(N719="sníž. přenesená",J719,0)</f>
        <v>0</v>
      </c>
      <c r="BI719" s="137">
        <f>IF(N719="nulová",J719,0)</f>
        <v>0</v>
      </c>
      <c r="BJ719" s="2" t="s">
        <v>78</v>
      </c>
      <c r="BK719" s="137">
        <f>ROUND(I719*H719,2)</f>
        <v>0</v>
      </c>
      <c r="BL719" s="2" t="s">
        <v>148</v>
      </c>
      <c r="BM719" s="136" t="s">
        <v>856</v>
      </c>
    </row>
    <row r="720" spans="2:65" s="17" customFormat="1">
      <c r="B720" s="18"/>
      <c r="D720" s="138" t="s">
        <v>150</v>
      </c>
      <c r="F720" s="139" t="s">
        <v>857</v>
      </c>
      <c r="I720" s="140"/>
      <c r="L720" s="18"/>
      <c r="M720" s="141"/>
      <c r="T720" s="42"/>
      <c r="AT720" s="2" t="s">
        <v>150</v>
      </c>
      <c r="AU720" s="2" t="s">
        <v>80</v>
      </c>
    </row>
    <row r="721" spans="2:65" s="17" customFormat="1" ht="33" customHeight="1">
      <c r="B721" s="124"/>
      <c r="C721" s="125" t="s">
        <v>858</v>
      </c>
      <c r="D721" s="125" t="s">
        <v>143</v>
      </c>
      <c r="E721" s="126" t="s">
        <v>859</v>
      </c>
      <c r="F721" s="127" t="s">
        <v>860</v>
      </c>
      <c r="G721" s="128" t="s">
        <v>205</v>
      </c>
      <c r="H721" s="129">
        <v>106.509</v>
      </c>
      <c r="I721" s="130"/>
      <c r="J721" s="131">
        <f>ROUND(I721*H721,2)</f>
        <v>0</v>
      </c>
      <c r="K721" s="127" t="s">
        <v>147</v>
      </c>
      <c r="L721" s="18"/>
      <c r="M721" s="132" t="s">
        <v>3</v>
      </c>
      <c r="N721" s="133" t="s">
        <v>41</v>
      </c>
      <c r="P721" s="134">
        <f>O721*H721</f>
        <v>0</v>
      </c>
      <c r="Q721" s="134">
        <v>0</v>
      </c>
      <c r="R721" s="134">
        <f>Q721*H721</f>
        <v>0</v>
      </c>
      <c r="S721" s="134">
        <v>0</v>
      </c>
      <c r="T721" s="135">
        <f>S721*H721</f>
        <v>0</v>
      </c>
      <c r="AR721" s="136" t="s">
        <v>148</v>
      </c>
      <c r="AT721" s="136" t="s">
        <v>143</v>
      </c>
      <c r="AU721" s="136" t="s">
        <v>80</v>
      </c>
      <c r="AY721" s="2" t="s">
        <v>140</v>
      </c>
      <c r="BE721" s="137">
        <f>IF(N721="základní",J721,0)</f>
        <v>0</v>
      </c>
      <c r="BF721" s="137">
        <f>IF(N721="snížená",J721,0)</f>
        <v>0</v>
      </c>
      <c r="BG721" s="137">
        <f>IF(N721="zákl. přenesená",J721,0)</f>
        <v>0</v>
      </c>
      <c r="BH721" s="137">
        <f>IF(N721="sníž. přenesená",J721,0)</f>
        <v>0</v>
      </c>
      <c r="BI721" s="137">
        <f>IF(N721="nulová",J721,0)</f>
        <v>0</v>
      </c>
      <c r="BJ721" s="2" t="s">
        <v>78</v>
      </c>
      <c r="BK721" s="137">
        <f>ROUND(I721*H721,2)</f>
        <v>0</v>
      </c>
      <c r="BL721" s="2" t="s">
        <v>148</v>
      </c>
      <c r="BM721" s="136" t="s">
        <v>861</v>
      </c>
    </row>
    <row r="722" spans="2:65" s="17" customFormat="1">
      <c r="B722" s="18"/>
      <c r="D722" s="138" t="s">
        <v>150</v>
      </c>
      <c r="F722" s="139" t="s">
        <v>862</v>
      </c>
      <c r="I722" s="140"/>
      <c r="L722" s="18"/>
      <c r="M722" s="141"/>
      <c r="T722" s="42"/>
      <c r="AT722" s="2" t="s">
        <v>150</v>
      </c>
      <c r="AU722" s="2" t="s">
        <v>80</v>
      </c>
    </row>
    <row r="723" spans="2:65" s="17" customFormat="1" ht="44.25" customHeight="1">
      <c r="B723" s="124"/>
      <c r="C723" s="125" t="s">
        <v>863</v>
      </c>
      <c r="D723" s="125" t="s">
        <v>143</v>
      </c>
      <c r="E723" s="126" t="s">
        <v>864</v>
      </c>
      <c r="F723" s="127" t="s">
        <v>865</v>
      </c>
      <c r="G723" s="128" t="s">
        <v>205</v>
      </c>
      <c r="H723" s="129">
        <v>1597.635</v>
      </c>
      <c r="I723" s="130"/>
      <c r="J723" s="131">
        <f>ROUND(I723*H723,2)</f>
        <v>0</v>
      </c>
      <c r="K723" s="127" t="s">
        <v>147</v>
      </c>
      <c r="L723" s="18"/>
      <c r="M723" s="132" t="s">
        <v>3</v>
      </c>
      <c r="N723" s="133" t="s">
        <v>41</v>
      </c>
      <c r="P723" s="134">
        <f>O723*H723</f>
        <v>0</v>
      </c>
      <c r="Q723" s="134">
        <v>0</v>
      </c>
      <c r="R723" s="134">
        <f>Q723*H723</f>
        <v>0</v>
      </c>
      <c r="S723" s="134">
        <v>0</v>
      </c>
      <c r="T723" s="135">
        <f>S723*H723</f>
        <v>0</v>
      </c>
      <c r="AR723" s="136" t="s">
        <v>148</v>
      </c>
      <c r="AT723" s="136" t="s">
        <v>143</v>
      </c>
      <c r="AU723" s="136" t="s">
        <v>80</v>
      </c>
      <c r="AY723" s="2" t="s">
        <v>140</v>
      </c>
      <c r="BE723" s="137">
        <f>IF(N723="základní",J723,0)</f>
        <v>0</v>
      </c>
      <c r="BF723" s="137">
        <f>IF(N723="snížená",J723,0)</f>
        <v>0</v>
      </c>
      <c r="BG723" s="137">
        <f>IF(N723="zákl. přenesená",J723,0)</f>
        <v>0</v>
      </c>
      <c r="BH723" s="137">
        <f>IF(N723="sníž. přenesená",J723,0)</f>
        <v>0</v>
      </c>
      <c r="BI723" s="137">
        <f>IF(N723="nulová",J723,0)</f>
        <v>0</v>
      </c>
      <c r="BJ723" s="2" t="s">
        <v>78</v>
      </c>
      <c r="BK723" s="137">
        <f>ROUND(I723*H723,2)</f>
        <v>0</v>
      </c>
      <c r="BL723" s="2" t="s">
        <v>148</v>
      </c>
      <c r="BM723" s="136" t="s">
        <v>866</v>
      </c>
    </row>
    <row r="724" spans="2:65" s="17" customFormat="1">
      <c r="B724" s="18"/>
      <c r="D724" s="138" t="s">
        <v>150</v>
      </c>
      <c r="F724" s="139" t="s">
        <v>867</v>
      </c>
      <c r="I724" s="140"/>
      <c r="L724" s="18"/>
      <c r="M724" s="141"/>
      <c r="T724" s="42"/>
      <c r="AT724" s="2" t="s">
        <v>150</v>
      </c>
      <c r="AU724" s="2" t="s">
        <v>80</v>
      </c>
    </row>
    <row r="725" spans="2:65" s="150" customFormat="1">
      <c r="B725" s="151"/>
      <c r="D725" s="144" t="s">
        <v>152</v>
      </c>
      <c r="F725" s="153" t="s">
        <v>868</v>
      </c>
      <c r="H725" s="154">
        <v>1597.635</v>
      </c>
      <c r="I725" s="155"/>
      <c r="L725" s="151"/>
      <c r="M725" s="156"/>
      <c r="T725" s="157"/>
      <c r="AT725" s="152" t="s">
        <v>152</v>
      </c>
      <c r="AU725" s="152" t="s">
        <v>80</v>
      </c>
      <c r="AV725" s="150" t="s">
        <v>80</v>
      </c>
      <c r="AW725" s="150" t="s">
        <v>4</v>
      </c>
      <c r="AX725" s="150" t="s">
        <v>78</v>
      </c>
      <c r="AY725" s="152" t="s">
        <v>140</v>
      </c>
    </row>
    <row r="726" spans="2:65" s="17" customFormat="1" ht="44.25" customHeight="1">
      <c r="B726" s="124"/>
      <c r="C726" s="125" t="s">
        <v>869</v>
      </c>
      <c r="D726" s="125" t="s">
        <v>143</v>
      </c>
      <c r="E726" s="126" t="s">
        <v>870</v>
      </c>
      <c r="F726" s="127" t="s">
        <v>871</v>
      </c>
      <c r="G726" s="128" t="s">
        <v>205</v>
      </c>
      <c r="H726" s="129">
        <v>106.509</v>
      </c>
      <c r="I726" s="130"/>
      <c r="J726" s="131">
        <f>ROUND(I726*H726,2)</f>
        <v>0</v>
      </c>
      <c r="K726" s="127" t="s">
        <v>147</v>
      </c>
      <c r="L726" s="18"/>
      <c r="M726" s="132" t="s">
        <v>3</v>
      </c>
      <c r="N726" s="133" t="s">
        <v>41</v>
      </c>
      <c r="P726" s="134">
        <f>O726*H726</f>
        <v>0</v>
      </c>
      <c r="Q726" s="134">
        <v>0</v>
      </c>
      <c r="R726" s="134">
        <f>Q726*H726</f>
        <v>0</v>
      </c>
      <c r="S726" s="134">
        <v>0</v>
      </c>
      <c r="T726" s="135">
        <f>S726*H726</f>
        <v>0</v>
      </c>
      <c r="AR726" s="136" t="s">
        <v>148</v>
      </c>
      <c r="AT726" s="136" t="s">
        <v>143</v>
      </c>
      <c r="AU726" s="136" t="s">
        <v>80</v>
      </c>
      <c r="AY726" s="2" t="s">
        <v>140</v>
      </c>
      <c r="BE726" s="137">
        <f>IF(N726="základní",J726,0)</f>
        <v>0</v>
      </c>
      <c r="BF726" s="137">
        <f>IF(N726="snížená",J726,0)</f>
        <v>0</v>
      </c>
      <c r="BG726" s="137">
        <f>IF(N726="zákl. přenesená",J726,0)</f>
        <v>0</v>
      </c>
      <c r="BH726" s="137">
        <f>IF(N726="sníž. přenesená",J726,0)</f>
        <v>0</v>
      </c>
      <c r="BI726" s="137">
        <f>IF(N726="nulová",J726,0)</f>
        <v>0</v>
      </c>
      <c r="BJ726" s="2" t="s">
        <v>78</v>
      </c>
      <c r="BK726" s="137">
        <f>ROUND(I726*H726,2)</f>
        <v>0</v>
      </c>
      <c r="BL726" s="2" t="s">
        <v>148</v>
      </c>
      <c r="BM726" s="136" t="s">
        <v>872</v>
      </c>
    </row>
    <row r="727" spans="2:65" s="17" customFormat="1">
      <c r="B727" s="18"/>
      <c r="D727" s="138" t="s">
        <v>150</v>
      </c>
      <c r="F727" s="139" t="s">
        <v>873</v>
      </c>
      <c r="I727" s="140"/>
      <c r="L727" s="18"/>
      <c r="M727" s="141"/>
      <c r="T727" s="42"/>
      <c r="AT727" s="2" t="s">
        <v>150</v>
      </c>
      <c r="AU727" s="2" t="s">
        <v>80</v>
      </c>
    </row>
    <row r="728" spans="2:65" s="111" customFormat="1" ht="22.9" customHeight="1">
      <c r="B728" s="112"/>
      <c r="D728" s="113" t="s">
        <v>69</v>
      </c>
      <c r="E728" s="122" t="s">
        <v>874</v>
      </c>
      <c r="F728" s="122" t="s">
        <v>875</v>
      </c>
      <c r="I728" s="115"/>
      <c r="J728" s="123">
        <f>BK728</f>
        <v>0</v>
      </c>
      <c r="L728" s="112"/>
      <c r="M728" s="117"/>
      <c r="P728" s="118">
        <f>SUM(P729:P730)</f>
        <v>0</v>
      </c>
      <c r="R728" s="118">
        <f>SUM(R729:R730)</f>
        <v>0</v>
      </c>
      <c r="T728" s="119">
        <f>SUM(T729:T730)</f>
        <v>0</v>
      </c>
      <c r="AR728" s="113" t="s">
        <v>78</v>
      </c>
      <c r="AT728" s="120" t="s">
        <v>69</v>
      </c>
      <c r="AU728" s="120" t="s">
        <v>78</v>
      </c>
      <c r="AY728" s="113" t="s">
        <v>140</v>
      </c>
      <c r="BK728" s="121">
        <f>SUM(BK729:BK730)</f>
        <v>0</v>
      </c>
    </row>
    <row r="729" spans="2:65" s="17" customFormat="1" ht="55.5" customHeight="1">
      <c r="B729" s="124"/>
      <c r="C729" s="125" t="s">
        <v>876</v>
      </c>
      <c r="D729" s="125" t="s">
        <v>143</v>
      </c>
      <c r="E729" s="126" t="s">
        <v>877</v>
      </c>
      <c r="F729" s="127" t="s">
        <v>878</v>
      </c>
      <c r="G729" s="128" t="s">
        <v>205</v>
      </c>
      <c r="H729" s="129">
        <v>206.608</v>
      </c>
      <c r="I729" s="130"/>
      <c r="J729" s="131">
        <f>ROUND(I729*H729,2)</f>
        <v>0</v>
      </c>
      <c r="K729" s="127" t="s">
        <v>147</v>
      </c>
      <c r="L729" s="18"/>
      <c r="M729" s="132" t="s">
        <v>3</v>
      </c>
      <c r="N729" s="133" t="s">
        <v>41</v>
      </c>
      <c r="P729" s="134">
        <f>O729*H729</f>
        <v>0</v>
      </c>
      <c r="Q729" s="134">
        <v>0</v>
      </c>
      <c r="R729" s="134">
        <f>Q729*H729</f>
        <v>0</v>
      </c>
      <c r="S729" s="134">
        <v>0</v>
      </c>
      <c r="T729" s="135">
        <f>S729*H729</f>
        <v>0</v>
      </c>
      <c r="AR729" s="136" t="s">
        <v>148</v>
      </c>
      <c r="AT729" s="136" t="s">
        <v>143</v>
      </c>
      <c r="AU729" s="136" t="s">
        <v>80</v>
      </c>
      <c r="AY729" s="2" t="s">
        <v>140</v>
      </c>
      <c r="BE729" s="137">
        <f>IF(N729="základní",J729,0)</f>
        <v>0</v>
      </c>
      <c r="BF729" s="137">
        <f>IF(N729="snížená",J729,0)</f>
        <v>0</v>
      </c>
      <c r="BG729" s="137">
        <f>IF(N729="zákl. přenesená",J729,0)</f>
        <v>0</v>
      </c>
      <c r="BH729" s="137">
        <f>IF(N729="sníž. přenesená",J729,0)</f>
        <v>0</v>
      </c>
      <c r="BI729" s="137">
        <f>IF(N729="nulová",J729,0)</f>
        <v>0</v>
      </c>
      <c r="BJ729" s="2" t="s">
        <v>78</v>
      </c>
      <c r="BK729" s="137">
        <f>ROUND(I729*H729,2)</f>
        <v>0</v>
      </c>
      <c r="BL729" s="2" t="s">
        <v>148</v>
      </c>
      <c r="BM729" s="136" t="s">
        <v>879</v>
      </c>
    </row>
    <row r="730" spans="2:65" s="17" customFormat="1">
      <c r="B730" s="18"/>
      <c r="D730" s="138" t="s">
        <v>150</v>
      </c>
      <c r="F730" s="139" t="s">
        <v>880</v>
      </c>
      <c r="I730" s="140"/>
      <c r="L730" s="18"/>
      <c r="M730" s="141"/>
      <c r="T730" s="42"/>
      <c r="AT730" s="2" t="s">
        <v>150</v>
      </c>
      <c r="AU730" s="2" t="s">
        <v>80</v>
      </c>
    </row>
    <row r="731" spans="2:65" s="111" customFormat="1" ht="25.9" customHeight="1">
      <c r="B731" s="112"/>
      <c r="D731" s="113" t="s">
        <v>69</v>
      </c>
      <c r="E731" s="114" t="s">
        <v>881</v>
      </c>
      <c r="F731" s="114" t="s">
        <v>882</v>
      </c>
      <c r="I731" s="115"/>
      <c r="J731" s="116">
        <f t="shared" ref="J731:J732" si="4">BK731</f>
        <v>0</v>
      </c>
      <c r="L731" s="112"/>
      <c r="M731" s="117"/>
      <c r="P731" s="118">
        <f>P732+P764+P777+P784+P803+P886+P1025+P1032+P1051+P1069</f>
        <v>0</v>
      </c>
      <c r="R731" s="118">
        <f>R732+R764+R777+R784+R803+R886+R1025+R1032+R1051+R1069</f>
        <v>4.8726694199999994</v>
      </c>
      <c r="T731" s="119">
        <f>T732+T764+T777+T784+T803+T886+T1025+T1032+T1051+T1069</f>
        <v>0.50608600000000004</v>
      </c>
      <c r="AR731" s="113" t="s">
        <v>80</v>
      </c>
      <c r="AT731" s="120" t="s">
        <v>69</v>
      </c>
      <c r="AU731" s="120" t="s">
        <v>70</v>
      </c>
      <c r="AY731" s="113" t="s">
        <v>140</v>
      </c>
      <c r="BK731" s="121">
        <f>BK732+BK764+BK777+BK784+BK803+BK886+BK1025+BK1032+BK1051+BK1069</f>
        <v>0</v>
      </c>
    </row>
    <row r="732" spans="2:65" s="111" customFormat="1" ht="22.9" customHeight="1">
      <c r="B732" s="112"/>
      <c r="D732" s="113" t="s">
        <v>69</v>
      </c>
      <c r="E732" s="122" t="s">
        <v>883</v>
      </c>
      <c r="F732" s="122" t="s">
        <v>884</v>
      </c>
      <c r="I732" s="115"/>
      <c r="J732" s="123">
        <f t="shared" si="4"/>
        <v>0</v>
      </c>
      <c r="L732" s="112"/>
      <c r="M732" s="117"/>
      <c r="P732" s="118">
        <f>SUM(P733:P763)</f>
        <v>0</v>
      </c>
      <c r="R732" s="118">
        <f>SUM(R733:R763)</f>
        <v>0.87383670000000013</v>
      </c>
      <c r="T732" s="119">
        <f>SUM(T733:T763)</f>
        <v>0</v>
      </c>
      <c r="AR732" s="113" t="s">
        <v>80</v>
      </c>
      <c r="AT732" s="120" t="s">
        <v>69</v>
      </c>
      <c r="AU732" s="120" t="s">
        <v>78</v>
      </c>
      <c r="AY732" s="113" t="s">
        <v>140</v>
      </c>
      <c r="BK732" s="121">
        <f>SUM(BK733:BK763)</f>
        <v>0</v>
      </c>
    </row>
    <row r="733" spans="2:65" s="17" customFormat="1" ht="44.25" customHeight="1">
      <c r="B733" s="124"/>
      <c r="C733" s="125" t="s">
        <v>885</v>
      </c>
      <c r="D733" s="125" t="s">
        <v>143</v>
      </c>
      <c r="E733" s="126" t="s">
        <v>886</v>
      </c>
      <c r="F733" s="127" t="s">
        <v>887</v>
      </c>
      <c r="G733" s="128" t="s">
        <v>237</v>
      </c>
      <c r="H733" s="129">
        <v>29.12</v>
      </c>
      <c r="I733" s="130"/>
      <c r="J733" s="131">
        <f>ROUND(I733*H733,2)</f>
        <v>0</v>
      </c>
      <c r="K733" s="127" t="s">
        <v>147</v>
      </c>
      <c r="L733" s="18"/>
      <c r="M733" s="132" t="s">
        <v>3</v>
      </c>
      <c r="N733" s="133" t="s">
        <v>41</v>
      </c>
      <c r="P733" s="134">
        <f>O733*H733</f>
        <v>0</v>
      </c>
      <c r="Q733" s="134">
        <v>0</v>
      </c>
      <c r="R733" s="134">
        <f>Q733*H733</f>
        <v>0</v>
      </c>
      <c r="S733" s="134">
        <v>0</v>
      </c>
      <c r="T733" s="135">
        <f>S733*H733</f>
        <v>0</v>
      </c>
      <c r="AR733" s="136" t="s">
        <v>888</v>
      </c>
      <c r="AT733" s="136" t="s">
        <v>143</v>
      </c>
      <c r="AU733" s="136" t="s">
        <v>80</v>
      </c>
      <c r="AY733" s="2" t="s">
        <v>140</v>
      </c>
      <c r="BE733" s="137">
        <f>IF(N733="základní",J733,0)</f>
        <v>0</v>
      </c>
      <c r="BF733" s="137">
        <f>IF(N733="snížená",J733,0)</f>
        <v>0</v>
      </c>
      <c r="BG733" s="137">
        <f>IF(N733="zákl. přenesená",J733,0)</f>
        <v>0</v>
      </c>
      <c r="BH733" s="137">
        <f>IF(N733="sníž. přenesená",J733,0)</f>
        <v>0</v>
      </c>
      <c r="BI733" s="137">
        <f>IF(N733="nulová",J733,0)</f>
        <v>0</v>
      </c>
      <c r="BJ733" s="2" t="s">
        <v>78</v>
      </c>
      <c r="BK733" s="137">
        <f>ROUND(I733*H733,2)</f>
        <v>0</v>
      </c>
      <c r="BL733" s="2" t="s">
        <v>888</v>
      </c>
      <c r="BM733" s="136" t="s">
        <v>889</v>
      </c>
    </row>
    <row r="734" spans="2:65" s="17" customFormat="1">
      <c r="B734" s="18"/>
      <c r="D734" s="138" t="s">
        <v>150</v>
      </c>
      <c r="F734" s="139" t="s">
        <v>890</v>
      </c>
      <c r="I734" s="140"/>
      <c r="L734" s="18"/>
      <c r="M734" s="141"/>
      <c r="T734" s="42"/>
      <c r="AT734" s="2" t="s">
        <v>150</v>
      </c>
      <c r="AU734" s="2" t="s">
        <v>80</v>
      </c>
    </row>
    <row r="735" spans="2:65" s="150" customFormat="1">
      <c r="B735" s="151"/>
      <c r="D735" s="144" t="s">
        <v>152</v>
      </c>
      <c r="E735" s="152" t="s">
        <v>3</v>
      </c>
      <c r="F735" s="153" t="s">
        <v>850</v>
      </c>
      <c r="H735" s="154">
        <v>29.12</v>
      </c>
      <c r="I735" s="155"/>
      <c r="L735" s="151"/>
      <c r="M735" s="156"/>
      <c r="T735" s="157"/>
      <c r="AT735" s="152" t="s">
        <v>152</v>
      </c>
      <c r="AU735" s="152" t="s">
        <v>80</v>
      </c>
      <c r="AV735" s="150" t="s">
        <v>80</v>
      </c>
      <c r="AW735" s="150" t="s">
        <v>32</v>
      </c>
      <c r="AX735" s="150" t="s">
        <v>70</v>
      </c>
      <c r="AY735" s="152" t="s">
        <v>140</v>
      </c>
    </row>
    <row r="736" spans="2:65" s="158" customFormat="1">
      <c r="B736" s="159"/>
      <c r="D736" s="144" t="s">
        <v>152</v>
      </c>
      <c r="E736" s="160" t="s">
        <v>3</v>
      </c>
      <c r="F736" s="161" t="s">
        <v>162</v>
      </c>
      <c r="H736" s="162">
        <v>29.12</v>
      </c>
      <c r="I736" s="163"/>
      <c r="L736" s="159"/>
      <c r="M736" s="164"/>
      <c r="T736" s="165"/>
      <c r="AT736" s="160" t="s">
        <v>152</v>
      </c>
      <c r="AU736" s="160" t="s">
        <v>80</v>
      </c>
      <c r="AV736" s="158" t="s">
        <v>148</v>
      </c>
      <c r="AW736" s="158" t="s">
        <v>32</v>
      </c>
      <c r="AX736" s="158" t="s">
        <v>78</v>
      </c>
      <c r="AY736" s="160" t="s">
        <v>140</v>
      </c>
    </row>
    <row r="737" spans="2:65" s="17" customFormat="1" ht="16.5" customHeight="1">
      <c r="B737" s="124"/>
      <c r="C737" s="166" t="s">
        <v>891</v>
      </c>
      <c r="D737" s="166" t="s">
        <v>228</v>
      </c>
      <c r="E737" s="167" t="s">
        <v>892</v>
      </c>
      <c r="F737" s="168" t="s">
        <v>893</v>
      </c>
      <c r="G737" s="169" t="s">
        <v>244</v>
      </c>
      <c r="H737" s="170">
        <v>101.92</v>
      </c>
      <c r="I737" s="171"/>
      <c r="J737" s="172">
        <f>ROUND(I737*H737,2)</f>
        <v>0</v>
      </c>
      <c r="K737" s="168" t="s">
        <v>147</v>
      </c>
      <c r="L737" s="173"/>
      <c r="M737" s="174" t="s">
        <v>3</v>
      </c>
      <c r="N737" s="175" t="s">
        <v>41</v>
      </c>
      <c r="P737" s="134">
        <f>O737*H737</f>
        <v>0</v>
      </c>
      <c r="Q737" s="134">
        <v>1E-3</v>
      </c>
      <c r="R737" s="134">
        <f>Q737*H737</f>
        <v>0.10192000000000001</v>
      </c>
      <c r="S737" s="134">
        <v>0</v>
      </c>
      <c r="T737" s="135">
        <f>S737*H737</f>
        <v>0</v>
      </c>
      <c r="AR737" s="136" t="s">
        <v>894</v>
      </c>
      <c r="AT737" s="136" t="s">
        <v>228</v>
      </c>
      <c r="AU737" s="136" t="s">
        <v>80</v>
      </c>
      <c r="AY737" s="2" t="s">
        <v>140</v>
      </c>
      <c r="BE737" s="137">
        <f>IF(N737="základní",J737,0)</f>
        <v>0</v>
      </c>
      <c r="BF737" s="137">
        <f>IF(N737="snížená",J737,0)</f>
        <v>0</v>
      </c>
      <c r="BG737" s="137">
        <f>IF(N737="zákl. přenesená",J737,0)</f>
        <v>0</v>
      </c>
      <c r="BH737" s="137">
        <f>IF(N737="sníž. přenesená",J737,0)</f>
        <v>0</v>
      </c>
      <c r="BI737" s="137">
        <f>IF(N737="nulová",J737,0)</f>
        <v>0</v>
      </c>
      <c r="BJ737" s="2" t="s">
        <v>78</v>
      </c>
      <c r="BK737" s="137">
        <f>ROUND(I737*H737,2)</f>
        <v>0</v>
      </c>
      <c r="BL737" s="2" t="s">
        <v>888</v>
      </c>
      <c r="BM737" s="136" t="s">
        <v>895</v>
      </c>
    </row>
    <row r="738" spans="2:65" s="150" customFormat="1">
      <c r="B738" s="151"/>
      <c r="D738" s="144" t="s">
        <v>152</v>
      </c>
      <c r="E738" s="152" t="s">
        <v>3</v>
      </c>
      <c r="F738" s="153" t="s">
        <v>896</v>
      </c>
      <c r="H738" s="154">
        <v>101.92</v>
      </c>
      <c r="I738" s="155"/>
      <c r="L738" s="151"/>
      <c r="M738" s="156"/>
      <c r="T738" s="157"/>
      <c r="AT738" s="152" t="s">
        <v>152</v>
      </c>
      <c r="AU738" s="152" t="s">
        <v>80</v>
      </c>
      <c r="AV738" s="150" t="s">
        <v>80</v>
      </c>
      <c r="AW738" s="150" t="s">
        <v>32</v>
      </c>
      <c r="AX738" s="150" t="s">
        <v>70</v>
      </c>
      <c r="AY738" s="152" t="s">
        <v>140</v>
      </c>
    </row>
    <row r="739" spans="2:65" s="158" customFormat="1">
      <c r="B739" s="159"/>
      <c r="D739" s="144" t="s">
        <v>152</v>
      </c>
      <c r="E739" s="160" t="s">
        <v>3</v>
      </c>
      <c r="F739" s="161" t="s">
        <v>162</v>
      </c>
      <c r="H739" s="162">
        <v>101.92</v>
      </c>
      <c r="I739" s="163"/>
      <c r="L739" s="159"/>
      <c r="M739" s="164"/>
      <c r="T739" s="165"/>
      <c r="AT739" s="160" t="s">
        <v>152</v>
      </c>
      <c r="AU739" s="160" t="s">
        <v>80</v>
      </c>
      <c r="AV739" s="158" t="s">
        <v>148</v>
      </c>
      <c r="AW739" s="158" t="s">
        <v>32</v>
      </c>
      <c r="AX739" s="158" t="s">
        <v>78</v>
      </c>
      <c r="AY739" s="160" t="s">
        <v>140</v>
      </c>
    </row>
    <row r="740" spans="2:65" s="17" customFormat="1" ht="37.9" customHeight="1">
      <c r="B740" s="124"/>
      <c r="C740" s="125" t="s">
        <v>897</v>
      </c>
      <c r="D740" s="125" t="s">
        <v>143</v>
      </c>
      <c r="E740" s="126" t="s">
        <v>898</v>
      </c>
      <c r="F740" s="127" t="s">
        <v>899</v>
      </c>
      <c r="G740" s="128" t="s">
        <v>237</v>
      </c>
      <c r="H740" s="129">
        <v>64.55</v>
      </c>
      <c r="I740" s="130"/>
      <c r="J740" s="131">
        <f>ROUND(I740*H740,2)</f>
        <v>0</v>
      </c>
      <c r="K740" s="127" t="s">
        <v>147</v>
      </c>
      <c r="L740" s="18"/>
      <c r="M740" s="132" t="s">
        <v>3</v>
      </c>
      <c r="N740" s="133" t="s">
        <v>41</v>
      </c>
      <c r="P740" s="134">
        <f>O740*H740</f>
        <v>0</v>
      </c>
      <c r="Q740" s="134">
        <v>3.5000000000000001E-3</v>
      </c>
      <c r="R740" s="134">
        <f>Q740*H740</f>
        <v>0.22592499999999999</v>
      </c>
      <c r="S740" s="134">
        <v>0</v>
      </c>
      <c r="T740" s="135">
        <f>S740*H740</f>
        <v>0</v>
      </c>
      <c r="AR740" s="136" t="s">
        <v>888</v>
      </c>
      <c r="AT740" s="136" t="s">
        <v>143</v>
      </c>
      <c r="AU740" s="136" t="s">
        <v>80</v>
      </c>
      <c r="AY740" s="2" t="s">
        <v>140</v>
      </c>
      <c r="BE740" s="137">
        <f>IF(N740="základní",J740,0)</f>
        <v>0</v>
      </c>
      <c r="BF740" s="137">
        <f>IF(N740="snížená",J740,0)</f>
        <v>0</v>
      </c>
      <c r="BG740" s="137">
        <f>IF(N740="zákl. přenesená",J740,0)</f>
        <v>0</v>
      </c>
      <c r="BH740" s="137">
        <f>IF(N740="sníž. přenesená",J740,0)</f>
        <v>0</v>
      </c>
      <c r="BI740" s="137">
        <f>IF(N740="nulová",J740,0)</f>
        <v>0</v>
      </c>
      <c r="BJ740" s="2" t="s">
        <v>78</v>
      </c>
      <c r="BK740" s="137">
        <f>ROUND(I740*H740,2)</f>
        <v>0</v>
      </c>
      <c r="BL740" s="2" t="s">
        <v>888</v>
      </c>
      <c r="BM740" s="136" t="s">
        <v>900</v>
      </c>
    </row>
    <row r="741" spans="2:65" s="17" customFormat="1">
      <c r="B741" s="18"/>
      <c r="D741" s="138" t="s">
        <v>150</v>
      </c>
      <c r="F741" s="139" t="s">
        <v>901</v>
      </c>
      <c r="I741" s="140"/>
      <c r="L741" s="18"/>
      <c r="M741" s="141"/>
      <c r="T741" s="42"/>
      <c r="AT741" s="2" t="s">
        <v>150</v>
      </c>
      <c r="AU741" s="2" t="s">
        <v>80</v>
      </c>
    </row>
    <row r="742" spans="2:65" s="17" customFormat="1" ht="37.9" customHeight="1">
      <c r="B742" s="124"/>
      <c r="C742" s="125" t="s">
        <v>902</v>
      </c>
      <c r="D742" s="125" t="s">
        <v>143</v>
      </c>
      <c r="E742" s="126" t="s">
        <v>903</v>
      </c>
      <c r="F742" s="127" t="s">
        <v>904</v>
      </c>
      <c r="G742" s="128" t="s">
        <v>237</v>
      </c>
      <c r="H742" s="129">
        <v>18.405000000000001</v>
      </c>
      <c r="I742" s="130"/>
      <c r="J742" s="131">
        <f>ROUND(I742*H742,2)</f>
        <v>0</v>
      </c>
      <c r="K742" s="127" t="s">
        <v>147</v>
      </c>
      <c r="L742" s="18"/>
      <c r="M742" s="132" t="s">
        <v>3</v>
      </c>
      <c r="N742" s="133" t="s">
        <v>41</v>
      </c>
      <c r="P742" s="134">
        <f>O742*H742</f>
        <v>0</v>
      </c>
      <c r="Q742" s="134">
        <v>3.5000000000000001E-3</v>
      </c>
      <c r="R742" s="134">
        <f>Q742*H742</f>
        <v>6.4417500000000003E-2</v>
      </c>
      <c r="S742" s="134">
        <v>0</v>
      </c>
      <c r="T742" s="135">
        <f>S742*H742</f>
        <v>0</v>
      </c>
      <c r="AR742" s="136" t="s">
        <v>888</v>
      </c>
      <c r="AT742" s="136" t="s">
        <v>143</v>
      </c>
      <c r="AU742" s="136" t="s">
        <v>80</v>
      </c>
      <c r="AY742" s="2" t="s">
        <v>140</v>
      </c>
      <c r="BE742" s="137">
        <f>IF(N742="základní",J742,0)</f>
        <v>0</v>
      </c>
      <c r="BF742" s="137">
        <f>IF(N742="snížená",J742,0)</f>
        <v>0</v>
      </c>
      <c r="BG742" s="137">
        <f>IF(N742="zákl. přenesená",J742,0)</f>
        <v>0</v>
      </c>
      <c r="BH742" s="137">
        <f>IF(N742="sníž. přenesená",J742,0)</f>
        <v>0</v>
      </c>
      <c r="BI742" s="137">
        <f>IF(N742="nulová",J742,0)</f>
        <v>0</v>
      </c>
      <c r="BJ742" s="2" t="s">
        <v>78</v>
      </c>
      <c r="BK742" s="137">
        <f>ROUND(I742*H742,2)</f>
        <v>0</v>
      </c>
      <c r="BL742" s="2" t="s">
        <v>888</v>
      </c>
      <c r="BM742" s="136" t="s">
        <v>905</v>
      </c>
    </row>
    <row r="743" spans="2:65" s="17" customFormat="1">
      <c r="B743" s="18"/>
      <c r="D743" s="138" t="s">
        <v>150</v>
      </c>
      <c r="F743" s="139" t="s">
        <v>906</v>
      </c>
      <c r="I743" s="140"/>
      <c r="L743" s="18"/>
      <c r="M743" s="141"/>
      <c r="T743" s="42"/>
      <c r="AT743" s="2" t="s">
        <v>150</v>
      </c>
      <c r="AU743" s="2" t="s">
        <v>80</v>
      </c>
    </row>
    <row r="744" spans="2:65" s="150" customFormat="1">
      <c r="B744" s="151"/>
      <c r="D744" s="144" t="s">
        <v>152</v>
      </c>
      <c r="E744" s="152" t="s">
        <v>3</v>
      </c>
      <c r="F744" s="153" t="s">
        <v>907</v>
      </c>
      <c r="H744" s="154">
        <v>18.405000000000001</v>
      </c>
      <c r="I744" s="155"/>
      <c r="L744" s="151"/>
      <c r="M744" s="156"/>
      <c r="T744" s="157"/>
      <c r="AT744" s="152" t="s">
        <v>152</v>
      </c>
      <c r="AU744" s="152" t="s">
        <v>80</v>
      </c>
      <c r="AV744" s="150" t="s">
        <v>80</v>
      </c>
      <c r="AW744" s="150" t="s">
        <v>32</v>
      </c>
      <c r="AX744" s="150" t="s">
        <v>70</v>
      </c>
      <c r="AY744" s="152" t="s">
        <v>140</v>
      </c>
    </row>
    <row r="745" spans="2:65" s="158" customFormat="1">
      <c r="B745" s="159"/>
      <c r="D745" s="144" t="s">
        <v>152</v>
      </c>
      <c r="E745" s="160" t="s">
        <v>3</v>
      </c>
      <c r="F745" s="161" t="s">
        <v>162</v>
      </c>
      <c r="H745" s="162">
        <v>18.405000000000001</v>
      </c>
      <c r="I745" s="163"/>
      <c r="L745" s="159"/>
      <c r="M745" s="164"/>
      <c r="T745" s="165"/>
      <c r="AT745" s="160" t="s">
        <v>152</v>
      </c>
      <c r="AU745" s="160" t="s">
        <v>80</v>
      </c>
      <c r="AV745" s="158" t="s">
        <v>148</v>
      </c>
      <c r="AW745" s="158" t="s">
        <v>32</v>
      </c>
      <c r="AX745" s="158" t="s">
        <v>78</v>
      </c>
      <c r="AY745" s="160" t="s">
        <v>140</v>
      </c>
    </row>
    <row r="746" spans="2:65" s="17" customFormat="1" ht="49.15" customHeight="1">
      <c r="B746" s="124"/>
      <c r="C746" s="125" t="s">
        <v>908</v>
      </c>
      <c r="D746" s="125" t="s">
        <v>143</v>
      </c>
      <c r="E746" s="126" t="s">
        <v>909</v>
      </c>
      <c r="F746" s="127" t="s">
        <v>910</v>
      </c>
      <c r="G746" s="128" t="s">
        <v>237</v>
      </c>
      <c r="H746" s="129">
        <v>29.12</v>
      </c>
      <c r="I746" s="130"/>
      <c r="J746" s="131">
        <f>ROUND(I746*H746,2)</f>
        <v>0</v>
      </c>
      <c r="K746" s="127" t="s">
        <v>147</v>
      </c>
      <c r="L746" s="18"/>
      <c r="M746" s="132" t="s">
        <v>3</v>
      </c>
      <c r="N746" s="133" t="s">
        <v>41</v>
      </c>
      <c r="P746" s="134">
        <f>O746*H746</f>
        <v>0</v>
      </c>
      <c r="Q746" s="134">
        <v>7.5000000000000002E-4</v>
      </c>
      <c r="R746" s="134">
        <f>Q746*H746</f>
        <v>2.1840000000000002E-2</v>
      </c>
      <c r="S746" s="134">
        <v>0</v>
      </c>
      <c r="T746" s="135">
        <f>S746*H746</f>
        <v>0</v>
      </c>
      <c r="AR746" s="136" t="s">
        <v>888</v>
      </c>
      <c r="AT746" s="136" t="s">
        <v>143</v>
      </c>
      <c r="AU746" s="136" t="s">
        <v>80</v>
      </c>
      <c r="AY746" s="2" t="s">
        <v>140</v>
      </c>
      <c r="BE746" s="137">
        <f>IF(N746="základní",J746,0)</f>
        <v>0</v>
      </c>
      <c r="BF746" s="137">
        <f>IF(N746="snížená",J746,0)</f>
        <v>0</v>
      </c>
      <c r="BG746" s="137">
        <f>IF(N746="zákl. přenesená",J746,0)</f>
        <v>0</v>
      </c>
      <c r="BH746" s="137">
        <f>IF(N746="sníž. přenesená",J746,0)</f>
        <v>0</v>
      </c>
      <c r="BI746" s="137">
        <f>IF(N746="nulová",J746,0)</f>
        <v>0</v>
      </c>
      <c r="BJ746" s="2" t="s">
        <v>78</v>
      </c>
      <c r="BK746" s="137">
        <f>ROUND(I746*H746,2)</f>
        <v>0</v>
      </c>
      <c r="BL746" s="2" t="s">
        <v>888</v>
      </c>
      <c r="BM746" s="136" t="s">
        <v>911</v>
      </c>
    </row>
    <row r="747" spans="2:65" s="17" customFormat="1">
      <c r="B747" s="18"/>
      <c r="D747" s="138" t="s">
        <v>150</v>
      </c>
      <c r="F747" s="139" t="s">
        <v>912</v>
      </c>
      <c r="I747" s="140"/>
      <c r="L747" s="18"/>
      <c r="M747" s="141"/>
      <c r="T747" s="42"/>
      <c r="AT747" s="2" t="s">
        <v>150</v>
      </c>
      <c r="AU747" s="2" t="s">
        <v>80</v>
      </c>
    </row>
    <row r="748" spans="2:65" s="17" customFormat="1" ht="24.2" customHeight="1">
      <c r="B748" s="124"/>
      <c r="C748" s="125" t="s">
        <v>913</v>
      </c>
      <c r="D748" s="125" t="s">
        <v>143</v>
      </c>
      <c r="E748" s="126" t="s">
        <v>914</v>
      </c>
      <c r="F748" s="127" t="s">
        <v>915</v>
      </c>
      <c r="G748" s="128" t="s">
        <v>349</v>
      </c>
      <c r="H748" s="129">
        <v>41.6</v>
      </c>
      <c r="I748" s="130"/>
      <c r="J748" s="131">
        <f>ROUND(I748*H748,2)</f>
        <v>0</v>
      </c>
      <c r="K748" s="127" t="s">
        <v>147</v>
      </c>
      <c r="L748" s="18"/>
      <c r="M748" s="132" t="s">
        <v>3</v>
      </c>
      <c r="N748" s="133" t="s">
        <v>41</v>
      </c>
      <c r="P748" s="134">
        <f>O748*H748</f>
        <v>0</v>
      </c>
      <c r="Q748" s="134">
        <v>1.6000000000000001E-4</v>
      </c>
      <c r="R748" s="134">
        <f>Q748*H748</f>
        <v>6.6560000000000005E-3</v>
      </c>
      <c r="S748" s="134">
        <v>0</v>
      </c>
      <c r="T748" s="135">
        <f>S748*H748</f>
        <v>0</v>
      </c>
      <c r="AR748" s="136" t="s">
        <v>888</v>
      </c>
      <c r="AT748" s="136" t="s">
        <v>143</v>
      </c>
      <c r="AU748" s="136" t="s">
        <v>80</v>
      </c>
      <c r="AY748" s="2" t="s">
        <v>140</v>
      </c>
      <c r="BE748" s="137">
        <f>IF(N748="základní",J748,0)</f>
        <v>0</v>
      </c>
      <c r="BF748" s="137">
        <f>IF(N748="snížená",J748,0)</f>
        <v>0</v>
      </c>
      <c r="BG748" s="137">
        <f>IF(N748="zákl. přenesená",J748,0)</f>
        <v>0</v>
      </c>
      <c r="BH748" s="137">
        <f>IF(N748="sníž. přenesená",J748,0)</f>
        <v>0</v>
      </c>
      <c r="BI748" s="137">
        <f>IF(N748="nulová",J748,0)</f>
        <v>0</v>
      </c>
      <c r="BJ748" s="2" t="s">
        <v>78</v>
      </c>
      <c r="BK748" s="137">
        <f>ROUND(I748*H748,2)</f>
        <v>0</v>
      </c>
      <c r="BL748" s="2" t="s">
        <v>888</v>
      </c>
      <c r="BM748" s="136" t="s">
        <v>916</v>
      </c>
    </row>
    <row r="749" spans="2:65" s="17" customFormat="1">
      <c r="B749" s="18"/>
      <c r="D749" s="138" t="s">
        <v>150</v>
      </c>
      <c r="F749" s="139" t="s">
        <v>917</v>
      </c>
      <c r="I749" s="140"/>
      <c r="L749" s="18"/>
      <c r="M749" s="141"/>
      <c r="T749" s="42"/>
      <c r="AT749" s="2" t="s">
        <v>150</v>
      </c>
      <c r="AU749" s="2" t="s">
        <v>80</v>
      </c>
    </row>
    <row r="750" spans="2:65" s="150" customFormat="1">
      <c r="B750" s="151"/>
      <c r="D750" s="144" t="s">
        <v>152</v>
      </c>
      <c r="E750" s="152" t="s">
        <v>3</v>
      </c>
      <c r="F750" s="153" t="s">
        <v>918</v>
      </c>
      <c r="H750" s="154">
        <v>41.6</v>
      </c>
      <c r="I750" s="155"/>
      <c r="L750" s="151"/>
      <c r="M750" s="156"/>
      <c r="T750" s="157"/>
      <c r="AT750" s="152" t="s">
        <v>152</v>
      </c>
      <c r="AU750" s="152" t="s">
        <v>80</v>
      </c>
      <c r="AV750" s="150" t="s">
        <v>80</v>
      </c>
      <c r="AW750" s="150" t="s">
        <v>32</v>
      </c>
      <c r="AX750" s="150" t="s">
        <v>70</v>
      </c>
      <c r="AY750" s="152" t="s">
        <v>140</v>
      </c>
    </row>
    <row r="751" spans="2:65" s="158" customFormat="1">
      <c r="B751" s="159"/>
      <c r="D751" s="144" t="s">
        <v>152</v>
      </c>
      <c r="E751" s="160" t="s">
        <v>3</v>
      </c>
      <c r="F751" s="161" t="s">
        <v>162</v>
      </c>
      <c r="H751" s="162">
        <v>41.6</v>
      </c>
      <c r="I751" s="163"/>
      <c r="L751" s="159"/>
      <c r="M751" s="164"/>
      <c r="T751" s="165"/>
      <c r="AT751" s="160" t="s">
        <v>152</v>
      </c>
      <c r="AU751" s="160" t="s">
        <v>80</v>
      </c>
      <c r="AV751" s="158" t="s">
        <v>148</v>
      </c>
      <c r="AW751" s="158" t="s">
        <v>32</v>
      </c>
      <c r="AX751" s="158" t="s">
        <v>78</v>
      </c>
      <c r="AY751" s="160" t="s">
        <v>140</v>
      </c>
    </row>
    <row r="752" spans="2:65" s="17" customFormat="1" ht="44.25" customHeight="1">
      <c r="B752" s="124"/>
      <c r="C752" s="125" t="s">
        <v>919</v>
      </c>
      <c r="D752" s="125" t="s">
        <v>143</v>
      </c>
      <c r="E752" s="126" t="s">
        <v>920</v>
      </c>
      <c r="F752" s="127" t="s">
        <v>921</v>
      </c>
      <c r="G752" s="128" t="s">
        <v>237</v>
      </c>
      <c r="H752" s="129">
        <v>64.55</v>
      </c>
      <c r="I752" s="130"/>
      <c r="J752" s="131">
        <f>ROUND(I752*H752,2)</f>
        <v>0</v>
      </c>
      <c r="K752" s="127" t="s">
        <v>147</v>
      </c>
      <c r="L752" s="18"/>
      <c r="M752" s="132" t="s">
        <v>3</v>
      </c>
      <c r="N752" s="133" t="s">
        <v>41</v>
      </c>
      <c r="P752" s="134">
        <f>O752*H752</f>
        <v>0</v>
      </c>
      <c r="Q752" s="134">
        <v>0</v>
      </c>
      <c r="R752" s="134">
        <f>Q752*H752</f>
        <v>0</v>
      </c>
      <c r="S752" s="134">
        <v>0</v>
      </c>
      <c r="T752" s="135">
        <f>S752*H752</f>
        <v>0</v>
      </c>
      <c r="AR752" s="136" t="s">
        <v>888</v>
      </c>
      <c r="AT752" s="136" t="s">
        <v>143</v>
      </c>
      <c r="AU752" s="136" t="s">
        <v>80</v>
      </c>
      <c r="AY752" s="2" t="s">
        <v>140</v>
      </c>
      <c r="BE752" s="137">
        <f>IF(N752="základní",J752,0)</f>
        <v>0</v>
      </c>
      <c r="BF752" s="137">
        <f>IF(N752="snížená",J752,0)</f>
        <v>0</v>
      </c>
      <c r="BG752" s="137">
        <f>IF(N752="zákl. přenesená",J752,0)</f>
        <v>0</v>
      </c>
      <c r="BH752" s="137">
        <f>IF(N752="sníž. přenesená",J752,0)</f>
        <v>0</v>
      </c>
      <c r="BI752" s="137">
        <f>IF(N752="nulová",J752,0)</f>
        <v>0</v>
      </c>
      <c r="BJ752" s="2" t="s">
        <v>78</v>
      </c>
      <c r="BK752" s="137">
        <f>ROUND(I752*H752,2)</f>
        <v>0</v>
      </c>
      <c r="BL752" s="2" t="s">
        <v>888</v>
      </c>
      <c r="BM752" s="136" t="s">
        <v>922</v>
      </c>
    </row>
    <row r="753" spans="2:65" s="17" customFormat="1">
      <c r="B753" s="18"/>
      <c r="D753" s="138" t="s">
        <v>150</v>
      </c>
      <c r="F753" s="139" t="s">
        <v>923</v>
      </c>
      <c r="I753" s="140"/>
      <c r="L753" s="18"/>
      <c r="M753" s="141"/>
      <c r="T753" s="42"/>
      <c r="AT753" s="2" t="s">
        <v>150</v>
      </c>
      <c r="AU753" s="2" t="s">
        <v>80</v>
      </c>
    </row>
    <row r="754" spans="2:65" s="150" customFormat="1">
      <c r="B754" s="151"/>
      <c r="D754" s="144" t="s">
        <v>152</v>
      </c>
      <c r="E754" s="152" t="s">
        <v>3</v>
      </c>
      <c r="F754" s="153" t="s">
        <v>924</v>
      </c>
      <c r="H754" s="154">
        <v>64.55</v>
      </c>
      <c r="I754" s="155"/>
      <c r="L754" s="151"/>
      <c r="M754" s="156"/>
      <c r="T754" s="157"/>
      <c r="AT754" s="152" t="s">
        <v>152</v>
      </c>
      <c r="AU754" s="152" t="s">
        <v>80</v>
      </c>
      <c r="AV754" s="150" t="s">
        <v>80</v>
      </c>
      <c r="AW754" s="150" t="s">
        <v>32</v>
      </c>
      <c r="AX754" s="150" t="s">
        <v>70</v>
      </c>
      <c r="AY754" s="152" t="s">
        <v>140</v>
      </c>
    </row>
    <row r="755" spans="2:65" s="158" customFormat="1">
      <c r="B755" s="159"/>
      <c r="D755" s="144" t="s">
        <v>152</v>
      </c>
      <c r="E755" s="160" t="s">
        <v>3</v>
      </c>
      <c r="F755" s="161" t="s">
        <v>162</v>
      </c>
      <c r="H755" s="162">
        <v>64.55</v>
      </c>
      <c r="I755" s="163"/>
      <c r="L755" s="159"/>
      <c r="M755" s="164"/>
      <c r="T755" s="165"/>
      <c r="AT755" s="160" t="s">
        <v>152</v>
      </c>
      <c r="AU755" s="160" t="s">
        <v>80</v>
      </c>
      <c r="AV755" s="158" t="s">
        <v>148</v>
      </c>
      <c r="AW755" s="158" t="s">
        <v>32</v>
      </c>
      <c r="AX755" s="158" t="s">
        <v>78</v>
      </c>
      <c r="AY755" s="160" t="s">
        <v>140</v>
      </c>
    </row>
    <row r="756" spans="2:65" s="17" customFormat="1" ht="16.5" customHeight="1">
      <c r="B756" s="124"/>
      <c r="C756" s="166" t="s">
        <v>925</v>
      </c>
      <c r="D756" s="166" t="s">
        <v>228</v>
      </c>
      <c r="E756" s="167" t="s">
        <v>926</v>
      </c>
      <c r="F756" s="168" t="s">
        <v>927</v>
      </c>
      <c r="G756" s="169" t="s">
        <v>205</v>
      </c>
      <c r="H756" s="170">
        <v>2.1000000000000001E-2</v>
      </c>
      <c r="I756" s="171"/>
      <c r="J756" s="172">
        <f>ROUND(I756*H756,2)</f>
        <v>0</v>
      </c>
      <c r="K756" s="168" t="s">
        <v>147</v>
      </c>
      <c r="L756" s="173"/>
      <c r="M756" s="174" t="s">
        <v>3</v>
      </c>
      <c r="N756" s="175" t="s">
        <v>41</v>
      </c>
      <c r="P756" s="134">
        <f>O756*H756</f>
        <v>0</v>
      </c>
      <c r="Q756" s="134">
        <v>1</v>
      </c>
      <c r="R756" s="134">
        <f>Q756*H756</f>
        <v>2.1000000000000001E-2</v>
      </c>
      <c r="S756" s="134">
        <v>0</v>
      </c>
      <c r="T756" s="135">
        <f>S756*H756</f>
        <v>0</v>
      </c>
      <c r="AR756" s="136" t="s">
        <v>894</v>
      </c>
      <c r="AT756" s="136" t="s">
        <v>228</v>
      </c>
      <c r="AU756" s="136" t="s">
        <v>80</v>
      </c>
      <c r="AY756" s="2" t="s">
        <v>140</v>
      </c>
      <c r="BE756" s="137">
        <f>IF(N756="základní",J756,0)</f>
        <v>0</v>
      </c>
      <c r="BF756" s="137">
        <f>IF(N756="snížená",J756,0)</f>
        <v>0</v>
      </c>
      <c r="BG756" s="137">
        <f>IF(N756="zákl. přenesená",J756,0)</f>
        <v>0</v>
      </c>
      <c r="BH756" s="137">
        <f>IF(N756="sníž. přenesená",J756,0)</f>
        <v>0</v>
      </c>
      <c r="BI756" s="137">
        <f>IF(N756="nulová",J756,0)</f>
        <v>0</v>
      </c>
      <c r="BJ756" s="2" t="s">
        <v>78</v>
      </c>
      <c r="BK756" s="137">
        <f>ROUND(I756*H756,2)</f>
        <v>0</v>
      </c>
      <c r="BL756" s="2" t="s">
        <v>888</v>
      </c>
      <c r="BM756" s="136" t="s">
        <v>928</v>
      </c>
    </row>
    <row r="757" spans="2:65" s="150" customFormat="1">
      <c r="B757" s="151"/>
      <c r="D757" s="144" t="s">
        <v>152</v>
      </c>
      <c r="F757" s="153" t="s">
        <v>929</v>
      </c>
      <c r="H757" s="154">
        <v>2.1000000000000001E-2</v>
      </c>
      <c r="I757" s="155"/>
      <c r="L757" s="151"/>
      <c r="M757" s="156"/>
      <c r="T757" s="157"/>
      <c r="AT757" s="152" t="s">
        <v>152</v>
      </c>
      <c r="AU757" s="152" t="s">
        <v>80</v>
      </c>
      <c r="AV757" s="150" t="s">
        <v>80</v>
      </c>
      <c r="AW757" s="150" t="s">
        <v>4</v>
      </c>
      <c r="AX757" s="150" t="s">
        <v>78</v>
      </c>
      <c r="AY757" s="152" t="s">
        <v>140</v>
      </c>
    </row>
    <row r="758" spans="2:65" s="17" customFormat="1" ht="37.9" customHeight="1">
      <c r="B758" s="124"/>
      <c r="C758" s="125" t="s">
        <v>930</v>
      </c>
      <c r="D758" s="125" t="s">
        <v>143</v>
      </c>
      <c r="E758" s="126" t="s">
        <v>931</v>
      </c>
      <c r="F758" s="127" t="s">
        <v>932</v>
      </c>
      <c r="G758" s="128" t="s">
        <v>237</v>
      </c>
      <c r="H758" s="129">
        <v>64.55</v>
      </c>
      <c r="I758" s="130"/>
      <c r="J758" s="131">
        <f>ROUND(I758*H758,2)</f>
        <v>0</v>
      </c>
      <c r="K758" s="127" t="s">
        <v>147</v>
      </c>
      <c r="L758" s="18"/>
      <c r="M758" s="132" t="s">
        <v>3</v>
      </c>
      <c r="N758" s="133" t="s">
        <v>41</v>
      </c>
      <c r="P758" s="134">
        <f>O758*H758</f>
        <v>0</v>
      </c>
      <c r="Q758" s="134">
        <v>4.0000000000000002E-4</v>
      </c>
      <c r="R758" s="134">
        <f>Q758*H758</f>
        <v>2.5819999999999999E-2</v>
      </c>
      <c r="S758" s="134">
        <v>0</v>
      </c>
      <c r="T758" s="135">
        <f>S758*H758</f>
        <v>0</v>
      </c>
      <c r="AR758" s="136" t="s">
        <v>888</v>
      </c>
      <c r="AT758" s="136" t="s">
        <v>143</v>
      </c>
      <c r="AU758" s="136" t="s">
        <v>80</v>
      </c>
      <c r="AY758" s="2" t="s">
        <v>140</v>
      </c>
      <c r="BE758" s="137">
        <f>IF(N758="základní",J758,0)</f>
        <v>0</v>
      </c>
      <c r="BF758" s="137">
        <f>IF(N758="snížená",J758,0)</f>
        <v>0</v>
      </c>
      <c r="BG758" s="137">
        <f>IF(N758="zákl. přenesená",J758,0)</f>
        <v>0</v>
      </c>
      <c r="BH758" s="137">
        <f>IF(N758="sníž. přenesená",J758,0)</f>
        <v>0</v>
      </c>
      <c r="BI758" s="137">
        <f>IF(N758="nulová",J758,0)</f>
        <v>0</v>
      </c>
      <c r="BJ758" s="2" t="s">
        <v>78</v>
      </c>
      <c r="BK758" s="137">
        <f>ROUND(I758*H758,2)</f>
        <v>0</v>
      </c>
      <c r="BL758" s="2" t="s">
        <v>888</v>
      </c>
      <c r="BM758" s="136" t="s">
        <v>933</v>
      </c>
    </row>
    <row r="759" spans="2:65" s="17" customFormat="1">
      <c r="B759" s="18"/>
      <c r="D759" s="138" t="s">
        <v>150</v>
      </c>
      <c r="F759" s="139" t="s">
        <v>934</v>
      </c>
      <c r="I759" s="140"/>
      <c r="L759" s="18"/>
      <c r="M759" s="141"/>
      <c r="T759" s="42"/>
      <c r="AT759" s="2" t="s">
        <v>150</v>
      </c>
      <c r="AU759" s="2" t="s">
        <v>80</v>
      </c>
    </row>
    <row r="760" spans="2:65" s="17" customFormat="1" ht="44.25" customHeight="1">
      <c r="B760" s="124"/>
      <c r="C760" s="166" t="s">
        <v>935</v>
      </c>
      <c r="D760" s="166" t="s">
        <v>228</v>
      </c>
      <c r="E760" s="167" t="s">
        <v>936</v>
      </c>
      <c r="F760" s="168" t="s">
        <v>937</v>
      </c>
      <c r="G760" s="169" t="s">
        <v>237</v>
      </c>
      <c r="H760" s="170">
        <v>75.233000000000004</v>
      </c>
      <c r="I760" s="171"/>
      <c r="J760" s="172">
        <f>ROUND(I760*H760,2)</f>
        <v>0</v>
      </c>
      <c r="K760" s="168" t="s">
        <v>147</v>
      </c>
      <c r="L760" s="173"/>
      <c r="M760" s="174" t="s">
        <v>3</v>
      </c>
      <c r="N760" s="175" t="s">
        <v>41</v>
      </c>
      <c r="P760" s="134">
        <f>O760*H760</f>
        <v>0</v>
      </c>
      <c r="Q760" s="134">
        <v>5.4000000000000003E-3</v>
      </c>
      <c r="R760" s="134">
        <f>Q760*H760</f>
        <v>0.40625820000000007</v>
      </c>
      <c r="S760" s="134">
        <v>0</v>
      </c>
      <c r="T760" s="135">
        <f>S760*H760</f>
        <v>0</v>
      </c>
      <c r="AR760" s="136" t="s">
        <v>894</v>
      </c>
      <c r="AT760" s="136" t="s">
        <v>228</v>
      </c>
      <c r="AU760" s="136" t="s">
        <v>80</v>
      </c>
      <c r="AY760" s="2" t="s">
        <v>140</v>
      </c>
      <c r="BE760" s="137">
        <f>IF(N760="základní",J760,0)</f>
        <v>0</v>
      </c>
      <c r="BF760" s="137">
        <f>IF(N760="snížená",J760,0)</f>
        <v>0</v>
      </c>
      <c r="BG760" s="137">
        <f>IF(N760="zákl. přenesená",J760,0)</f>
        <v>0</v>
      </c>
      <c r="BH760" s="137">
        <f>IF(N760="sníž. přenesená",J760,0)</f>
        <v>0</v>
      </c>
      <c r="BI760" s="137">
        <f>IF(N760="nulová",J760,0)</f>
        <v>0</v>
      </c>
      <c r="BJ760" s="2" t="s">
        <v>78</v>
      </c>
      <c r="BK760" s="137">
        <f>ROUND(I760*H760,2)</f>
        <v>0</v>
      </c>
      <c r="BL760" s="2" t="s">
        <v>888</v>
      </c>
      <c r="BM760" s="136" t="s">
        <v>938</v>
      </c>
    </row>
    <row r="761" spans="2:65" s="150" customFormat="1">
      <c r="B761" s="151"/>
      <c r="D761" s="144" t="s">
        <v>152</v>
      </c>
      <c r="F761" s="153" t="s">
        <v>939</v>
      </c>
      <c r="H761" s="154">
        <v>75.233000000000004</v>
      </c>
      <c r="I761" s="155"/>
      <c r="L761" s="151"/>
      <c r="M761" s="156"/>
      <c r="T761" s="157"/>
      <c r="AT761" s="152" t="s">
        <v>152</v>
      </c>
      <c r="AU761" s="152" t="s">
        <v>80</v>
      </c>
      <c r="AV761" s="150" t="s">
        <v>80</v>
      </c>
      <c r="AW761" s="150" t="s">
        <v>4</v>
      </c>
      <c r="AX761" s="150" t="s">
        <v>78</v>
      </c>
      <c r="AY761" s="152" t="s">
        <v>140</v>
      </c>
    </row>
    <row r="762" spans="2:65" s="17" customFormat="1" ht="44.25" customHeight="1">
      <c r="B762" s="124"/>
      <c r="C762" s="125" t="s">
        <v>940</v>
      </c>
      <c r="D762" s="125" t="s">
        <v>143</v>
      </c>
      <c r="E762" s="126" t="s">
        <v>941</v>
      </c>
      <c r="F762" s="127" t="s">
        <v>942</v>
      </c>
      <c r="G762" s="128" t="s">
        <v>943</v>
      </c>
      <c r="H762" s="184"/>
      <c r="I762" s="130"/>
      <c r="J762" s="131">
        <f>ROUND(I762*H762,2)</f>
        <v>0</v>
      </c>
      <c r="K762" s="127" t="s">
        <v>147</v>
      </c>
      <c r="L762" s="18"/>
      <c r="M762" s="132" t="s">
        <v>3</v>
      </c>
      <c r="N762" s="133" t="s">
        <v>41</v>
      </c>
      <c r="P762" s="134">
        <f>O762*H762</f>
        <v>0</v>
      </c>
      <c r="Q762" s="134">
        <v>0</v>
      </c>
      <c r="R762" s="134">
        <f>Q762*H762</f>
        <v>0</v>
      </c>
      <c r="S762" s="134">
        <v>0</v>
      </c>
      <c r="T762" s="135">
        <f>S762*H762</f>
        <v>0</v>
      </c>
      <c r="AR762" s="136" t="s">
        <v>888</v>
      </c>
      <c r="AT762" s="136" t="s">
        <v>143</v>
      </c>
      <c r="AU762" s="136" t="s">
        <v>80</v>
      </c>
      <c r="AY762" s="2" t="s">
        <v>140</v>
      </c>
      <c r="BE762" s="137">
        <f>IF(N762="základní",J762,0)</f>
        <v>0</v>
      </c>
      <c r="BF762" s="137">
        <f>IF(N762="snížená",J762,0)</f>
        <v>0</v>
      </c>
      <c r="BG762" s="137">
        <f>IF(N762="zákl. přenesená",J762,0)</f>
        <v>0</v>
      </c>
      <c r="BH762" s="137">
        <f>IF(N762="sníž. přenesená",J762,0)</f>
        <v>0</v>
      </c>
      <c r="BI762" s="137">
        <f>IF(N762="nulová",J762,0)</f>
        <v>0</v>
      </c>
      <c r="BJ762" s="2" t="s">
        <v>78</v>
      </c>
      <c r="BK762" s="137">
        <f>ROUND(I762*H762,2)</f>
        <v>0</v>
      </c>
      <c r="BL762" s="2" t="s">
        <v>888</v>
      </c>
      <c r="BM762" s="136" t="s">
        <v>944</v>
      </c>
    </row>
    <row r="763" spans="2:65" s="17" customFormat="1">
      <c r="B763" s="18"/>
      <c r="D763" s="138" t="s">
        <v>150</v>
      </c>
      <c r="F763" s="139" t="s">
        <v>945</v>
      </c>
      <c r="I763" s="140"/>
      <c r="L763" s="18"/>
      <c r="M763" s="141"/>
      <c r="T763" s="42"/>
      <c r="AT763" s="2" t="s">
        <v>150</v>
      </c>
      <c r="AU763" s="2" t="s">
        <v>80</v>
      </c>
    </row>
    <row r="764" spans="2:65" s="111" customFormat="1" ht="22.9" customHeight="1">
      <c r="B764" s="112"/>
      <c r="D764" s="113" t="s">
        <v>69</v>
      </c>
      <c r="E764" s="122" t="s">
        <v>946</v>
      </c>
      <c r="F764" s="122" t="s">
        <v>947</v>
      </c>
      <c r="I764" s="115"/>
      <c r="J764" s="123">
        <f>BK764</f>
        <v>0</v>
      </c>
      <c r="L764" s="112"/>
      <c r="M764" s="117"/>
      <c r="P764" s="118">
        <f>SUM(P765:P776)</f>
        <v>0</v>
      </c>
      <c r="R764" s="118">
        <f>SUM(R765:R776)</f>
        <v>0.5530643999999999</v>
      </c>
      <c r="T764" s="119">
        <f>SUM(T765:T776)</f>
        <v>0</v>
      </c>
      <c r="AR764" s="113" t="s">
        <v>80</v>
      </c>
      <c r="AT764" s="120" t="s">
        <v>69</v>
      </c>
      <c r="AU764" s="120" t="s">
        <v>78</v>
      </c>
      <c r="AY764" s="113" t="s">
        <v>140</v>
      </c>
      <c r="BK764" s="121">
        <f>SUM(BK765:BK776)</f>
        <v>0</v>
      </c>
    </row>
    <row r="765" spans="2:65" s="17" customFormat="1" ht="44.25" customHeight="1">
      <c r="B765" s="124"/>
      <c r="C765" s="125" t="s">
        <v>948</v>
      </c>
      <c r="D765" s="125" t="s">
        <v>143</v>
      </c>
      <c r="E765" s="126" t="s">
        <v>949</v>
      </c>
      <c r="F765" s="127" t="s">
        <v>950</v>
      </c>
      <c r="G765" s="128" t="s">
        <v>237</v>
      </c>
      <c r="H765" s="129">
        <v>64.55</v>
      </c>
      <c r="I765" s="130"/>
      <c r="J765" s="131">
        <f>ROUND(I765*H765,2)</f>
        <v>0</v>
      </c>
      <c r="K765" s="127" t="s">
        <v>147</v>
      </c>
      <c r="L765" s="18"/>
      <c r="M765" s="132" t="s">
        <v>3</v>
      </c>
      <c r="N765" s="133" t="s">
        <v>41</v>
      </c>
      <c r="P765" s="134">
        <f>O765*H765</f>
        <v>0</v>
      </c>
      <c r="Q765" s="134">
        <v>0</v>
      </c>
      <c r="R765" s="134">
        <f>Q765*H765</f>
        <v>0</v>
      </c>
      <c r="S765" s="134">
        <v>0</v>
      </c>
      <c r="T765" s="135">
        <f>S765*H765</f>
        <v>0</v>
      </c>
      <c r="AR765" s="136" t="s">
        <v>888</v>
      </c>
      <c r="AT765" s="136" t="s">
        <v>143</v>
      </c>
      <c r="AU765" s="136" t="s">
        <v>80</v>
      </c>
      <c r="AY765" s="2" t="s">
        <v>140</v>
      </c>
      <c r="BE765" s="137">
        <f>IF(N765="základní",J765,0)</f>
        <v>0</v>
      </c>
      <c r="BF765" s="137">
        <f>IF(N765="snížená",J765,0)</f>
        <v>0</v>
      </c>
      <c r="BG765" s="137">
        <f>IF(N765="zákl. přenesená",J765,0)</f>
        <v>0</v>
      </c>
      <c r="BH765" s="137">
        <f>IF(N765="sníž. přenesená",J765,0)</f>
        <v>0</v>
      </c>
      <c r="BI765" s="137">
        <f>IF(N765="nulová",J765,0)</f>
        <v>0</v>
      </c>
      <c r="BJ765" s="2" t="s">
        <v>78</v>
      </c>
      <c r="BK765" s="137">
        <f>ROUND(I765*H765,2)</f>
        <v>0</v>
      </c>
      <c r="BL765" s="2" t="s">
        <v>888</v>
      </c>
      <c r="BM765" s="136" t="s">
        <v>951</v>
      </c>
    </row>
    <row r="766" spans="2:65" s="17" customFormat="1">
      <c r="B766" s="18"/>
      <c r="D766" s="138" t="s">
        <v>150</v>
      </c>
      <c r="F766" s="139" t="s">
        <v>952</v>
      </c>
      <c r="I766" s="140"/>
      <c r="L766" s="18"/>
      <c r="M766" s="141"/>
      <c r="T766" s="42"/>
      <c r="AT766" s="2" t="s">
        <v>150</v>
      </c>
      <c r="AU766" s="2" t="s">
        <v>80</v>
      </c>
    </row>
    <row r="767" spans="2:65" s="17" customFormat="1" ht="24.2" customHeight="1">
      <c r="B767" s="124"/>
      <c r="C767" s="166" t="s">
        <v>953</v>
      </c>
      <c r="D767" s="166" t="s">
        <v>228</v>
      </c>
      <c r="E767" s="167" t="s">
        <v>954</v>
      </c>
      <c r="F767" s="168" t="s">
        <v>955</v>
      </c>
      <c r="G767" s="169" t="s">
        <v>237</v>
      </c>
      <c r="H767" s="170">
        <v>65.840999999999994</v>
      </c>
      <c r="I767" s="171"/>
      <c r="J767" s="172">
        <f>ROUND(I767*H767,2)</f>
        <v>0</v>
      </c>
      <c r="K767" s="168" t="s">
        <v>147</v>
      </c>
      <c r="L767" s="173"/>
      <c r="M767" s="174" t="s">
        <v>3</v>
      </c>
      <c r="N767" s="175" t="s">
        <v>41</v>
      </c>
      <c r="P767" s="134">
        <f>O767*H767</f>
        <v>0</v>
      </c>
      <c r="Q767" s="134">
        <v>6.0000000000000001E-3</v>
      </c>
      <c r="R767" s="134">
        <f>Q767*H767</f>
        <v>0.39504599999999995</v>
      </c>
      <c r="S767" s="134">
        <v>0</v>
      </c>
      <c r="T767" s="135">
        <f>S767*H767</f>
        <v>0</v>
      </c>
      <c r="AR767" s="136" t="s">
        <v>894</v>
      </c>
      <c r="AT767" s="136" t="s">
        <v>228</v>
      </c>
      <c r="AU767" s="136" t="s">
        <v>80</v>
      </c>
      <c r="AY767" s="2" t="s">
        <v>140</v>
      </c>
      <c r="BE767" s="137">
        <f>IF(N767="základní",J767,0)</f>
        <v>0</v>
      </c>
      <c r="BF767" s="137">
        <f>IF(N767="snížená",J767,0)</f>
        <v>0</v>
      </c>
      <c r="BG767" s="137">
        <f>IF(N767="zákl. přenesená",J767,0)</f>
        <v>0</v>
      </c>
      <c r="BH767" s="137">
        <f>IF(N767="sníž. přenesená",J767,0)</f>
        <v>0</v>
      </c>
      <c r="BI767" s="137">
        <f>IF(N767="nulová",J767,0)</f>
        <v>0</v>
      </c>
      <c r="BJ767" s="2" t="s">
        <v>78</v>
      </c>
      <c r="BK767" s="137">
        <f>ROUND(I767*H767,2)</f>
        <v>0</v>
      </c>
      <c r="BL767" s="2" t="s">
        <v>888</v>
      </c>
      <c r="BM767" s="136" t="s">
        <v>956</v>
      </c>
    </row>
    <row r="768" spans="2:65" s="150" customFormat="1">
      <c r="B768" s="151"/>
      <c r="D768" s="144" t="s">
        <v>152</v>
      </c>
      <c r="F768" s="153" t="s">
        <v>957</v>
      </c>
      <c r="H768" s="154">
        <v>65.840999999999994</v>
      </c>
      <c r="I768" s="155"/>
      <c r="L768" s="151"/>
      <c r="M768" s="156"/>
      <c r="T768" s="157"/>
      <c r="AT768" s="152" t="s">
        <v>152</v>
      </c>
      <c r="AU768" s="152" t="s">
        <v>80</v>
      </c>
      <c r="AV768" s="150" t="s">
        <v>80</v>
      </c>
      <c r="AW768" s="150" t="s">
        <v>4</v>
      </c>
      <c r="AX768" s="150" t="s">
        <v>78</v>
      </c>
      <c r="AY768" s="152" t="s">
        <v>140</v>
      </c>
    </row>
    <row r="769" spans="2:65" s="17" customFormat="1" ht="16.5" customHeight="1">
      <c r="B769" s="124"/>
      <c r="C769" s="125" t="s">
        <v>958</v>
      </c>
      <c r="D769" s="125" t="s">
        <v>143</v>
      </c>
      <c r="E769" s="126" t="s">
        <v>959</v>
      </c>
      <c r="F769" s="127" t="s">
        <v>960</v>
      </c>
      <c r="G769" s="128" t="s">
        <v>237</v>
      </c>
      <c r="H769" s="129">
        <v>64.55</v>
      </c>
      <c r="I769" s="130"/>
      <c r="J769" s="131">
        <f>ROUND(I769*H769,2)</f>
        <v>0</v>
      </c>
      <c r="K769" s="127" t="s">
        <v>147</v>
      </c>
      <c r="L769" s="18"/>
      <c r="M769" s="132" t="s">
        <v>3</v>
      </c>
      <c r="N769" s="133" t="s">
        <v>41</v>
      </c>
      <c r="P769" s="134">
        <f>O769*H769</f>
        <v>0</v>
      </c>
      <c r="Q769" s="134">
        <v>0</v>
      </c>
      <c r="R769" s="134">
        <f>Q769*H769</f>
        <v>0</v>
      </c>
      <c r="S769" s="134">
        <v>0</v>
      </c>
      <c r="T769" s="135">
        <f>S769*H769</f>
        <v>0</v>
      </c>
      <c r="AR769" s="136" t="s">
        <v>888</v>
      </c>
      <c r="AT769" s="136" t="s">
        <v>143</v>
      </c>
      <c r="AU769" s="136" t="s">
        <v>80</v>
      </c>
      <c r="AY769" s="2" t="s">
        <v>140</v>
      </c>
      <c r="BE769" s="137">
        <f>IF(N769="základní",J769,0)</f>
        <v>0</v>
      </c>
      <c r="BF769" s="137">
        <f>IF(N769="snížená",J769,0)</f>
        <v>0</v>
      </c>
      <c r="BG769" s="137">
        <f>IF(N769="zákl. přenesená",J769,0)</f>
        <v>0</v>
      </c>
      <c r="BH769" s="137">
        <f>IF(N769="sníž. přenesená",J769,0)</f>
        <v>0</v>
      </c>
      <c r="BI769" s="137">
        <f>IF(N769="nulová",J769,0)</f>
        <v>0</v>
      </c>
      <c r="BJ769" s="2" t="s">
        <v>78</v>
      </c>
      <c r="BK769" s="137">
        <f>ROUND(I769*H769,2)</f>
        <v>0</v>
      </c>
      <c r="BL769" s="2" t="s">
        <v>888</v>
      </c>
      <c r="BM769" s="136" t="s">
        <v>961</v>
      </c>
    </row>
    <row r="770" spans="2:65" s="17" customFormat="1">
      <c r="B770" s="18"/>
      <c r="D770" s="138" t="s">
        <v>150</v>
      </c>
      <c r="F770" s="139" t="s">
        <v>962</v>
      </c>
      <c r="I770" s="140"/>
      <c r="L770" s="18"/>
      <c r="M770" s="141"/>
      <c r="T770" s="42"/>
      <c r="AT770" s="2" t="s">
        <v>150</v>
      </c>
      <c r="AU770" s="2" t="s">
        <v>80</v>
      </c>
    </row>
    <row r="771" spans="2:65" s="17" customFormat="1" ht="37.9" customHeight="1">
      <c r="B771" s="124"/>
      <c r="C771" s="125" t="s">
        <v>963</v>
      </c>
      <c r="D771" s="125" t="s">
        <v>143</v>
      </c>
      <c r="E771" s="126" t="s">
        <v>964</v>
      </c>
      <c r="F771" s="127" t="s">
        <v>965</v>
      </c>
      <c r="G771" s="128" t="s">
        <v>237</v>
      </c>
      <c r="H771" s="129">
        <v>64.55</v>
      </c>
      <c r="I771" s="130"/>
      <c r="J771" s="131">
        <f>ROUND(I771*H771,2)</f>
        <v>0</v>
      </c>
      <c r="K771" s="127" t="s">
        <v>147</v>
      </c>
      <c r="L771" s="18"/>
      <c r="M771" s="132" t="s">
        <v>3</v>
      </c>
      <c r="N771" s="133" t="s">
        <v>41</v>
      </c>
      <c r="P771" s="134">
        <f>O771*H771</f>
        <v>0</v>
      </c>
      <c r="Q771" s="134">
        <v>0</v>
      </c>
      <c r="R771" s="134">
        <f>Q771*H771</f>
        <v>0</v>
      </c>
      <c r="S771" s="134">
        <v>0</v>
      </c>
      <c r="T771" s="135">
        <f>S771*H771</f>
        <v>0</v>
      </c>
      <c r="AR771" s="136" t="s">
        <v>888</v>
      </c>
      <c r="AT771" s="136" t="s">
        <v>143</v>
      </c>
      <c r="AU771" s="136" t="s">
        <v>80</v>
      </c>
      <c r="AY771" s="2" t="s">
        <v>140</v>
      </c>
      <c r="BE771" s="137">
        <f>IF(N771="základní",J771,0)</f>
        <v>0</v>
      </c>
      <c r="BF771" s="137">
        <f>IF(N771="snížená",J771,0)</f>
        <v>0</v>
      </c>
      <c r="BG771" s="137">
        <f>IF(N771="zákl. přenesená",J771,0)</f>
        <v>0</v>
      </c>
      <c r="BH771" s="137">
        <f>IF(N771="sníž. přenesená",J771,0)</f>
        <v>0</v>
      </c>
      <c r="BI771" s="137">
        <f>IF(N771="nulová",J771,0)</f>
        <v>0</v>
      </c>
      <c r="BJ771" s="2" t="s">
        <v>78</v>
      </c>
      <c r="BK771" s="137">
        <f>ROUND(I771*H771,2)</f>
        <v>0</v>
      </c>
      <c r="BL771" s="2" t="s">
        <v>888</v>
      </c>
      <c r="BM771" s="136" t="s">
        <v>966</v>
      </c>
    </row>
    <row r="772" spans="2:65" s="17" customFormat="1">
      <c r="B772" s="18"/>
      <c r="D772" s="138" t="s">
        <v>150</v>
      </c>
      <c r="F772" s="139" t="s">
        <v>967</v>
      </c>
      <c r="I772" s="140"/>
      <c r="L772" s="18"/>
      <c r="M772" s="141"/>
      <c r="T772" s="42"/>
      <c r="AT772" s="2" t="s">
        <v>150</v>
      </c>
      <c r="AU772" s="2" t="s">
        <v>80</v>
      </c>
    </row>
    <row r="773" spans="2:65" s="17" customFormat="1" ht="24.2" customHeight="1">
      <c r="B773" s="124"/>
      <c r="C773" s="166" t="s">
        <v>968</v>
      </c>
      <c r="D773" s="166" t="s">
        <v>228</v>
      </c>
      <c r="E773" s="167" t="s">
        <v>969</v>
      </c>
      <c r="F773" s="168" t="s">
        <v>970</v>
      </c>
      <c r="G773" s="169" t="s">
        <v>237</v>
      </c>
      <c r="H773" s="170">
        <v>65.840999999999994</v>
      </c>
      <c r="I773" s="171"/>
      <c r="J773" s="172">
        <f>ROUND(I773*H773,2)</f>
        <v>0</v>
      </c>
      <c r="K773" s="168" t="s">
        <v>147</v>
      </c>
      <c r="L773" s="173"/>
      <c r="M773" s="174" t="s">
        <v>3</v>
      </c>
      <c r="N773" s="175" t="s">
        <v>41</v>
      </c>
      <c r="P773" s="134">
        <f>O773*H773</f>
        <v>0</v>
      </c>
      <c r="Q773" s="134">
        <v>2.3999999999999998E-3</v>
      </c>
      <c r="R773" s="134">
        <f>Q773*H773</f>
        <v>0.15801839999999998</v>
      </c>
      <c r="S773" s="134">
        <v>0</v>
      </c>
      <c r="T773" s="135">
        <f>S773*H773</f>
        <v>0</v>
      </c>
      <c r="AR773" s="136" t="s">
        <v>894</v>
      </c>
      <c r="AT773" s="136" t="s">
        <v>228</v>
      </c>
      <c r="AU773" s="136" t="s">
        <v>80</v>
      </c>
      <c r="AY773" s="2" t="s">
        <v>140</v>
      </c>
      <c r="BE773" s="137">
        <f>IF(N773="základní",J773,0)</f>
        <v>0</v>
      </c>
      <c r="BF773" s="137">
        <f>IF(N773="snížená",J773,0)</f>
        <v>0</v>
      </c>
      <c r="BG773" s="137">
        <f>IF(N773="zákl. přenesená",J773,0)</f>
        <v>0</v>
      </c>
      <c r="BH773" s="137">
        <f>IF(N773="sníž. přenesená",J773,0)</f>
        <v>0</v>
      </c>
      <c r="BI773" s="137">
        <f>IF(N773="nulová",J773,0)</f>
        <v>0</v>
      </c>
      <c r="BJ773" s="2" t="s">
        <v>78</v>
      </c>
      <c r="BK773" s="137">
        <f>ROUND(I773*H773,2)</f>
        <v>0</v>
      </c>
      <c r="BL773" s="2" t="s">
        <v>888</v>
      </c>
      <c r="BM773" s="136" t="s">
        <v>971</v>
      </c>
    </row>
    <row r="774" spans="2:65" s="150" customFormat="1">
      <c r="B774" s="151"/>
      <c r="D774" s="144" t="s">
        <v>152</v>
      </c>
      <c r="F774" s="153" t="s">
        <v>957</v>
      </c>
      <c r="H774" s="154">
        <v>65.840999999999994</v>
      </c>
      <c r="I774" s="155"/>
      <c r="L774" s="151"/>
      <c r="M774" s="156"/>
      <c r="T774" s="157"/>
      <c r="AT774" s="152" t="s">
        <v>152</v>
      </c>
      <c r="AU774" s="152" t="s">
        <v>80</v>
      </c>
      <c r="AV774" s="150" t="s">
        <v>80</v>
      </c>
      <c r="AW774" s="150" t="s">
        <v>4</v>
      </c>
      <c r="AX774" s="150" t="s">
        <v>78</v>
      </c>
      <c r="AY774" s="152" t="s">
        <v>140</v>
      </c>
    </row>
    <row r="775" spans="2:65" s="17" customFormat="1" ht="44.25" customHeight="1">
      <c r="B775" s="124"/>
      <c r="C775" s="125" t="s">
        <v>972</v>
      </c>
      <c r="D775" s="125" t="s">
        <v>143</v>
      </c>
      <c r="E775" s="126" t="s">
        <v>973</v>
      </c>
      <c r="F775" s="127" t="s">
        <v>974</v>
      </c>
      <c r="G775" s="128" t="s">
        <v>943</v>
      </c>
      <c r="H775" s="184"/>
      <c r="I775" s="130"/>
      <c r="J775" s="131">
        <f>ROUND(I775*H775,2)</f>
        <v>0</v>
      </c>
      <c r="K775" s="127" t="s">
        <v>147</v>
      </c>
      <c r="L775" s="18"/>
      <c r="M775" s="132" t="s">
        <v>3</v>
      </c>
      <c r="N775" s="133" t="s">
        <v>41</v>
      </c>
      <c r="P775" s="134">
        <f>O775*H775</f>
        <v>0</v>
      </c>
      <c r="Q775" s="134">
        <v>0</v>
      </c>
      <c r="R775" s="134">
        <f>Q775*H775</f>
        <v>0</v>
      </c>
      <c r="S775" s="134">
        <v>0</v>
      </c>
      <c r="T775" s="135">
        <f>S775*H775</f>
        <v>0</v>
      </c>
      <c r="AR775" s="136" t="s">
        <v>888</v>
      </c>
      <c r="AT775" s="136" t="s">
        <v>143</v>
      </c>
      <c r="AU775" s="136" t="s">
        <v>80</v>
      </c>
      <c r="AY775" s="2" t="s">
        <v>140</v>
      </c>
      <c r="BE775" s="137">
        <f>IF(N775="základní",J775,0)</f>
        <v>0</v>
      </c>
      <c r="BF775" s="137">
        <f>IF(N775="snížená",J775,0)</f>
        <v>0</v>
      </c>
      <c r="BG775" s="137">
        <f>IF(N775="zákl. přenesená",J775,0)</f>
        <v>0</v>
      </c>
      <c r="BH775" s="137">
        <f>IF(N775="sníž. přenesená",J775,0)</f>
        <v>0</v>
      </c>
      <c r="BI775" s="137">
        <f>IF(N775="nulová",J775,0)</f>
        <v>0</v>
      </c>
      <c r="BJ775" s="2" t="s">
        <v>78</v>
      </c>
      <c r="BK775" s="137">
        <f>ROUND(I775*H775,2)</f>
        <v>0</v>
      </c>
      <c r="BL775" s="2" t="s">
        <v>888</v>
      </c>
      <c r="BM775" s="136" t="s">
        <v>975</v>
      </c>
    </row>
    <row r="776" spans="2:65" s="17" customFormat="1">
      <c r="B776" s="18"/>
      <c r="D776" s="138" t="s">
        <v>150</v>
      </c>
      <c r="F776" s="139" t="s">
        <v>976</v>
      </c>
      <c r="I776" s="140"/>
      <c r="L776" s="18"/>
      <c r="M776" s="141"/>
      <c r="T776" s="42"/>
      <c r="AT776" s="2" t="s">
        <v>150</v>
      </c>
      <c r="AU776" s="2" t="s">
        <v>80</v>
      </c>
    </row>
    <row r="777" spans="2:65" s="111" customFormat="1" ht="22.9" customHeight="1">
      <c r="B777" s="112"/>
      <c r="D777" s="113" t="s">
        <v>69</v>
      </c>
      <c r="E777" s="122" t="s">
        <v>977</v>
      </c>
      <c r="F777" s="122" t="s">
        <v>978</v>
      </c>
      <c r="I777" s="115"/>
      <c r="J777" s="123">
        <f>BK777</f>
        <v>0</v>
      </c>
      <c r="L777" s="112"/>
      <c r="M777" s="117"/>
      <c r="P777" s="118">
        <f>SUM(P778:P783)</f>
        <v>0</v>
      </c>
      <c r="R777" s="118">
        <f>SUM(R778:R783)</f>
        <v>1.6001945000000002</v>
      </c>
      <c r="T777" s="119">
        <f>SUM(T778:T783)</f>
        <v>0</v>
      </c>
      <c r="AR777" s="113" t="s">
        <v>80</v>
      </c>
      <c r="AT777" s="120" t="s">
        <v>69</v>
      </c>
      <c r="AU777" s="120" t="s">
        <v>78</v>
      </c>
      <c r="AY777" s="113" t="s">
        <v>140</v>
      </c>
      <c r="BK777" s="121">
        <f>SUM(BK778:BK783)</f>
        <v>0</v>
      </c>
    </row>
    <row r="778" spans="2:65" s="17" customFormat="1" ht="24.2" customHeight="1">
      <c r="B778" s="124"/>
      <c r="C778" s="125" t="s">
        <v>979</v>
      </c>
      <c r="D778" s="125" t="s">
        <v>143</v>
      </c>
      <c r="E778" s="126" t="s">
        <v>980</v>
      </c>
      <c r="F778" s="127" t="s">
        <v>981</v>
      </c>
      <c r="G778" s="128" t="s">
        <v>237</v>
      </c>
      <c r="H778" s="129">
        <v>64.55</v>
      </c>
      <c r="I778" s="130"/>
      <c r="J778" s="131">
        <f>ROUND(I778*H778,2)</f>
        <v>0</v>
      </c>
      <c r="K778" s="127" t="s">
        <v>147</v>
      </c>
      <c r="L778" s="18"/>
      <c r="M778" s="132" t="s">
        <v>3</v>
      </c>
      <c r="N778" s="133" t="s">
        <v>41</v>
      </c>
      <c r="P778" s="134">
        <f>O778*H778</f>
        <v>0</v>
      </c>
      <c r="Q778" s="134">
        <v>1.2200000000000001E-2</v>
      </c>
      <c r="R778" s="134">
        <f>Q778*H778</f>
        <v>0.78751000000000004</v>
      </c>
      <c r="S778" s="134">
        <v>0</v>
      </c>
      <c r="T778" s="135">
        <f>S778*H778</f>
        <v>0</v>
      </c>
      <c r="AR778" s="136" t="s">
        <v>888</v>
      </c>
      <c r="AT778" s="136" t="s">
        <v>143</v>
      </c>
      <c r="AU778" s="136" t="s">
        <v>80</v>
      </c>
      <c r="AY778" s="2" t="s">
        <v>140</v>
      </c>
      <c r="BE778" s="137">
        <f>IF(N778="základní",J778,0)</f>
        <v>0</v>
      </c>
      <c r="BF778" s="137">
        <f>IF(N778="snížená",J778,0)</f>
        <v>0</v>
      </c>
      <c r="BG778" s="137">
        <f>IF(N778="zákl. přenesená",J778,0)</f>
        <v>0</v>
      </c>
      <c r="BH778" s="137">
        <f>IF(N778="sníž. přenesená",J778,0)</f>
        <v>0</v>
      </c>
      <c r="BI778" s="137">
        <f>IF(N778="nulová",J778,0)</f>
        <v>0</v>
      </c>
      <c r="BJ778" s="2" t="s">
        <v>78</v>
      </c>
      <c r="BK778" s="137">
        <f>ROUND(I778*H778,2)</f>
        <v>0</v>
      </c>
      <c r="BL778" s="2" t="s">
        <v>888</v>
      </c>
      <c r="BM778" s="136" t="s">
        <v>982</v>
      </c>
    </row>
    <row r="779" spans="2:65" s="17" customFormat="1">
      <c r="B779" s="18"/>
      <c r="D779" s="138" t="s">
        <v>150</v>
      </c>
      <c r="F779" s="139" t="s">
        <v>983</v>
      </c>
      <c r="I779" s="140"/>
      <c r="L779" s="18"/>
      <c r="M779" s="141"/>
      <c r="T779" s="42"/>
      <c r="AT779" s="2" t="s">
        <v>150</v>
      </c>
      <c r="AU779" s="2" t="s">
        <v>80</v>
      </c>
    </row>
    <row r="780" spans="2:65" s="17" customFormat="1" ht="49.15" customHeight="1">
      <c r="B780" s="124"/>
      <c r="C780" s="125" t="s">
        <v>984</v>
      </c>
      <c r="D780" s="125" t="s">
        <v>143</v>
      </c>
      <c r="E780" s="126" t="s">
        <v>985</v>
      </c>
      <c r="F780" s="127" t="s">
        <v>986</v>
      </c>
      <c r="G780" s="128" t="s">
        <v>237</v>
      </c>
      <c r="H780" s="129">
        <v>64.55</v>
      </c>
      <c r="I780" s="130"/>
      <c r="J780" s="131">
        <f>ROUND(I780*H780,2)</f>
        <v>0</v>
      </c>
      <c r="K780" s="127" t="s">
        <v>147</v>
      </c>
      <c r="L780" s="18"/>
      <c r="M780" s="132" t="s">
        <v>3</v>
      </c>
      <c r="N780" s="133" t="s">
        <v>41</v>
      </c>
      <c r="P780" s="134">
        <f>O780*H780</f>
        <v>0</v>
      </c>
      <c r="Q780" s="134">
        <v>1.259E-2</v>
      </c>
      <c r="R780" s="134">
        <f>Q780*H780</f>
        <v>0.81268450000000003</v>
      </c>
      <c r="S780" s="134">
        <v>0</v>
      </c>
      <c r="T780" s="135">
        <f>S780*H780</f>
        <v>0</v>
      </c>
      <c r="AR780" s="136" t="s">
        <v>888</v>
      </c>
      <c r="AT780" s="136" t="s">
        <v>143</v>
      </c>
      <c r="AU780" s="136" t="s">
        <v>80</v>
      </c>
      <c r="AY780" s="2" t="s">
        <v>140</v>
      </c>
      <c r="BE780" s="137">
        <f>IF(N780="základní",J780,0)</f>
        <v>0</v>
      </c>
      <c r="BF780" s="137">
        <f>IF(N780="snížená",J780,0)</f>
        <v>0</v>
      </c>
      <c r="BG780" s="137">
        <f>IF(N780="zákl. přenesená",J780,0)</f>
        <v>0</v>
      </c>
      <c r="BH780" s="137">
        <f>IF(N780="sníž. přenesená",J780,0)</f>
        <v>0</v>
      </c>
      <c r="BI780" s="137">
        <f>IF(N780="nulová",J780,0)</f>
        <v>0</v>
      </c>
      <c r="BJ780" s="2" t="s">
        <v>78</v>
      </c>
      <c r="BK780" s="137">
        <f>ROUND(I780*H780,2)</f>
        <v>0</v>
      </c>
      <c r="BL780" s="2" t="s">
        <v>888</v>
      </c>
      <c r="BM780" s="136" t="s">
        <v>987</v>
      </c>
    </row>
    <row r="781" spans="2:65" s="17" customFormat="1">
      <c r="B781" s="18"/>
      <c r="D781" s="138" t="s">
        <v>150</v>
      </c>
      <c r="F781" s="139" t="s">
        <v>988</v>
      </c>
      <c r="I781" s="140"/>
      <c r="L781" s="18"/>
      <c r="M781" s="141"/>
      <c r="T781" s="42"/>
      <c r="AT781" s="2" t="s">
        <v>150</v>
      </c>
      <c r="AU781" s="2" t="s">
        <v>80</v>
      </c>
    </row>
    <row r="782" spans="2:65" s="17" customFormat="1" ht="37.9" customHeight="1">
      <c r="B782" s="124"/>
      <c r="C782" s="125" t="s">
        <v>989</v>
      </c>
      <c r="D782" s="125" t="s">
        <v>143</v>
      </c>
      <c r="E782" s="126" t="s">
        <v>990</v>
      </c>
      <c r="F782" s="127" t="s">
        <v>991</v>
      </c>
      <c r="G782" s="128" t="s">
        <v>943</v>
      </c>
      <c r="H782" s="184"/>
      <c r="I782" s="130"/>
      <c r="J782" s="131">
        <f>ROUND(I782*H782,2)</f>
        <v>0</v>
      </c>
      <c r="K782" s="127" t="s">
        <v>147</v>
      </c>
      <c r="L782" s="18"/>
      <c r="M782" s="132" t="s">
        <v>3</v>
      </c>
      <c r="N782" s="133" t="s">
        <v>41</v>
      </c>
      <c r="P782" s="134">
        <f>O782*H782</f>
        <v>0</v>
      </c>
      <c r="Q782" s="134">
        <v>0</v>
      </c>
      <c r="R782" s="134">
        <f>Q782*H782</f>
        <v>0</v>
      </c>
      <c r="S782" s="134">
        <v>0</v>
      </c>
      <c r="T782" s="135">
        <f>S782*H782</f>
        <v>0</v>
      </c>
      <c r="AR782" s="136" t="s">
        <v>888</v>
      </c>
      <c r="AT782" s="136" t="s">
        <v>143</v>
      </c>
      <c r="AU782" s="136" t="s">
        <v>80</v>
      </c>
      <c r="AY782" s="2" t="s">
        <v>140</v>
      </c>
      <c r="BE782" s="137">
        <f>IF(N782="základní",J782,0)</f>
        <v>0</v>
      </c>
      <c r="BF782" s="137">
        <f>IF(N782="snížená",J782,0)</f>
        <v>0</v>
      </c>
      <c r="BG782" s="137">
        <f>IF(N782="zákl. přenesená",J782,0)</f>
        <v>0</v>
      </c>
      <c r="BH782" s="137">
        <f>IF(N782="sníž. přenesená",J782,0)</f>
        <v>0</v>
      </c>
      <c r="BI782" s="137">
        <f>IF(N782="nulová",J782,0)</f>
        <v>0</v>
      </c>
      <c r="BJ782" s="2" t="s">
        <v>78</v>
      </c>
      <c r="BK782" s="137">
        <f>ROUND(I782*H782,2)</f>
        <v>0</v>
      </c>
      <c r="BL782" s="2" t="s">
        <v>888</v>
      </c>
      <c r="BM782" s="136" t="s">
        <v>992</v>
      </c>
    </row>
    <row r="783" spans="2:65" s="17" customFormat="1">
      <c r="B783" s="18"/>
      <c r="D783" s="138" t="s">
        <v>150</v>
      </c>
      <c r="F783" s="139" t="s">
        <v>993</v>
      </c>
      <c r="I783" s="140"/>
      <c r="L783" s="18"/>
      <c r="M783" s="141"/>
      <c r="T783" s="42"/>
      <c r="AT783" s="2" t="s">
        <v>150</v>
      </c>
      <c r="AU783" s="2" t="s">
        <v>80</v>
      </c>
    </row>
    <row r="784" spans="2:65" s="111" customFormat="1" ht="22.9" customHeight="1">
      <c r="B784" s="112"/>
      <c r="D784" s="113" t="s">
        <v>69</v>
      </c>
      <c r="E784" s="122" t="s">
        <v>994</v>
      </c>
      <c r="F784" s="122" t="s">
        <v>995</v>
      </c>
      <c r="I784" s="115"/>
      <c r="J784" s="123">
        <f>BK784</f>
        <v>0</v>
      </c>
      <c r="L784" s="112"/>
      <c r="M784" s="117"/>
      <c r="P784" s="118">
        <f>SUM(P785:P802)</f>
        <v>0</v>
      </c>
      <c r="R784" s="118">
        <f>SUM(R785:R802)</f>
        <v>3.8102000000000004E-2</v>
      </c>
      <c r="T784" s="119">
        <f>SUM(T785:T802)</f>
        <v>4.7286000000000002E-2</v>
      </c>
      <c r="AR784" s="113" t="s">
        <v>80</v>
      </c>
      <c r="AT784" s="120" t="s">
        <v>69</v>
      </c>
      <c r="AU784" s="120" t="s">
        <v>78</v>
      </c>
      <c r="AY784" s="113" t="s">
        <v>140</v>
      </c>
      <c r="BK784" s="121">
        <f>SUM(BK785:BK802)</f>
        <v>0</v>
      </c>
    </row>
    <row r="785" spans="2:65" s="17" customFormat="1" ht="24.2" customHeight="1">
      <c r="B785" s="124"/>
      <c r="C785" s="125" t="s">
        <v>996</v>
      </c>
      <c r="D785" s="125" t="s">
        <v>143</v>
      </c>
      <c r="E785" s="126" t="s">
        <v>997</v>
      </c>
      <c r="F785" s="127" t="s">
        <v>998</v>
      </c>
      <c r="G785" s="128" t="s">
        <v>349</v>
      </c>
      <c r="H785" s="129">
        <v>11.8</v>
      </c>
      <c r="I785" s="130"/>
      <c r="J785" s="131">
        <f>ROUND(I785*H785,2)</f>
        <v>0</v>
      </c>
      <c r="K785" s="127" t="s">
        <v>147</v>
      </c>
      <c r="L785" s="18"/>
      <c r="M785" s="132" t="s">
        <v>3</v>
      </c>
      <c r="N785" s="133" t="s">
        <v>41</v>
      </c>
      <c r="P785" s="134">
        <f>O785*H785</f>
        <v>0</v>
      </c>
      <c r="Q785" s="134">
        <v>0</v>
      </c>
      <c r="R785" s="134">
        <f>Q785*H785</f>
        <v>0</v>
      </c>
      <c r="S785" s="134">
        <v>1.67E-3</v>
      </c>
      <c r="T785" s="135">
        <f>S785*H785</f>
        <v>1.9706000000000001E-2</v>
      </c>
      <c r="AR785" s="136" t="s">
        <v>888</v>
      </c>
      <c r="AT785" s="136" t="s">
        <v>143</v>
      </c>
      <c r="AU785" s="136" t="s">
        <v>80</v>
      </c>
      <c r="AY785" s="2" t="s">
        <v>140</v>
      </c>
      <c r="BE785" s="137">
        <f>IF(N785="základní",J785,0)</f>
        <v>0</v>
      </c>
      <c r="BF785" s="137">
        <f>IF(N785="snížená",J785,0)</f>
        <v>0</v>
      </c>
      <c r="BG785" s="137">
        <f>IF(N785="zákl. přenesená",J785,0)</f>
        <v>0</v>
      </c>
      <c r="BH785" s="137">
        <f>IF(N785="sníž. přenesená",J785,0)</f>
        <v>0</v>
      </c>
      <c r="BI785" s="137">
        <f>IF(N785="nulová",J785,0)</f>
        <v>0</v>
      </c>
      <c r="BJ785" s="2" t="s">
        <v>78</v>
      </c>
      <c r="BK785" s="137">
        <f>ROUND(I785*H785,2)</f>
        <v>0</v>
      </c>
      <c r="BL785" s="2" t="s">
        <v>888</v>
      </c>
      <c r="BM785" s="136" t="s">
        <v>999</v>
      </c>
    </row>
    <row r="786" spans="2:65" s="17" customFormat="1">
      <c r="B786" s="18"/>
      <c r="D786" s="138" t="s">
        <v>150</v>
      </c>
      <c r="F786" s="139" t="s">
        <v>1000</v>
      </c>
      <c r="I786" s="140"/>
      <c r="L786" s="18"/>
      <c r="M786" s="141"/>
      <c r="T786" s="42"/>
      <c r="AT786" s="2" t="s">
        <v>150</v>
      </c>
      <c r="AU786" s="2" t="s">
        <v>80</v>
      </c>
    </row>
    <row r="787" spans="2:65" s="142" customFormat="1">
      <c r="B787" s="143"/>
      <c r="D787" s="144" t="s">
        <v>152</v>
      </c>
      <c r="E787" s="145" t="s">
        <v>3</v>
      </c>
      <c r="F787" s="146" t="s">
        <v>548</v>
      </c>
      <c r="H787" s="145" t="s">
        <v>3</v>
      </c>
      <c r="I787" s="147"/>
      <c r="L787" s="143"/>
      <c r="M787" s="148"/>
      <c r="T787" s="149"/>
      <c r="AT787" s="145" t="s">
        <v>152</v>
      </c>
      <c r="AU787" s="145" t="s">
        <v>80</v>
      </c>
      <c r="AV787" s="142" t="s">
        <v>78</v>
      </c>
      <c r="AW787" s="142" t="s">
        <v>32</v>
      </c>
      <c r="AX787" s="142" t="s">
        <v>70</v>
      </c>
      <c r="AY787" s="145" t="s">
        <v>140</v>
      </c>
    </row>
    <row r="788" spans="2:65" s="150" customFormat="1">
      <c r="B788" s="151"/>
      <c r="D788" s="144" t="s">
        <v>152</v>
      </c>
      <c r="E788" s="152" t="s">
        <v>3</v>
      </c>
      <c r="F788" s="153" t="s">
        <v>1001</v>
      </c>
      <c r="H788" s="154">
        <v>7.2</v>
      </c>
      <c r="I788" s="155"/>
      <c r="L788" s="151"/>
      <c r="M788" s="156"/>
      <c r="T788" s="157"/>
      <c r="AT788" s="152" t="s">
        <v>152</v>
      </c>
      <c r="AU788" s="152" t="s">
        <v>80</v>
      </c>
      <c r="AV788" s="150" t="s">
        <v>80</v>
      </c>
      <c r="AW788" s="150" t="s">
        <v>32</v>
      </c>
      <c r="AX788" s="150" t="s">
        <v>70</v>
      </c>
      <c r="AY788" s="152" t="s">
        <v>140</v>
      </c>
    </row>
    <row r="789" spans="2:65" s="142" customFormat="1">
      <c r="B789" s="143"/>
      <c r="D789" s="144" t="s">
        <v>152</v>
      </c>
      <c r="E789" s="145" t="s">
        <v>3</v>
      </c>
      <c r="F789" s="146" t="s">
        <v>1002</v>
      </c>
      <c r="H789" s="145" t="s">
        <v>3</v>
      </c>
      <c r="I789" s="147"/>
      <c r="L789" s="143"/>
      <c r="M789" s="148"/>
      <c r="T789" s="149"/>
      <c r="AT789" s="145" t="s">
        <v>152</v>
      </c>
      <c r="AU789" s="145" t="s">
        <v>80</v>
      </c>
      <c r="AV789" s="142" t="s">
        <v>78</v>
      </c>
      <c r="AW789" s="142" t="s">
        <v>32</v>
      </c>
      <c r="AX789" s="142" t="s">
        <v>70</v>
      </c>
      <c r="AY789" s="145" t="s">
        <v>140</v>
      </c>
    </row>
    <row r="790" spans="2:65" s="150" customFormat="1">
      <c r="B790" s="151"/>
      <c r="D790" s="144" t="s">
        <v>152</v>
      </c>
      <c r="E790" s="152" t="s">
        <v>3</v>
      </c>
      <c r="F790" s="153" t="s">
        <v>1003</v>
      </c>
      <c r="H790" s="154">
        <v>4.5999999999999996</v>
      </c>
      <c r="I790" s="155"/>
      <c r="L790" s="151"/>
      <c r="M790" s="156"/>
      <c r="T790" s="157"/>
      <c r="AT790" s="152" t="s">
        <v>152</v>
      </c>
      <c r="AU790" s="152" t="s">
        <v>80</v>
      </c>
      <c r="AV790" s="150" t="s">
        <v>80</v>
      </c>
      <c r="AW790" s="150" t="s">
        <v>32</v>
      </c>
      <c r="AX790" s="150" t="s">
        <v>70</v>
      </c>
      <c r="AY790" s="152" t="s">
        <v>140</v>
      </c>
    </row>
    <row r="791" spans="2:65" s="158" customFormat="1">
      <c r="B791" s="159"/>
      <c r="D791" s="144" t="s">
        <v>152</v>
      </c>
      <c r="E791" s="160" t="s">
        <v>3</v>
      </c>
      <c r="F791" s="161" t="s">
        <v>162</v>
      </c>
      <c r="H791" s="162">
        <v>11.8</v>
      </c>
      <c r="I791" s="163"/>
      <c r="L791" s="159"/>
      <c r="M791" s="164"/>
      <c r="T791" s="165"/>
      <c r="AT791" s="160" t="s">
        <v>152</v>
      </c>
      <c r="AU791" s="160" t="s">
        <v>80</v>
      </c>
      <c r="AV791" s="158" t="s">
        <v>148</v>
      </c>
      <c r="AW791" s="158" t="s">
        <v>32</v>
      </c>
      <c r="AX791" s="158" t="s">
        <v>78</v>
      </c>
      <c r="AY791" s="160" t="s">
        <v>140</v>
      </c>
    </row>
    <row r="792" spans="2:65" s="17" customFormat="1" ht="16.5" customHeight="1">
      <c r="B792" s="124"/>
      <c r="C792" s="125" t="s">
        <v>1004</v>
      </c>
      <c r="D792" s="125" t="s">
        <v>143</v>
      </c>
      <c r="E792" s="126" t="s">
        <v>1005</v>
      </c>
      <c r="F792" s="127" t="s">
        <v>1006</v>
      </c>
      <c r="G792" s="128" t="s">
        <v>349</v>
      </c>
      <c r="H792" s="129">
        <v>7</v>
      </c>
      <c r="I792" s="130"/>
      <c r="J792" s="131">
        <f>ROUND(I792*H792,2)</f>
        <v>0</v>
      </c>
      <c r="K792" s="127" t="s">
        <v>147</v>
      </c>
      <c r="L792" s="18"/>
      <c r="M792" s="132" t="s">
        <v>3</v>
      </c>
      <c r="N792" s="133" t="s">
        <v>41</v>
      </c>
      <c r="P792" s="134">
        <f>O792*H792</f>
        <v>0</v>
      </c>
      <c r="Q792" s="134">
        <v>0</v>
      </c>
      <c r="R792" s="134">
        <f>Q792*H792</f>
        <v>0</v>
      </c>
      <c r="S792" s="134">
        <v>3.9399999999999999E-3</v>
      </c>
      <c r="T792" s="135">
        <f>S792*H792</f>
        <v>2.758E-2</v>
      </c>
      <c r="AR792" s="136" t="s">
        <v>888</v>
      </c>
      <c r="AT792" s="136" t="s">
        <v>143</v>
      </c>
      <c r="AU792" s="136" t="s">
        <v>80</v>
      </c>
      <c r="AY792" s="2" t="s">
        <v>140</v>
      </c>
      <c r="BE792" s="137">
        <f>IF(N792="základní",J792,0)</f>
        <v>0</v>
      </c>
      <c r="BF792" s="137">
        <f>IF(N792="snížená",J792,0)</f>
        <v>0</v>
      </c>
      <c r="BG792" s="137">
        <f>IF(N792="zákl. přenesená",J792,0)</f>
        <v>0</v>
      </c>
      <c r="BH792" s="137">
        <f>IF(N792="sníž. přenesená",J792,0)</f>
        <v>0</v>
      </c>
      <c r="BI792" s="137">
        <f>IF(N792="nulová",J792,0)</f>
        <v>0</v>
      </c>
      <c r="BJ792" s="2" t="s">
        <v>78</v>
      </c>
      <c r="BK792" s="137">
        <f>ROUND(I792*H792,2)</f>
        <v>0</v>
      </c>
      <c r="BL792" s="2" t="s">
        <v>888</v>
      </c>
      <c r="BM792" s="136" t="s">
        <v>1007</v>
      </c>
    </row>
    <row r="793" spans="2:65" s="17" customFormat="1">
      <c r="B793" s="18"/>
      <c r="D793" s="138" t="s">
        <v>150</v>
      </c>
      <c r="F793" s="139" t="s">
        <v>1008</v>
      </c>
      <c r="I793" s="140"/>
      <c r="L793" s="18"/>
      <c r="M793" s="141"/>
      <c r="T793" s="42"/>
      <c r="AT793" s="2" t="s">
        <v>150</v>
      </c>
      <c r="AU793" s="2" t="s">
        <v>80</v>
      </c>
    </row>
    <row r="794" spans="2:65" s="17" customFormat="1" ht="37.9" customHeight="1">
      <c r="B794" s="124"/>
      <c r="C794" s="125" t="s">
        <v>1009</v>
      </c>
      <c r="D794" s="125" t="s">
        <v>143</v>
      </c>
      <c r="E794" s="126" t="s">
        <v>1010</v>
      </c>
      <c r="F794" s="127" t="s">
        <v>1011</v>
      </c>
      <c r="G794" s="128" t="s">
        <v>349</v>
      </c>
      <c r="H794" s="129">
        <v>6.4</v>
      </c>
      <c r="I794" s="130"/>
      <c r="J794" s="131">
        <f>ROUND(I794*H794,2)</f>
        <v>0</v>
      </c>
      <c r="K794" s="127" t="s">
        <v>147</v>
      </c>
      <c r="L794" s="18"/>
      <c r="M794" s="132" t="s">
        <v>3</v>
      </c>
      <c r="N794" s="133" t="s">
        <v>41</v>
      </c>
      <c r="P794" s="134">
        <f>O794*H794</f>
        <v>0</v>
      </c>
      <c r="Q794" s="134">
        <v>3.5799999999999998E-3</v>
      </c>
      <c r="R794" s="134">
        <f>Q794*H794</f>
        <v>2.2912000000000002E-2</v>
      </c>
      <c r="S794" s="134">
        <v>0</v>
      </c>
      <c r="T794" s="135">
        <f>S794*H794</f>
        <v>0</v>
      </c>
      <c r="AR794" s="136" t="s">
        <v>888</v>
      </c>
      <c r="AT794" s="136" t="s">
        <v>143</v>
      </c>
      <c r="AU794" s="136" t="s">
        <v>80</v>
      </c>
      <c r="AY794" s="2" t="s">
        <v>140</v>
      </c>
      <c r="BE794" s="137">
        <f>IF(N794="základní",J794,0)</f>
        <v>0</v>
      </c>
      <c r="BF794" s="137">
        <f>IF(N794="snížená",J794,0)</f>
        <v>0</v>
      </c>
      <c r="BG794" s="137">
        <f>IF(N794="zákl. přenesená",J794,0)</f>
        <v>0</v>
      </c>
      <c r="BH794" s="137">
        <f>IF(N794="sníž. přenesená",J794,0)</f>
        <v>0</v>
      </c>
      <c r="BI794" s="137">
        <f>IF(N794="nulová",J794,0)</f>
        <v>0</v>
      </c>
      <c r="BJ794" s="2" t="s">
        <v>78</v>
      </c>
      <c r="BK794" s="137">
        <f>ROUND(I794*H794,2)</f>
        <v>0</v>
      </c>
      <c r="BL794" s="2" t="s">
        <v>888</v>
      </c>
      <c r="BM794" s="136" t="s">
        <v>1012</v>
      </c>
    </row>
    <row r="795" spans="2:65" s="17" customFormat="1">
      <c r="B795" s="18"/>
      <c r="D795" s="138" t="s">
        <v>150</v>
      </c>
      <c r="F795" s="139" t="s">
        <v>1013</v>
      </c>
      <c r="I795" s="140"/>
      <c r="L795" s="18"/>
      <c r="M795" s="141"/>
      <c r="T795" s="42"/>
      <c r="AT795" s="2" t="s">
        <v>150</v>
      </c>
      <c r="AU795" s="2" t="s">
        <v>80</v>
      </c>
    </row>
    <row r="796" spans="2:65" s="150" customFormat="1">
      <c r="B796" s="151"/>
      <c r="D796" s="144" t="s">
        <v>152</v>
      </c>
      <c r="E796" s="152" t="s">
        <v>3</v>
      </c>
      <c r="F796" s="153" t="s">
        <v>1014</v>
      </c>
      <c r="H796" s="154">
        <v>1.8</v>
      </c>
      <c r="I796" s="155"/>
      <c r="L796" s="151"/>
      <c r="M796" s="156"/>
      <c r="T796" s="157"/>
      <c r="AT796" s="152" t="s">
        <v>152</v>
      </c>
      <c r="AU796" s="152" t="s">
        <v>80</v>
      </c>
      <c r="AV796" s="150" t="s">
        <v>80</v>
      </c>
      <c r="AW796" s="150" t="s">
        <v>32</v>
      </c>
      <c r="AX796" s="150" t="s">
        <v>70</v>
      </c>
      <c r="AY796" s="152" t="s">
        <v>140</v>
      </c>
    </row>
    <row r="797" spans="2:65" s="150" customFormat="1">
      <c r="B797" s="151"/>
      <c r="D797" s="144" t="s">
        <v>152</v>
      </c>
      <c r="E797" s="152" t="s">
        <v>3</v>
      </c>
      <c r="F797" s="153" t="s">
        <v>1003</v>
      </c>
      <c r="H797" s="154">
        <v>4.5999999999999996</v>
      </c>
      <c r="I797" s="155"/>
      <c r="L797" s="151"/>
      <c r="M797" s="156"/>
      <c r="T797" s="157"/>
      <c r="AT797" s="152" t="s">
        <v>152</v>
      </c>
      <c r="AU797" s="152" t="s">
        <v>80</v>
      </c>
      <c r="AV797" s="150" t="s">
        <v>80</v>
      </c>
      <c r="AW797" s="150" t="s">
        <v>32</v>
      </c>
      <c r="AX797" s="150" t="s">
        <v>70</v>
      </c>
      <c r="AY797" s="152" t="s">
        <v>140</v>
      </c>
    </row>
    <row r="798" spans="2:65" s="158" customFormat="1">
      <c r="B798" s="159"/>
      <c r="D798" s="144" t="s">
        <v>152</v>
      </c>
      <c r="E798" s="160" t="s">
        <v>3</v>
      </c>
      <c r="F798" s="161" t="s">
        <v>162</v>
      </c>
      <c r="H798" s="162">
        <v>6.4</v>
      </c>
      <c r="I798" s="163"/>
      <c r="L798" s="159"/>
      <c r="M798" s="164"/>
      <c r="T798" s="165"/>
      <c r="AT798" s="160" t="s">
        <v>152</v>
      </c>
      <c r="AU798" s="160" t="s">
        <v>80</v>
      </c>
      <c r="AV798" s="158" t="s">
        <v>148</v>
      </c>
      <c r="AW798" s="158" t="s">
        <v>32</v>
      </c>
      <c r="AX798" s="158" t="s">
        <v>78</v>
      </c>
      <c r="AY798" s="160" t="s">
        <v>140</v>
      </c>
    </row>
    <row r="799" spans="2:65" s="17" customFormat="1" ht="37.9" customHeight="1">
      <c r="B799" s="124"/>
      <c r="C799" s="125" t="s">
        <v>1015</v>
      </c>
      <c r="D799" s="125" t="s">
        <v>143</v>
      </c>
      <c r="E799" s="126" t="s">
        <v>1016</v>
      </c>
      <c r="F799" s="127" t="s">
        <v>1017</v>
      </c>
      <c r="G799" s="128" t="s">
        <v>349</v>
      </c>
      <c r="H799" s="129">
        <v>7</v>
      </c>
      <c r="I799" s="130"/>
      <c r="J799" s="131">
        <f>ROUND(I799*H799,2)</f>
        <v>0</v>
      </c>
      <c r="K799" s="127" t="s">
        <v>147</v>
      </c>
      <c r="L799" s="18"/>
      <c r="M799" s="132" t="s">
        <v>3</v>
      </c>
      <c r="N799" s="133" t="s">
        <v>41</v>
      </c>
      <c r="P799" s="134">
        <f>O799*H799</f>
        <v>0</v>
      </c>
      <c r="Q799" s="134">
        <v>2.1700000000000001E-3</v>
      </c>
      <c r="R799" s="134">
        <f>Q799*H799</f>
        <v>1.519E-2</v>
      </c>
      <c r="S799" s="134">
        <v>0</v>
      </c>
      <c r="T799" s="135">
        <f>S799*H799</f>
        <v>0</v>
      </c>
      <c r="AR799" s="136" t="s">
        <v>888</v>
      </c>
      <c r="AT799" s="136" t="s">
        <v>143</v>
      </c>
      <c r="AU799" s="136" t="s">
        <v>80</v>
      </c>
      <c r="AY799" s="2" t="s">
        <v>140</v>
      </c>
      <c r="BE799" s="137">
        <f>IF(N799="základní",J799,0)</f>
        <v>0</v>
      </c>
      <c r="BF799" s="137">
        <f>IF(N799="snížená",J799,0)</f>
        <v>0</v>
      </c>
      <c r="BG799" s="137">
        <f>IF(N799="zákl. přenesená",J799,0)</f>
        <v>0</v>
      </c>
      <c r="BH799" s="137">
        <f>IF(N799="sníž. přenesená",J799,0)</f>
        <v>0</v>
      </c>
      <c r="BI799" s="137">
        <f>IF(N799="nulová",J799,0)</f>
        <v>0</v>
      </c>
      <c r="BJ799" s="2" t="s">
        <v>78</v>
      </c>
      <c r="BK799" s="137">
        <f>ROUND(I799*H799,2)</f>
        <v>0</v>
      </c>
      <c r="BL799" s="2" t="s">
        <v>888</v>
      </c>
      <c r="BM799" s="136" t="s">
        <v>1018</v>
      </c>
    </row>
    <row r="800" spans="2:65" s="17" customFormat="1">
      <c r="B800" s="18"/>
      <c r="D800" s="138" t="s">
        <v>150</v>
      </c>
      <c r="F800" s="139" t="s">
        <v>1019</v>
      </c>
      <c r="I800" s="140"/>
      <c r="L800" s="18"/>
      <c r="M800" s="141"/>
      <c r="T800" s="42"/>
      <c r="AT800" s="2" t="s">
        <v>150</v>
      </c>
      <c r="AU800" s="2" t="s">
        <v>80</v>
      </c>
    </row>
    <row r="801" spans="2:65" s="17" customFormat="1" ht="44.25" customHeight="1">
      <c r="B801" s="124"/>
      <c r="C801" s="125" t="s">
        <v>1020</v>
      </c>
      <c r="D801" s="125" t="s">
        <v>143</v>
      </c>
      <c r="E801" s="126" t="s">
        <v>1021</v>
      </c>
      <c r="F801" s="127" t="s">
        <v>1022</v>
      </c>
      <c r="G801" s="128" t="s">
        <v>943</v>
      </c>
      <c r="H801" s="184"/>
      <c r="I801" s="130"/>
      <c r="J801" s="131">
        <f>ROUND(I801*H801,2)</f>
        <v>0</v>
      </c>
      <c r="K801" s="127" t="s">
        <v>147</v>
      </c>
      <c r="L801" s="18"/>
      <c r="M801" s="132" t="s">
        <v>3</v>
      </c>
      <c r="N801" s="133" t="s">
        <v>41</v>
      </c>
      <c r="P801" s="134">
        <f>O801*H801</f>
        <v>0</v>
      </c>
      <c r="Q801" s="134">
        <v>0</v>
      </c>
      <c r="R801" s="134">
        <f>Q801*H801</f>
        <v>0</v>
      </c>
      <c r="S801" s="134">
        <v>0</v>
      </c>
      <c r="T801" s="135">
        <f>S801*H801</f>
        <v>0</v>
      </c>
      <c r="AR801" s="136" t="s">
        <v>888</v>
      </c>
      <c r="AT801" s="136" t="s">
        <v>143</v>
      </c>
      <c r="AU801" s="136" t="s">
        <v>80</v>
      </c>
      <c r="AY801" s="2" t="s">
        <v>140</v>
      </c>
      <c r="BE801" s="137">
        <f>IF(N801="základní",J801,0)</f>
        <v>0</v>
      </c>
      <c r="BF801" s="137">
        <f>IF(N801="snížená",J801,0)</f>
        <v>0</v>
      </c>
      <c r="BG801" s="137">
        <f>IF(N801="zákl. přenesená",J801,0)</f>
        <v>0</v>
      </c>
      <c r="BH801" s="137">
        <f>IF(N801="sníž. přenesená",J801,0)</f>
        <v>0</v>
      </c>
      <c r="BI801" s="137">
        <f>IF(N801="nulová",J801,0)</f>
        <v>0</v>
      </c>
      <c r="BJ801" s="2" t="s">
        <v>78</v>
      </c>
      <c r="BK801" s="137">
        <f>ROUND(I801*H801,2)</f>
        <v>0</v>
      </c>
      <c r="BL801" s="2" t="s">
        <v>888</v>
      </c>
      <c r="BM801" s="136" t="s">
        <v>1023</v>
      </c>
    </row>
    <row r="802" spans="2:65" s="17" customFormat="1">
      <c r="B802" s="18"/>
      <c r="D802" s="138" t="s">
        <v>150</v>
      </c>
      <c r="F802" s="139" t="s">
        <v>1024</v>
      </c>
      <c r="I802" s="140"/>
      <c r="L802" s="18"/>
      <c r="M802" s="141"/>
      <c r="T802" s="42"/>
      <c r="AT802" s="2" t="s">
        <v>150</v>
      </c>
      <c r="AU802" s="2" t="s">
        <v>80</v>
      </c>
    </row>
    <row r="803" spans="2:65" s="111" customFormat="1" ht="22.9" customHeight="1">
      <c r="B803" s="112"/>
      <c r="D803" s="113" t="s">
        <v>69</v>
      </c>
      <c r="E803" s="122" t="s">
        <v>1025</v>
      </c>
      <c r="F803" s="122" t="s">
        <v>1026</v>
      </c>
      <c r="I803" s="115"/>
      <c r="J803" s="123">
        <f>BK803</f>
        <v>0</v>
      </c>
      <c r="L803" s="112"/>
      <c r="M803" s="117"/>
      <c r="P803" s="118">
        <f>SUM(P804:P885)</f>
        <v>0</v>
      </c>
      <c r="R803" s="118">
        <f>SUM(R804:R885)</f>
        <v>0</v>
      </c>
      <c r="T803" s="119">
        <f>SUM(T804:T885)</f>
        <v>0.45600000000000002</v>
      </c>
      <c r="AR803" s="113" t="s">
        <v>80</v>
      </c>
      <c r="AT803" s="120" t="s">
        <v>69</v>
      </c>
      <c r="AU803" s="120" t="s">
        <v>78</v>
      </c>
      <c r="AY803" s="113" t="s">
        <v>140</v>
      </c>
      <c r="BK803" s="121">
        <f>SUM(BK804:BK885)</f>
        <v>0</v>
      </c>
    </row>
    <row r="804" spans="2:65" s="17" customFormat="1" ht="33" customHeight="1">
      <c r="B804" s="124"/>
      <c r="C804" s="125" t="s">
        <v>231</v>
      </c>
      <c r="D804" s="125" t="s">
        <v>143</v>
      </c>
      <c r="E804" s="126" t="s">
        <v>1027</v>
      </c>
      <c r="F804" s="127" t="s">
        <v>1028</v>
      </c>
      <c r="G804" s="128" t="s">
        <v>1029</v>
      </c>
      <c r="H804" s="129">
        <v>2</v>
      </c>
      <c r="I804" s="130"/>
      <c r="J804" s="131">
        <f>ROUND(I804*H804,2)</f>
        <v>0</v>
      </c>
      <c r="K804" s="127" t="s">
        <v>147</v>
      </c>
      <c r="L804" s="18"/>
      <c r="M804" s="132" t="s">
        <v>3</v>
      </c>
      <c r="N804" s="133" t="s">
        <v>41</v>
      </c>
      <c r="P804" s="134">
        <f>O804*H804</f>
        <v>0</v>
      </c>
      <c r="Q804" s="134">
        <v>0</v>
      </c>
      <c r="R804" s="134">
        <f>Q804*H804</f>
        <v>0</v>
      </c>
      <c r="S804" s="134">
        <v>0</v>
      </c>
      <c r="T804" s="135">
        <f>S804*H804</f>
        <v>0</v>
      </c>
      <c r="AR804" s="136" t="s">
        <v>888</v>
      </c>
      <c r="AT804" s="136" t="s">
        <v>143</v>
      </c>
      <c r="AU804" s="136" t="s">
        <v>80</v>
      </c>
      <c r="AY804" s="2" t="s">
        <v>140</v>
      </c>
      <c r="BE804" s="137">
        <f>IF(N804="základní",J804,0)</f>
        <v>0</v>
      </c>
      <c r="BF804" s="137">
        <f>IF(N804="snížená",J804,0)</f>
        <v>0</v>
      </c>
      <c r="BG804" s="137">
        <f>IF(N804="zákl. přenesená",J804,0)</f>
        <v>0</v>
      </c>
      <c r="BH804" s="137">
        <f>IF(N804="sníž. přenesená",J804,0)</f>
        <v>0</v>
      </c>
      <c r="BI804" s="137">
        <f>IF(N804="nulová",J804,0)</f>
        <v>0</v>
      </c>
      <c r="BJ804" s="2" t="s">
        <v>78</v>
      </c>
      <c r="BK804" s="137">
        <f>ROUND(I804*H804,2)</f>
        <v>0</v>
      </c>
      <c r="BL804" s="2" t="s">
        <v>888</v>
      </c>
      <c r="BM804" s="136" t="s">
        <v>1030</v>
      </c>
    </row>
    <row r="805" spans="2:65" s="17" customFormat="1">
      <c r="B805" s="18"/>
      <c r="D805" s="138" t="s">
        <v>150</v>
      </c>
      <c r="F805" s="139" t="s">
        <v>1031</v>
      </c>
      <c r="I805" s="140"/>
      <c r="L805" s="18"/>
      <c r="M805" s="141"/>
      <c r="T805" s="42"/>
      <c r="AT805" s="2" t="s">
        <v>150</v>
      </c>
      <c r="AU805" s="2" t="s">
        <v>80</v>
      </c>
    </row>
    <row r="806" spans="2:65" s="142" customFormat="1">
      <c r="B806" s="143"/>
      <c r="D806" s="144" t="s">
        <v>152</v>
      </c>
      <c r="E806" s="145" t="s">
        <v>3</v>
      </c>
      <c r="F806" s="146" t="s">
        <v>1032</v>
      </c>
      <c r="H806" s="145" t="s">
        <v>3</v>
      </c>
      <c r="I806" s="147"/>
      <c r="L806" s="143"/>
      <c r="M806" s="148"/>
      <c r="T806" s="149"/>
      <c r="AT806" s="145" t="s">
        <v>152</v>
      </c>
      <c r="AU806" s="145" t="s">
        <v>80</v>
      </c>
      <c r="AV806" s="142" t="s">
        <v>78</v>
      </c>
      <c r="AW806" s="142" t="s">
        <v>32</v>
      </c>
      <c r="AX806" s="142" t="s">
        <v>70</v>
      </c>
      <c r="AY806" s="145" t="s">
        <v>140</v>
      </c>
    </row>
    <row r="807" spans="2:65" s="150" customFormat="1">
      <c r="B807" s="151"/>
      <c r="D807" s="144" t="s">
        <v>152</v>
      </c>
      <c r="E807" s="152" t="s">
        <v>3</v>
      </c>
      <c r="F807" s="153" t="s">
        <v>80</v>
      </c>
      <c r="H807" s="154">
        <v>2</v>
      </c>
      <c r="I807" s="155"/>
      <c r="L807" s="151"/>
      <c r="M807" s="156"/>
      <c r="T807" s="157"/>
      <c r="AT807" s="152" t="s">
        <v>152</v>
      </c>
      <c r="AU807" s="152" t="s">
        <v>80</v>
      </c>
      <c r="AV807" s="150" t="s">
        <v>80</v>
      </c>
      <c r="AW807" s="150" t="s">
        <v>32</v>
      </c>
      <c r="AX807" s="150" t="s">
        <v>78</v>
      </c>
      <c r="AY807" s="152" t="s">
        <v>140</v>
      </c>
    </row>
    <row r="808" spans="2:65" s="142" customFormat="1">
      <c r="B808" s="143"/>
      <c r="D808" s="144" t="s">
        <v>152</v>
      </c>
      <c r="E808" s="145" t="s">
        <v>3</v>
      </c>
      <c r="F808" s="146" t="s">
        <v>1033</v>
      </c>
      <c r="H808" s="145" t="s">
        <v>3</v>
      </c>
      <c r="I808" s="147"/>
      <c r="L808" s="143"/>
      <c r="M808" s="148"/>
      <c r="T808" s="149"/>
      <c r="AT808" s="145" t="s">
        <v>152</v>
      </c>
      <c r="AU808" s="145" t="s">
        <v>80</v>
      </c>
      <c r="AV808" s="142" t="s">
        <v>78</v>
      </c>
      <c r="AW808" s="142" t="s">
        <v>32</v>
      </c>
      <c r="AX808" s="142" t="s">
        <v>70</v>
      </c>
      <c r="AY808" s="145" t="s">
        <v>140</v>
      </c>
    </row>
    <row r="809" spans="2:65" s="142" customFormat="1">
      <c r="B809" s="143"/>
      <c r="D809" s="144" t="s">
        <v>152</v>
      </c>
      <c r="E809" s="145" t="s">
        <v>3</v>
      </c>
      <c r="F809" s="146" t="s">
        <v>1034</v>
      </c>
      <c r="H809" s="145" t="s">
        <v>3</v>
      </c>
      <c r="I809" s="147"/>
      <c r="L809" s="143"/>
      <c r="M809" s="148"/>
      <c r="T809" s="149"/>
      <c r="AT809" s="145" t="s">
        <v>152</v>
      </c>
      <c r="AU809" s="145" t="s">
        <v>80</v>
      </c>
      <c r="AV809" s="142" t="s">
        <v>78</v>
      </c>
      <c r="AW809" s="142" t="s">
        <v>32</v>
      </c>
      <c r="AX809" s="142" t="s">
        <v>70</v>
      </c>
      <c r="AY809" s="145" t="s">
        <v>140</v>
      </c>
    </row>
    <row r="810" spans="2:65" s="142" customFormat="1">
      <c r="B810" s="143"/>
      <c r="D810" s="144" t="s">
        <v>152</v>
      </c>
      <c r="E810" s="145" t="s">
        <v>3</v>
      </c>
      <c r="F810" s="146" t="s">
        <v>1035</v>
      </c>
      <c r="H810" s="145" t="s">
        <v>3</v>
      </c>
      <c r="I810" s="147"/>
      <c r="L810" s="143"/>
      <c r="M810" s="148"/>
      <c r="T810" s="149"/>
      <c r="AT810" s="145" t="s">
        <v>152</v>
      </c>
      <c r="AU810" s="145" t="s">
        <v>80</v>
      </c>
      <c r="AV810" s="142" t="s">
        <v>78</v>
      </c>
      <c r="AW810" s="142" t="s">
        <v>32</v>
      </c>
      <c r="AX810" s="142" t="s">
        <v>70</v>
      </c>
      <c r="AY810" s="145" t="s">
        <v>140</v>
      </c>
    </row>
    <row r="811" spans="2:65" s="142" customFormat="1" ht="22.5">
      <c r="B811" s="143"/>
      <c r="D811" s="144" t="s">
        <v>152</v>
      </c>
      <c r="E811" s="145" t="s">
        <v>3</v>
      </c>
      <c r="F811" s="146" t="s">
        <v>1036</v>
      </c>
      <c r="H811" s="145" t="s">
        <v>3</v>
      </c>
      <c r="I811" s="147"/>
      <c r="L811" s="143"/>
      <c r="M811" s="148"/>
      <c r="T811" s="149"/>
      <c r="AT811" s="145" t="s">
        <v>152</v>
      </c>
      <c r="AU811" s="145" t="s">
        <v>80</v>
      </c>
      <c r="AV811" s="142" t="s">
        <v>78</v>
      </c>
      <c r="AW811" s="142" t="s">
        <v>32</v>
      </c>
      <c r="AX811" s="142" t="s">
        <v>70</v>
      </c>
      <c r="AY811" s="145" t="s">
        <v>140</v>
      </c>
    </row>
    <row r="812" spans="2:65" s="142" customFormat="1">
      <c r="B812" s="143"/>
      <c r="D812" s="144" t="s">
        <v>152</v>
      </c>
      <c r="E812" s="145" t="s">
        <v>3</v>
      </c>
      <c r="F812" s="146" t="s">
        <v>1037</v>
      </c>
      <c r="H812" s="145" t="s">
        <v>3</v>
      </c>
      <c r="I812" s="147"/>
      <c r="L812" s="143"/>
      <c r="M812" s="148"/>
      <c r="T812" s="149"/>
      <c r="AT812" s="145" t="s">
        <v>152</v>
      </c>
      <c r="AU812" s="145" t="s">
        <v>80</v>
      </c>
      <c r="AV812" s="142" t="s">
        <v>78</v>
      </c>
      <c r="AW812" s="142" t="s">
        <v>32</v>
      </c>
      <c r="AX812" s="142" t="s">
        <v>70</v>
      </c>
      <c r="AY812" s="145" t="s">
        <v>140</v>
      </c>
    </row>
    <row r="813" spans="2:65" s="142" customFormat="1">
      <c r="B813" s="143"/>
      <c r="D813" s="144" t="s">
        <v>152</v>
      </c>
      <c r="E813" s="145" t="s">
        <v>3</v>
      </c>
      <c r="F813" s="146" t="s">
        <v>1038</v>
      </c>
      <c r="H813" s="145" t="s">
        <v>3</v>
      </c>
      <c r="I813" s="147"/>
      <c r="L813" s="143"/>
      <c r="M813" s="148"/>
      <c r="T813" s="149"/>
      <c r="AT813" s="145" t="s">
        <v>152</v>
      </c>
      <c r="AU813" s="145" t="s">
        <v>80</v>
      </c>
      <c r="AV813" s="142" t="s">
        <v>78</v>
      </c>
      <c r="AW813" s="142" t="s">
        <v>32</v>
      </c>
      <c r="AX813" s="142" t="s">
        <v>70</v>
      </c>
      <c r="AY813" s="145" t="s">
        <v>140</v>
      </c>
    </row>
    <row r="814" spans="2:65" s="17" customFormat="1" ht="33" customHeight="1">
      <c r="B814" s="124"/>
      <c r="C814" s="125" t="s">
        <v>671</v>
      </c>
      <c r="D814" s="125" t="s">
        <v>143</v>
      </c>
      <c r="E814" s="126" t="s">
        <v>1039</v>
      </c>
      <c r="F814" s="127" t="s">
        <v>1040</v>
      </c>
      <c r="G814" s="128" t="s">
        <v>1029</v>
      </c>
      <c r="H814" s="129">
        <v>2</v>
      </c>
      <c r="I814" s="130"/>
      <c r="J814" s="131">
        <f>ROUND(I814*H814,2)</f>
        <v>0</v>
      </c>
      <c r="K814" s="127" t="s">
        <v>147</v>
      </c>
      <c r="L814" s="18"/>
      <c r="M814" s="132" t="s">
        <v>3</v>
      </c>
      <c r="N814" s="133" t="s">
        <v>41</v>
      </c>
      <c r="P814" s="134">
        <f>O814*H814</f>
        <v>0</v>
      </c>
      <c r="Q814" s="134">
        <v>0</v>
      </c>
      <c r="R814" s="134">
        <f>Q814*H814</f>
        <v>0</v>
      </c>
      <c r="S814" s="134">
        <v>0</v>
      </c>
      <c r="T814" s="135">
        <f>S814*H814</f>
        <v>0</v>
      </c>
      <c r="AR814" s="136" t="s">
        <v>888</v>
      </c>
      <c r="AT814" s="136" t="s">
        <v>143</v>
      </c>
      <c r="AU814" s="136" t="s">
        <v>80</v>
      </c>
      <c r="AY814" s="2" t="s">
        <v>140</v>
      </c>
      <c r="BE814" s="137">
        <f>IF(N814="základní",J814,0)</f>
        <v>0</v>
      </c>
      <c r="BF814" s="137">
        <f>IF(N814="snížená",J814,0)</f>
        <v>0</v>
      </c>
      <c r="BG814" s="137">
        <f>IF(N814="zákl. přenesená",J814,0)</f>
        <v>0</v>
      </c>
      <c r="BH814" s="137">
        <f>IF(N814="sníž. přenesená",J814,0)</f>
        <v>0</v>
      </c>
      <c r="BI814" s="137">
        <f>IF(N814="nulová",J814,0)</f>
        <v>0</v>
      </c>
      <c r="BJ814" s="2" t="s">
        <v>78</v>
      </c>
      <c r="BK814" s="137">
        <f>ROUND(I814*H814,2)</f>
        <v>0</v>
      </c>
      <c r="BL814" s="2" t="s">
        <v>888</v>
      </c>
      <c r="BM814" s="136" t="s">
        <v>1041</v>
      </c>
    </row>
    <row r="815" spans="2:65" s="17" customFormat="1">
      <c r="B815" s="18"/>
      <c r="D815" s="138" t="s">
        <v>150</v>
      </c>
      <c r="F815" s="139" t="s">
        <v>1042</v>
      </c>
      <c r="I815" s="140"/>
      <c r="L815" s="18"/>
      <c r="M815" s="141"/>
      <c r="T815" s="42"/>
      <c r="AT815" s="2" t="s">
        <v>150</v>
      </c>
      <c r="AU815" s="2" t="s">
        <v>80</v>
      </c>
    </row>
    <row r="816" spans="2:65" s="142" customFormat="1">
      <c r="B816" s="143"/>
      <c r="D816" s="144" t="s">
        <v>152</v>
      </c>
      <c r="E816" s="145" t="s">
        <v>3</v>
      </c>
      <c r="F816" s="146" t="s">
        <v>1043</v>
      </c>
      <c r="H816" s="145" t="s">
        <v>3</v>
      </c>
      <c r="I816" s="147"/>
      <c r="L816" s="143"/>
      <c r="M816" s="148"/>
      <c r="T816" s="149"/>
      <c r="AT816" s="145" t="s">
        <v>152</v>
      </c>
      <c r="AU816" s="145" t="s">
        <v>80</v>
      </c>
      <c r="AV816" s="142" t="s">
        <v>78</v>
      </c>
      <c r="AW816" s="142" t="s">
        <v>32</v>
      </c>
      <c r="AX816" s="142" t="s">
        <v>70</v>
      </c>
      <c r="AY816" s="145" t="s">
        <v>140</v>
      </c>
    </row>
    <row r="817" spans="2:65" s="150" customFormat="1">
      <c r="B817" s="151"/>
      <c r="D817" s="144" t="s">
        <v>152</v>
      </c>
      <c r="E817" s="152" t="s">
        <v>3</v>
      </c>
      <c r="F817" s="153" t="s">
        <v>80</v>
      </c>
      <c r="H817" s="154">
        <v>2</v>
      </c>
      <c r="I817" s="155"/>
      <c r="L817" s="151"/>
      <c r="M817" s="156"/>
      <c r="T817" s="157"/>
      <c r="AT817" s="152" t="s">
        <v>152</v>
      </c>
      <c r="AU817" s="152" t="s">
        <v>80</v>
      </c>
      <c r="AV817" s="150" t="s">
        <v>80</v>
      </c>
      <c r="AW817" s="150" t="s">
        <v>32</v>
      </c>
      <c r="AX817" s="150" t="s">
        <v>78</v>
      </c>
      <c r="AY817" s="152" t="s">
        <v>140</v>
      </c>
    </row>
    <row r="818" spans="2:65" s="142" customFormat="1">
      <c r="B818" s="143"/>
      <c r="D818" s="144" t="s">
        <v>152</v>
      </c>
      <c r="E818" s="145" t="s">
        <v>3</v>
      </c>
      <c r="F818" s="146" t="s">
        <v>1033</v>
      </c>
      <c r="H818" s="145" t="s">
        <v>3</v>
      </c>
      <c r="I818" s="147"/>
      <c r="L818" s="143"/>
      <c r="M818" s="148"/>
      <c r="T818" s="149"/>
      <c r="AT818" s="145" t="s">
        <v>152</v>
      </c>
      <c r="AU818" s="145" t="s">
        <v>80</v>
      </c>
      <c r="AV818" s="142" t="s">
        <v>78</v>
      </c>
      <c r="AW818" s="142" t="s">
        <v>32</v>
      </c>
      <c r="AX818" s="142" t="s">
        <v>70</v>
      </c>
      <c r="AY818" s="145" t="s">
        <v>140</v>
      </c>
    </row>
    <row r="819" spans="2:65" s="142" customFormat="1">
      <c r="B819" s="143"/>
      <c r="D819" s="144" t="s">
        <v>152</v>
      </c>
      <c r="E819" s="145" t="s">
        <v>3</v>
      </c>
      <c r="F819" s="146" t="s">
        <v>1034</v>
      </c>
      <c r="H819" s="145" t="s">
        <v>3</v>
      </c>
      <c r="I819" s="147"/>
      <c r="L819" s="143"/>
      <c r="M819" s="148"/>
      <c r="T819" s="149"/>
      <c r="AT819" s="145" t="s">
        <v>152</v>
      </c>
      <c r="AU819" s="145" t="s">
        <v>80</v>
      </c>
      <c r="AV819" s="142" t="s">
        <v>78</v>
      </c>
      <c r="AW819" s="142" t="s">
        <v>32</v>
      </c>
      <c r="AX819" s="142" t="s">
        <v>70</v>
      </c>
      <c r="AY819" s="145" t="s">
        <v>140</v>
      </c>
    </row>
    <row r="820" spans="2:65" s="142" customFormat="1">
      <c r="B820" s="143"/>
      <c r="D820" s="144" t="s">
        <v>152</v>
      </c>
      <c r="E820" s="145" t="s">
        <v>3</v>
      </c>
      <c r="F820" s="146" t="s">
        <v>1035</v>
      </c>
      <c r="H820" s="145" t="s">
        <v>3</v>
      </c>
      <c r="I820" s="147"/>
      <c r="L820" s="143"/>
      <c r="M820" s="148"/>
      <c r="T820" s="149"/>
      <c r="AT820" s="145" t="s">
        <v>152</v>
      </c>
      <c r="AU820" s="145" t="s">
        <v>80</v>
      </c>
      <c r="AV820" s="142" t="s">
        <v>78</v>
      </c>
      <c r="AW820" s="142" t="s">
        <v>32</v>
      </c>
      <c r="AX820" s="142" t="s">
        <v>70</v>
      </c>
      <c r="AY820" s="145" t="s">
        <v>140</v>
      </c>
    </row>
    <row r="821" spans="2:65" s="142" customFormat="1" ht="22.5">
      <c r="B821" s="143"/>
      <c r="D821" s="144" t="s">
        <v>152</v>
      </c>
      <c r="E821" s="145" t="s">
        <v>3</v>
      </c>
      <c r="F821" s="146" t="s">
        <v>1036</v>
      </c>
      <c r="H821" s="145" t="s">
        <v>3</v>
      </c>
      <c r="I821" s="147"/>
      <c r="L821" s="143"/>
      <c r="M821" s="148"/>
      <c r="T821" s="149"/>
      <c r="AT821" s="145" t="s">
        <v>152</v>
      </c>
      <c r="AU821" s="145" t="s">
        <v>80</v>
      </c>
      <c r="AV821" s="142" t="s">
        <v>78</v>
      </c>
      <c r="AW821" s="142" t="s">
        <v>32</v>
      </c>
      <c r="AX821" s="142" t="s">
        <v>70</v>
      </c>
      <c r="AY821" s="145" t="s">
        <v>140</v>
      </c>
    </row>
    <row r="822" spans="2:65" s="142" customFormat="1">
      <c r="B822" s="143"/>
      <c r="D822" s="144" t="s">
        <v>152</v>
      </c>
      <c r="E822" s="145" t="s">
        <v>3</v>
      </c>
      <c r="F822" s="146" t="s">
        <v>1037</v>
      </c>
      <c r="H822" s="145" t="s">
        <v>3</v>
      </c>
      <c r="I822" s="147"/>
      <c r="L822" s="143"/>
      <c r="M822" s="148"/>
      <c r="T822" s="149"/>
      <c r="AT822" s="145" t="s">
        <v>152</v>
      </c>
      <c r="AU822" s="145" t="s">
        <v>80</v>
      </c>
      <c r="AV822" s="142" t="s">
        <v>78</v>
      </c>
      <c r="AW822" s="142" t="s">
        <v>32</v>
      </c>
      <c r="AX822" s="142" t="s">
        <v>70</v>
      </c>
      <c r="AY822" s="145" t="s">
        <v>140</v>
      </c>
    </row>
    <row r="823" spans="2:65" s="142" customFormat="1">
      <c r="B823" s="143"/>
      <c r="D823" s="144" t="s">
        <v>152</v>
      </c>
      <c r="E823" s="145" t="s">
        <v>3</v>
      </c>
      <c r="F823" s="146" t="s">
        <v>1038</v>
      </c>
      <c r="H823" s="145" t="s">
        <v>3</v>
      </c>
      <c r="I823" s="147"/>
      <c r="L823" s="143"/>
      <c r="M823" s="148"/>
      <c r="T823" s="149"/>
      <c r="AT823" s="145" t="s">
        <v>152</v>
      </c>
      <c r="AU823" s="145" t="s">
        <v>80</v>
      </c>
      <c r="AV823" s="142" t="s">
        <v>78</v>
      </c>
      <c r="AW823" s="142" t="s">
        <v>32</v>
      </c>
      <c r="AX823" s="142" t="s">
        <v>70</v>
      </c>
      <c r="AY823" s="145" t="s">
        <v>140</v>
      </c>
    </row>
    <row r="824" spans="2:65" s="17" customFormat="1" ht="24.2" customHeight="1">
      <c r="B824" s="124"/>
      <c r="C824" s="125" t="s">
        <v>352</v>
      </c>
      <c r="D824" s="125" t="s">
        <v>143</v>
      </c>
      <c r="E824" s="126" t="s">
        <v>1044</v>
      </c>
      <c r="F824" s="127" t="s">
        <v>1045</v>
      </c>
      <c r="G824" s="128" t="s">
        <v>1029</v>
      </c>
      <c r="H824" s="129">
        <v>1</v>
      </c>
      <c r="I824" s="130"/>
      <c r="J824" s="131">
        <f>ROUND(I824*H824,2)</f>
        <v>0</v>
      </c>
      <c r="K824" s="127" t="s">
        <v>147</v>
      </c>
      <c r="L824" s="18"/>
      <c r="M824" s="132" t="s">
        <v>3</v>
      </c>
      <c r="N824" s="133" t="s">
        <v>41</v>
      </c>
      <c r="P824" s="134">
        <f>O824*H824</f>
        <v>0</v>
      </c>
      <c r="Q824" s="134">
        <v>0</v>
      </c>
      <c r="R824" s="134">
        <f>Q824*H824</f>
        <v>0</v>
      </c>
      <c r="S824" s="134">
        <v>0</v>
      </c>
      <c r="T824" s="135">
        <f>S824*H824</f>
        <v>0</v>
      </c>
      <c r="AR824" s="136" t="s">
        <v>888</v>
      </c>
      <c r="AT824" s="136" t="s">
        <v>143</v>
      </c>
      <c r="AU824" s="136" t="s">
        <v>80</v>
      </c>
      <c r="AY824" s="2" t="s">
        <v>140</v>
      </c>
      <c r="BE824" s="137">
        <f>IF(N824="základní",J824,0)</f>
        <v>0</v>
      </c>
      <c r="BF824" s="137">
        <f>IF(N824="snížená",J824,0)</f>
        <v>0</v>
      </c>
      <c r="BG824" s="137">
        <f>IF(N824="zákl. přenesená",J824,0)</f>
        <v>0</v>
      </c>
      <c r="BH824" s="137">
        <f>IF(N824="sníž. přenesená",J824,0)</f>
        <v>0</v>
      </c>
      <c r="BI824" s="137">
        <f>IF(N824="nulová",J824,0)</f>
        <v>0</v>
      </c>
      <c r="BJ824" s="2" t="s">
        <v>78</v>
      </c>
      <c r="BK824" s="137">
        <f>ROUND(I824*H824,2)</f>
        <v>0</v>
      </c>
      <c r="BL824" s="2" t="s">
        <v>888</v>
      </c>
      <c r="BM824" s="136" t="s">
        <v>1046</v>
      </c>
    </row>
    <row r="825" spans="2:65" s="17" customFormat="1">
      <c r="B825" s="18"/>
      <c r="D825" s="138" t="s">
        <v>150</v>
      </c>
      <c r="F825" s="139" t="s">
        <v>1047</v>
      </c>
      <c r="I825" s="140"/>
      <c r="L825" s="18"/>
      <c r="M825" s="141"/>
      <c r="T825" s="42"/>
      <c r="AT825" s="2" t="s">
        <v>150</v>
      </c>
      <c r="AU825" s="2" t="s">
        <v>80</v>
      </c>
    </row>
    <row r="826" spans="2:65" s="142" customFormat="1">
      <c r="B826" s="143"/>
      <c r="D826" s="144" t="s">
        <v>152</v>
      </c>
      <c r="E826" s="145" t="s">
        <v>3</v>
      </c>
      <c r="F826" s="146" t="s">
        <v>1048</v>
      </c>
      <c r="H826" s="145" t="s">
        <v>3</v>
      </c>
      <c r="I826" s="147"/>
      <c r="L826" s="143"/>
      <c r="M826" s="148"/>
      <c r="T826" s="149"/>
      <c r="AT826" s="145" t="s">
        <v>152</v>
      </c>
      <c r="AU826" s="145" t="s">
        <v>80</v>
      </c>
      <c r="AV826" s="142" t="s">
        <v>78</v>
      </c>
      <c r="AW826" s="142" t="s">
        <v>32</v>
      </c>
      <c r="AX826" s="142" t="s">
        <v>70</v>
      </c>
      <c r="AY826" s="145" t="s">
        <v>140</v>
      </c>
    </row>
    <row r="827" spans="2:65" s="150" customFormat="1">
      <c r="B827" s="151"/>
      <c r="D827" s="144" t="s">
        <v>152</v>
      </c>
      <c r="E827" s="152" t="s">
        <v>3</v>
      </c>
      <c r="F827" s="153" t="s">
        <v>78</v>
      </c>
      <c r="H827" s="154">
        <v>1</v>
      </c>
      <c r="I827" s="155"/>
      <c r="L827" s="151"/>
      <c r="M827" s="156"/>
      <c r="T827" s="157"/>
      <c r="AT827" s="152" t="s">
        <v>152</v>
      </c>
      <c r="AU827" s="152" t="s">
        <v>80</v>
      </c>
      <c r="AV827" s="150" t="s">
        <v>80</v>
      </c>
      <c r="AW827" s="150" t="s">
        <v>32</v>
      </c>
      <c r="AX827" s="150" t="s">
        <v>78</v>
      </c>
      <c r="AY827" s="152" t="s">
        <v>140</v>
      </c>
    </row>
    <row r="828" spans="2:65" s="142" customFormat="1">
      <c r="B828" s="143"/>
      <c r="D828" s="144" t="s">
        <v>152</v>
      </c>
      <c r="E828" s="145" t="s">
        <v>3</v>
      </c>
      <c r="F828" s="146" t="s">
        <v>1033</v>
      </c>
      <c r="H828" s="145" t="s">
        <v>3</v>
      </c>
      <c r="I828" s="147"/>
      <c r="L828" s="143"/>
      <c r="M828" s="148"/>
      <c r="T828" s="149"/>
      <c r="AT828" s="145" t="s">
        <v>152</v>
      </c>
      <c r="AU828" s="145" t="s">
        <v>80</v>
      </c>
      <c r="AV828" s="142" t="s">
        <v>78</v>
      </c>
      <c r="AW828" s="142" t="s">
        <v>32</v>
      </c>
      <c r="AX828" s="142" t="s">
        <v>70</v>
      </c>
      <c r="AY828" s="145" t="s">
        <v>140</v>
      </c>
    </row>
    <row r="829" spans="2:65" s="142" customFormat="1">
      <c r="B829" s="143"/>
      <c r="D829" s="144" t="s">
        <v>152</v>
      </c>
      <c r="E829" s="145" t="s">
        <v>3</v>
      </c>
      <c r="F829" s="146" t="s">
        <v>1034</v>
      </c>
      <c r="H829" s="145" t="s">
        <v>3</v>
      </c>
      <c r="I829" s="147"/>
      <c r="L829" s="143"/>
      <c r="M829" s="148"/>
      <c r="T829" s="149"/>
      <c r="AT829" s="145" t="s">
        <v>152</v>
      </c>
      <c r="AU829" s="145" t="s">
        <v>80</v>
      </c>
      <c r="AV829" s="142" t="s">
        <v>78</v>
      </c>
      <c r="AW829" s="142" t="s">
        <v>32</v>
      </c>
      <c r="AX829" s="142" t="s">
        <v>70</v>
      </c>
      <c r="AY829" s="145" t="s">
        <v>140</v>
      </c>
    </row>
    <row r="830" spans="2:65" s="142" customFormat="1">
      <c r="B830" s="143"/>
      <c r="D830" s="144" t="s">
        <v>152</v>
      </c>
      <c r="E830" s="145" t="s">
        <v>3</v>
      </c>
      <c r="F830" s="146" t="s">
        <v>1035</v>
      </c>
      <c r="H830" s="145" t="s">
        <v>3</v>
      </c>
      <c r="I830" s="147"/>
      <c r="L830" s="143"/>
      <c r="M830" s="148"/>
      <c r="T830" s="149"/>
      <c r="AT830" s="145" t="s">
        <v>152</v>
      </c>
      <c r="AU830" s="145" t="s">
        <v>80</v>
      </c>
      <c r="AV830" s="142" t="s">
        <v>78</v>
      </c>
      <c r="AW830" s="142" t="s">
        <v>32</v>
      </c>
      <c r="AX830" s="142" t="s">
        <v>70</v>
      </c>
      <c r="AY830" s="145" t="s">
        <v>140</v>
      </c>
    </row>
    <row r="831" spans="2:65" s="142" customFormat="1">
      <c r="B831" s="143"/>
      <c r="D831" s="144" t="s">
        <v>152</v>
      </c>
      <c r="E831" s="145" t="s">
        <v>3</v>
      </c>
      <c r="F831" s="146" t="s">
        <v>1049</v>
      </c>
      <c r="H831" s="145" t="s">
        <v>3</v>
      </c>
      <c r="I831" s="147"/>
      <c r="L831" s="143"/>
      <c r="M831" s="148"/>
      <c r="T831" s="149"/>
      <c r="AT831" s="145" t="s">
        <v>152</v>
      </c>
      <c r="AU831" s="145" t="s">
        <v>80</v>
      </c>
      <c r="AV831" s="142" t="s">
        <v>78</v>
      </c>
      <c r="AW831" s="142" t="s">
        <v>32</v>
      </c>
      <c r="AX831" s="142" t="s">
        <v>70</v>
      </c>
      <c r="AY831" s="145" t="s">
        <v>140</v>
      </c>
    </row>
    <row r="832" spans="2:65" s="142" customFormat="1">
      <c r="B832" s="143"/>
      <c r="D832" s="144" t="s">
        <v>152</v>
      </c>
      <c r="E832" s="145" t="s">
        <v>3</v>
      </c>
      <c r="F832" s="146" t="s">
        <v>1038</v>
      </c>
      <c r="H832" s="145" t="s">
        <v>3</v>
      </c>
      <c r="I832" s="147"/>
      <c r="L832" s="143"/>
      <c r="M832" s="148"/>
      <c r="T832" s="149"/>
      <c r="AT832" s="145" t="s">
        <v>152</v>
      </c>
      <c r="AU832" s="145" t="s">
        <v>80</v>
      </c>
      <c r="AV832" s="142" t="s">
        <v>78</v>
      </c>
      <c r="AW832" s="142" t="s">
        <v>32</v>
      </c>
      <c r="AX832" s="142" t="s">
        <v>70</v>
      </c>
      <c r="AY832" s="145" t="s">
        <v>140</v>
      </c>
    </row>
    <row r="833" spans="2:65" s="17" customFormat="1" ht="24.2" customHeight="1">
      <c r="B833" s="124"/>
      <c r="C833" s="125" t="s">
        <v>1050</v>
      </c>
      <c r="D833" s="125" t="s">
        <v>143</v>
      </c>
      <c r="E833" s="126" t="s">
        <v>1051</v>
      </c>
      <c r="F833" s="127" t="s">
        <v>1052</v>
      </c>
      <c r="G833" s="128" t="s">
        <v>1029</v>
      </c>
      <c r="H833" s="129">
        <v>1</v>
      </c>
      <c r="I833" s="130"/>
      <c r="J833" s="131">
        <f>ROUND(I833*H833,2)</f>
        <v>0</v>
      </c>
      <c r="K833" s="127" t="s">
        <v>147</v>
      </c>
      <c r="L833" s="18"/>
      <c r="M833" s="132" t="s">
        <v>3</v>
      </c>
      <c r="N833" s="133" t="s">
        <v>41</v>
      </c>
      <c r="P833" s="134">
        <f>O833*H833</f>
        <v>0</v>
      </c>
      <c r="Q833" s="134">
        <v>0</v>
      </c>
      <c r="R833" s="134">
        <f>Q833*H833</f>
        <v>0</v>
      </c>
      <c r="S833" s="134">
        <v>0</v>
      </c>
      <c r="T833" s="135">
        <f>S833*H833</f>
        <v>0</v>
      </c>
      <c r="AR833" s="136" t="s">
        <v>888</v>
      </c>
      <c r="AT833" s="136" t="s">
        <v>143</v>
      </c>
      <c r="AU833" s="136" t="s">
        <v>80</v>
      </c>
      <c r="AY833" s="2" t="s">
        <v>140</v>
      </c>
      <c r="BE833" s="137">
        <f>IF(N833="základní",J833,0)</f>
        <v>0</v>
      </c>
      <c r="BF833" s="137">
        <f>IF(N833="snížená",J833,0)</f>
        <v>0</v>
      </c>
      <c r="BG833" s="137">
        <f>IF(N833="zákl. přenesená",J833,0)</f>
        <v>0</v>
      </c>
      <c r="BH833" s="137">
        <f>IF(N833="sníž. přenesená",J833,0)</f>
        <v>0</v>
      </c>
      <c r="BI833" s="137">
        <f>IF(N833="nulová",J833,0)</f>
        <v>0</v>
      </c>
      <c r="BJ833" s="2" t="s">
        <v>78</v>
      </c>
      <c r="BK833" s="137">
        <f>ROUND(I833*H833,2)</f>
        <v>0</v>
      </c>
      <c r="BL833" s="2" t="s">
        <v>888</v>
      </c>
      <c r="BM833" s="136" t="s">
        <v>1053</v>
      </c>
    </row>
    <row r="834" spans="2:65" s="17" customFormat="1">
      <c r="B834" s="18"/>
      <c r="D834" s="138" t="s">
        <v>150</v>
      </c>
      <c r="F834" s="139" t="s">
        <v>1054</v>
      </c>
      <c r="I834" s="140"/>
      <c r="L834" s="18"/>
      <c r="M834" s="141"/>
      <c r="T834" s="42"/>
      <c r="AT834" s="2" t="s">
        <v>150</v>
      </c>
      <c r="AU834" s="2" t="s">
        <v>80</v>
      </c>
    </row>
    <row r="835" spans="2:65" s="142" customFormat="1">
      <c r="B835" s="143"/>
      <c r="D835" s="144" t="s">
        <v>152</v>
      </c>
      <c r="E835" s="145" t="s">
        <v>3</v>
      </c>
      <c r="F835" s="146" t="s">
        <v>1055</v>
      </c>
      <c r="H835" s="145" t="s">
        <v>3</v>
      </c>
      <c r="I835" s="147"/>
      <c r="L835" s="143"/>
      <c r="M835" s="148"/>
      <c r="T835" s="149"/>
      <c r="AT835" s="145" t="s">
        <v>152</v>
      </c>
      <c r="AU835" s="145" t="s">
        <v>80</v>
      </c>
      <c r="AV835" s="142" t="s">
        <v>78</v>
      </c>
      <c r="AW835" s="142" t="s">
        <v>32</v>
      </c>
      <c r="AX835" s="142" t="s">
        <v>70</v>
      </c>
      <c r="AY835" s="145" t="s">
        <v>140</v>
      </c>
    </row>
    <row r="836" spans="2:65" s="150" customFormat="1">
      <c r="B836" s="151"/>
      <c r="D836" s="144" t="s">
        <v>152</v>
      </c>
      <c r="E836" s="152" t="s">
        <v>3</v>
      </c>
      <c r="F836" s="153" t="s">
        <v>78</v>
      </c>
      <c r="H836" s="154">
        <v>1</v>
      </c>
      <c r="I836" s="155"/>
      <c r="L836" s="151"/>
      <c r="M836" s="156"/>
      <c r="T836" s="157"/>
      <c r="AT836" s="152" t="s">
        <v>152</v>
      </c>
      <c r="AU836" s="152" t="s">
        <v>80</v>
      </c>
      <c r="AV836" s="150" t="s">
        <v>80</v>
      </c>
      <c r="AW836" s="150" t="s">
        <v>32</v>
      </c>
      <c r="AX836" s="150" t="s">
        <v>78</v>
      </c>
      <c r="AY836" s="152" t="s">
        <v>140</v>
      </c>
    </row>
    <row r="837" spans="2:65" s="142" customFormat="1">
      <c r="B837" s="143"/>
      <c r="D837" s="144" t="s">
        <v>152</v>
      </c>
      <c r="E837" s="145" t="s">
        <v>3</v>
      </c>
      <c r="F837" s="146" t="s">
        <v>1033</v>
      </c>
      <c r="H837" s="145" t="s">
        <v>3</v>
      </c>
      <c r="I837" s="147"/>
      <c r="L837" s="143"/>
      <c r="M837" s="148"/>
      <c r="T837" s="149"/>
      <c r="AT837" s="145" t="s">
        <v>152</v>
      </c>
      <c r="AU837" s="145" t="s">
        <v>80</v>
      </c>
      <c r="AV837" s="142" t="s">
        <v>78</v>
      </c>
      <c r="AW837" s="142" t="s">
        <v>32</v>
      </c>
      <c r="AX837" s="142" t="s">
        <v>70</v>
      </c>
      <c r="AY837" s="145" t="s">
        <v>140</v>
      </c>
    </row>
    <row r="838" spans="2:65" s="142" customFormat="1">
      <c r="B838" s="143"/>
      <c r="D838" s="144" t="s">
        <v>152</v>
      </c>
      <c r="E838" s="145" t="s">
        <v>3</v>
      </c>
      <c r="F838" s="146" t="s">
        <v>1034</v>
      </c>
      <c r="H838" s="145" t="s">
        <v>3</v>
      </c>
      <c r="I838" s="147"/>
      <c r="L838" s="143"/>
      <c r="M838" s="148"/>
      <c r="T838" s="149"/>
      <c r="AT838" s="145" t="s">
        <v>152</v>
      </c>
      <c r="AU838" s="145" t="s">
        <v>80</v>
      </c>
      <c r="AV838" s="142" t="s">
        <v>78</v>
      </c>
      <c r="AW838" s="142" t="s">
        <v>32</v>
      </c>
      <c r="AX838" s="142" t="s">
        <v>70</v>
      </c>
      <c r="AY838" s="145" t="s">
        <v>140</v>
      </c>
    </row>
    <row r="839" spans="2:65" s="142" customFormat="1">
      <c r="B839" s="143"/>
      <c r="D839" s="144" t="s">
        <v>152</v>
      </c>
      <c r="E839" s="145" t="s">
        <v>3</v>
      </c>
      <c r="F839" s="146" t="s">
        <v>1035</v>
      </c>
      <c r="H839" s="145" t="s">
        <v>3</v>
      </c>
      <c r="I839" s="147"/>
      <c r="L839" s="143"/>
      <c r="M839" s="148"/>
      <c r="T839" s="149"/>
      <c r="AT839" s="145" t="s">
        <v>152</v>
      </c>
      <c r="AU839" s="145" t="s">
        <v>80</v>
      </c>
      <c r="AV839" s="142" t="s">
        <v>78</v>
      </c>
      <c r="AW839" s="142" t="s">
        <v>32</v>
      </c>
      <c r="AX839" s="142" t="s">
        <v>70</v>
      </c>
      <c r="AY839" s="145" t="s">
        <v>140</v>
      </c>
    </row>
    <row r="840" spans="2:65" s="142" customFormat="1">
      <c r="B840" s="143"/>
      <c r="D840" s="144" t="s">
        <v>152</v>
      </c>
      <c r="E840" s="145" t="s">
        <v>3</v>
      </c>
      <c r="F840" s="146" t="s">
        <v>1049</v>
      </c>
      <c r="H840" s="145" t="s">
        <v>3</v>
      </c>
      <c r="I840" s="147"/>
      <c r="L840" s="143"/>
      <c r="M840" s="148"/>
      <c r="T840" s="149"/>
      <c r="AT840" s="145" t="s">
        <v>152</v>
      </c>
      <c r="AU840" s="145" t="s">
        <v>80</v>
      </c>
      <c r="AV840" s="142" t="s">
        <v>78</v>
      </c>
      <c r="AW840" s="142" t="s">
        <v>32</v>
      </c>
      <c r="AX840" s="142" t="s">
        <v>70</v>
      </c>
      <c r="AY840" s="145" t="s">
        <v>140</v>
      </c>
    </row>
    <row r="841" spans="2:65" s="142" customFormat="1">
      <c r="B841" s="143"/>
      <c r="D841" s="144" t="s">
        <v>152</v>
      </c>
      <c r="E841" s="145" t="s">
        <v>3</v>
      </c>
      <c r="F841" s="146" t="s">
        <v>1038</v>
      </c>
      <c r="H841" s="145" t="s">
        <v>3</v>
      </c>
      <c r="I841" s="147"/>
      <c r="L841" s="143"/>
      <c r="M841" s="148"/>
      <c r="T841" s="149"/>
      <c r="AT841" s="145" t="s">
        <v>152</v>
      </c>
      <c r="AU841" s="145" t="s">
        <v>80</v>
      </c>
      <c r="AV841" s="142" t="s">
        <v>78</v>
      </c>
      <c r="AW841" s="142" t="s">
        <v>32</v>
      </c>
      <c r="AX841" s="142" t="s">
        <v>70</v>
      </c>
      <c r="AY841" s="145" t="s">
        <v>140</v>
      </c>
    </row>
    <row r="842" spans="2:65" s="17" customFormat="1" ht="16.5" customHeight="1">
      <c r="B842" s="124"/>
      <c r="C842" s="125" t="s">
        <v>9</v>
      </c>
      <c r="D842" s="125" t="s">
        <v>143</v>
      </c>
      <c r="E842" s="126" t="s">
        <v>1056</v>
      </c>
      <c r="F842" s="127" t="s">
        <v>1057</v>
      </c>
      <c r="G842" s="128" t="s">
        <v>1058</v>
      </c>
      <c r="H842" s="129">
        <v>1</v>
      </c>
      <c r="I842" s="130"/>
      <c r="J842" s="131">
        <f>ROUND(I842*H842,2)</f>
        <v>0</v>
      </c>
      <c r="K842" s="127" t="s">
        <v>147</v>
      </c>
      <c r="L842" s="18"/>
      <c r="M842" s="132" t="s">
        <v>3</v>
      </c>
      <c r="N842" s="133" t="s">
        <v>41</v>
      </c>
      <c r="P842" s="134">
        <f>O842*H842</f>
        <v>0</v>
      </c>
      <c r="Q842" s="134">
        <v>0</v>
      </c>
      <c r="R842" s="134">
        <f>Q842*H842</f>
        <v>0</v>
      </c>
      <c r="S842" s="134">
        <v>0</v>
      </c>
      <c r="T842" s="135">
        <f>S842*H842</f>
        <v>0</v>
      </c>
      <c r="AR842" s="136" t="s">
        <v>888</v>
      </c>
      <c r="AT842" s="136" t="s">
        <v>143</v>
      </c>
      <c r="AU842" s="136" t="s">
        <v>80</v>
      </c>
      <c r="AY842" s="2" t="s">
        <v>140</v>
      </c>
      <c r="BE842" s="137">
        <f>IF(N842="základní",J842,0)</f>
        <v>0</v>
      </c>
      <c r="BF842" s="137">
        <f>IF(N842="snížená",J842,0)</f>
        <v>0</v>
      </c>
      <c r="BG842" s="137">
        <f>IF(N842="zákl. přenesená",J842,0)</f>
        <v>0</v>
      </c>
      <c r="BH842" s="137">
        <f>IF(N842="sníž. přenesená",J842,0)</f>
        <v>0</v>
      </c>
      <c r="BI842" s="137">
        <f>IF(N842="nulová",J842,0)</f>
        <v>0</v>
      </c>
      <c r="BJ842" s="2" t="s">
        <v>78</v>
      </c>
      <c r="BK842" s="137">
        <f>ROUND(I842*H842,2)</f>
        <v>0</v>
      </c>
      <c r="BL842" s="2" t="s">
        <v>888</v>
      </c>
      <c r="BM842" s="136" t="s">
        <v>1059</v>
      </c>
    </row>
    <row r="843" spans="2:65" s="17" customFormat="1">
      <c r="B843" s="18"/>
      <c r="D843" s="138" t="s">
        <v>150</v>
      </c>
      <c r="F843" s="139" t="s">
        <v>1060</v>
      </c>
      <c r="I843" s="140"/>
      <c r="L843" s="18"/>
      <c r="M843" s="141"/>
      <c r="T843" s="42"/>
      <c r="AT843" s="2" t="s">
        <v>150</v>
      </c>
      <c r="AU843" s="2" t="s">
        <v>80</v>
      </c>
    </row>
    <row r="844" spans="2:65" s="150" customFormat="1">
      <c r="B844" s="151"/>
      <c r="D844" s="144" t="s">
        <v>152</v>
      </c>
      <c r="E844" s="152" t="s">
        <v>3</v>
      </c>
      <c r="F844" s="153" t="s">
        <v>78</v>
      </c>
      <c r="H844" s="154">
        <v>1</v>
      </c>
      <c r="I844" s="155"/>
      <c r="L844" s="151"/>
      <c r="M844" s="156"/>
      <c r="T844" s="157"/>
      <c r="AT844" s="152" t="s">
        <v>152</v>
      </c>
      <c r="AU844" s="152" t="s">
        <v>80</v>
      </c>
      <c r="AV844" s="150" t="s">
        <v>80</v>
      </c>
      <c r="AW844" s="150" t="s">
        <v>32</v>
      </c>
      <c r="AX844" s="150" t="s">
        <v>78</v>
      </c>
      <c r="AY844" s="152" t="s">
        <v>140</v>
      </c>
    </row>
    <row r="845" spans="2:65" s="142" customFormat="1">
      <c r="B845" s="143"/>
      <c r="D845" s="144" t="s">
        <v>152</v>
      </c>
      <c r="E845" s="145" t="s">
        <v>3</v>
      </c>
      <c r="F845" s="146" t="s">
        <v>1033</v>
      </c>
      <c r="H845" s="145" t="s">
        <v>3</v>
      </c>
      <c r="I845" s="147"/>
      <c r="L845" s="143"/>
      <c r="M845" s="148"/>
      <c r="T845" s="149"/>
      <c r="AT845" s="145" t="s">
        <v>152</v>
      </c>
      <c r="AU845" s="145" t="s">
        <v>80</v>
      </c>
      <c r="AV845" s="142" t="s">
        <v>78</v>
      </c>
      <c r="AW845" s="142" t="s">
        <v>32</v>
      </c>
      <c r="AX845" s="142" t="s">
        <v>70</v>
      </c>
      <c r="AY845" s="145" t="s">
        <v>140</v>
      </c>
    </row>
    <row r="846" spans="2:65" s="142" customFormat="1">
      <c r="B846" s="143"/>
      <c r="D846" s="144" t="s">
        <v>152</v>
      </c>
      <c r="E846" s="145" t="s">
        <v>3</v>
      </c>
      <c r="F846" s="146" t="s">
        <v>1061</v>
      </c>
      <c r="H846" s="145" t="s">
        <v>3</v>
      </c>
      <c r="I846" s="147"/>
      <c r="L846" s="143"/>
      <c r="M846" s="148"/>
      <c r="T846" s="149"/>
      <c r="AT846" s="145" t="s">
        <v>152</v>
      </c>
      <c r="AU846" s="145" t="s">
        <v>80</v>
      </c>
      <c r="AV846" s="142" t="s">
        <v>78</v>
      </c>
      <c r="AW846" s="142" t="s">
        <v>32</v>
      </c>
      <c r="AX846" s="142" t="s">
        <v>70</v>
      </c>
      <c r="AY846" s="145" t="s">
        <v>140</v>
      </c>
    </row>
    <row r="847" spans="2:65" s="142" customFormat="1" ht="22.5">
      <c r="B847" s="143"/>
      <c r="D847" s="144" t="s">
        <v>152</v>
      </c>
      <c r="E847" s="145" t="s">
        <v>3</v>
      </c>
      <c r="F847" s="146" t="s">
        <v>1062</v>
      </c>
      <c r="H847" s="145" t="s">
        <v>3</v>
      </c>
      <c r="I847" s="147"/>
      <c r="L847" s="143"/>
      <c r="M847" s="148"/>
      <c r="T847" s="149"/>
      <c r="AT847" s="145" t="s">
        <v>152</v>
      </c>
      <c r="AU847" s="145" t="s">
        <v>80</v>
      </c>
      <c r="AV847" s="142" t="s">
        <v>78</v>
      </c>
      <c r="AW847" s="142" t="s">
        <v>32</v>
      </c>
      <c r="AX847" s="142" t="s">
        <v>70</v>
      </c>
      <c r="AY847" s="145" t="s">
        <v>140</v>
      </c>
    </row>
    <row r="848" spans="2:65" s="142" customFormat="1">
      <c r="B848" s="143"/>
      <c r="D848" s="144" t="s">
        <v>152</v>
      </c>
      <c r="E848" s="145" t="s">
        <v>3</v>
      </c>
      <c r="F848" s="146" t="s">
        <v>1063</v>
      </c>
      <c r="H848" s="145" t="s">
        <v>3</v>
      </c>
      <c r="I848" s="147"/>
      <c r="L848" s="143"/>
      <c r="M848" s="148"/>
      <c r="T848" s="149"/>
      <c r="AT848" s="145" t="s">
        <v>152</v>
      </c>
      <c r="AU848" s="145" t="s">
        <v>80</v>
      </c>
      <c r="AV848" s="142" t="s">
        <v>78</v>
      </c>
      <c r="AW848" s="142" t="s">
        <v>32</v>
      </c>
      <c r="AX848" s="142" t="s">
        <v>70</v>
      </c>
      <c r="AY848" s="145" t="s">
        <v>140</v>
      </c>
    </row>
    <row r="849" spans="2:65" s="142" customFormat="1">
      <c r="B849" s="143"/>
      <c r="D849" s="144" t="s">
        <v>152</v>
      </c>
      <c r="E849" s="145" t="s">
        <v>3</v>
      </c>
      <c r="F849" s="146" t="s">
        <v>1064</v>
      </c>
      <c r="H849" s="145" t="s">
        <v>3</v>
      </c>
      <c r="I849" s="147"/>
      <c r="L849" s="143"/>
      <c r="M849" s="148"/>
      <c r="T849" s="149"/>
      <c r="AT849" s="145" t="s">
        <v>152</v>
      </c>
      <c r="AU849" s="145" t="s">
        <v>80</v>
      </c>
      <c r="AV849" s="142" t="s">
        <v>78</v>
      </c>
      <c r="AW849" s="142" t="s">
        <v>32</v>
      </c>
      <c r="AX849" s="142" t="s">
        <v>70</v>
      </c>
      <c r="AY849" s="145" t="s">
        <v>140</v>
      </c>
    </row>
    <row r="850" spans="2:65" s="142" customFormat="1">
      <c r="B850" s="143"/>
      <c r="D850" s="144" t="s">
        <v>152</v>
      </c>
      <c r="E850" s="145" t="s">
        <v>3</v>
      </c>
      <c r="F850" s="146" t="s">
        <v>1065</v>
      </c>
      <c r="H850" s="145" t="s">
        <v>3</v>
      </c>
      <c r="I850" s="147"/>
      <c r="L850" s="143"/>
      <c r="M850" s="148"/>
      <c r="T850" s="149"/>
      <c r="AT850" s="145" t="s">
        <v>152</v>
      </c>
      <c r="AU850" s="145" t="s">
        <v>80</v>
      </c>
      <c r="AV850" s="142" t="s">
        <v>78</v>
      </c>
      <c r="AW850" s="142" t="s">
        <v>32</v>
      </c>
      <c r="AX850" s="142" t="s">
        <v>70</v>
      </c>
      <c r="AY850" s="145" t="s">
        <v>140</v>
      </c>
    </row>
    <row r="851" spans="2:65" s="142" customFormat="1">
      <c r="B851" s="143"/>
      <c r="D851" s="144" t="s">
        <v>152</v>
      </c>
      <c r="E851" s="145" t="s">
        <v>3</v>
      </c>
      <c r="F851" s="146" t="s">
        <v>1066</v>
      </c>
      <c r="H851" s="145" t="s">
        <v>3</v>
      </c>
      <c r="I851" s="147"/>
      <c r="L851" s="143"/>
      <c r="M851" s="148"/>
      <c r="T851" s="149"/>
      <c r="AT851" s="145" t="s">
        <v>152</v>
      </c>
      <c r="AU851" s="145" t="s">
        <v>80</v>
      </c>
      <c r="AV851" s="142" t="s">
        <v>78</v>
      </c>
      <c r="AW851" s="142" t="s">
        <v>32</v>
      </c>
      <c r="AX851" s="142" t="s">
        <v>70</v>
      </c>
      <c r="AY851" s="145" t="s">
        <v>140</v>
      </c>
    </row>
    <row r="852" spans="2:65" s="142" customFormat="1">
      <c r="B852" s="143"/>
      <c r="D852" s="144" t="s">
        <v>152</v>
      </c>
      <c r="E852" s="145" t="s">
        <v>3</v>
      </c>
      <c r="F852" s="146" t="s">
        <v>1067</v>
      </c>
      <c r="H852" s="145" t="s">
        <v>3</v>
      </c>
      <c r="I852" s="147"/>
      <c r="L852" s="143"/>
      <c r="M852" s="148"/>
      <c r="T852" s="149"/>
      <c r="AT852" s="145" t="s">
        <v>152</v>
      </c>
      <c r="AU852" s="145" t="s">
        <v>80</v>
      </c>
      <c r="AV852" s="142" t="s">
        <v>78</v>
      </c>
      <c r="AW852" s="142" t="s">
        <v>32</v>
      </c>
      <c r="AX852" s="142" t="s">
        <v>70</v>
      </c>
      <c r="AY852" s="145" t="s">
        <v>140</v>
      </c>
    </row>
    <row r="853" spans="2:65" s="142" customFormat="1">
      <c r="B853" s="143"/>
      <c r="D853" s="144" t="s">
        <v>152</v>
      </c>
      <c r="E853" s="145" t="s">
        <v>3</v>
      </c>
      <c r="F853" s="146" t="s">
        <v>1068</v>
      </c>
      <c r="H853" s="145" t="s">
        <v>3</v>
      </c>
      <c r="I853" s="147"/>
      <c r="L853" s="143"/>
      <c r="M853" s="148"/>
      <c r="T853" s="149"/>
      <c r="AT853" s="145" t="s">
        <v>152</v>
      </c>
      <c r="AU853" s="145" t="s">
        <v>80</v>
      </c>
      <c r="AV853" s="142" t="s">
        <v>78</v>
      </c>
      <c r="AW853" s="142" t="s">
        <v>32</v>
      </c>
      <c r="AX853" s="142" t="s">
        <v>70</v>
      </c>
      <c r="AY853" s="145" t="s">
        <v>140</v>
      </c>
    </row>
    <row r="854" spans="2:65" s="17" customFormat="1" ht="16.5" customHeight="1">
      <c r="B854" s="124"/>
      <c r="C854" s="125" t="s">
        <v>1069</v>
      </c>
      <c r="D854" s="125" t="s">
        <v>143</v>
      </c>
      <c r="E854" s="126" t="s">
        <v>1070</v>
      </c>
      <c r="F854" s="127" t="s">
        <v>1071</v>
      </c>
      <c r="G854" s="128" t="s">
        <v>1058</v>
      </c>
      <c r="H854" s="129">
        <v>1</v>
      </c>
      <c r="I854" s="130"/>
      <c r="J854" s="131">
        <f>ROUND(I854*H854,2)</f>
        <v>0</v>
      </c>
      <c r="K854" s="127" t="s">
        <v>147</v>
      </c>
      <c r="L854" s="18"/>
      <c r="M854" s="132" t="s">
        <v>3</v>
      </c>
      <c r="N854" s="133" t="s">
        <v>41</v>
      </c>
      <c r="P854" s="134">
        <f>O854*H854</f>
        <v>0</v>
      </c>
      <c r="Q854" s="134">
        <v>0</v>
      </c>
      <c r="R854" s="134">
        <f>Q854*H854</f>
        <v>0</v>
      </c>
      <c r="S854" s="134">
        <v>0</v>
      </c>
      <c r="T854" s="135">
        <f>S854*H854</f>
        <v>0</v>
      </c>
      <c r="AR854" s="136" t="s">
        <v>888</v>
      </c>
      <c r="AT854" s="136" t="s">
        <v>143</v>
      </c>
      <c r="AU854" s="136" t="s">
        <v>80</v>
      </c>
      <c r="AY854" s="2" t="s">
        <v>140</v>
      </c>
      <c r="BE854" s="137">
        <f>IF(N854="základní",J854,0)</f>
        <v>0</v>
      </c>
      <c r="BF854" s="137">
        <f>IF(N854="snížená",J854,0)</f>
        <v>0</v>
      </c>
      <c r="BG854" s="137">
        <f>IF(N854="zákl. přenesená",J854,0)</f>
        <v>0</v>
      </c>
      <c r="BH854" s="137">
        <f>IF(N854="sníž. přenesená",J854,0)</f>
        <v>0</v>
      </c>
      <c r="BI854" s="137">
        <f>IF(N854="nulová",J854,0)</f>
        <v>0</v>
      </c>
      <c r="BJ854" s="2" t="s">
        <v>78</v>
      </c>
      <c r="BK854" s="137">
        <f>ROUND(I854*H854,2)</f>
        <v>0</v>
      </c>
      <c r="BL854" s="2" t="s">
        <v>888</v>
      </c>
      <c r="BM854" s="136" t="s">
        <v>1072</v>
      </c>
    </row>
    <row r="855" spans="2:65" s="17" customFormat="1">
      <c r="B855" s="18"/>
      <c r="D855" s="138" t="s">
        <v>150</v>
      </c>
      <c r="F855" s="139" t="s">
        <v>1073</v>
      </c>
      <c r="I855" s="140"/>
      <c r="L855" s="18"/>
      <c r="M855" s="141"/>
      <c r="T855" s="42"/>
      <c r="AT855" s="2" t="s">
        <v>150</v>
      </c>
      <c r="AU855" s="2" t="s">
        <v>80</v>
      </c>
    </row>
    <row r="856" spans="2:65" s="150" customFormat="1">
      <c r="B856" s="151"/>
      <c r="D856" s="144" t="s">
        <v>152</v>
      </c>
      <c r="E856" s="152" t="s">
        <v>3</v>
      </c>
      <c r="F856" s="153" t="s">
        <v>78</v>
      </c>
      <c r="H856" s="154">
        <v>1</v>
      </c>
      <c r="I856" s="155"/>
      <c r="L856" s="151"/>
      <c r="M856" s="156"/>
      <c r="T856" s="157"/>
      <c r="AT856" s="152" t="s">
        <v>152</v>
      </c>
      <c r="AU856" s="152" t="s">
        <v>80</v>
      </c>
      <c r="AV856" s="150" t="s">
        <v>80</v>
      </c>
      <c r="AW856" s="150" t="s">
        <v>32</v>
      </c>
      <c r="AX856" s="150" t="s">
        <v>78</v>
      </c>
      <c r="AY856" s="152" t="s">
        <v>140</v>
      </c>
    </row>
    <row r="857" spans="2:65" s="142" customFormat="1">
      <c r="B857" s="143"/>
      <c r="D857" s="144" t="s">
        <v>152</v>
      </c>
      <c r="E857" s="145" t="s">
        <v>3</v>
      </c>
      <c r="F857" s="146" t="s">
        <v>1033</v>
      </c>
      <c r="H857" s="145" t="s">
        <v>3</v>
      </c>
      <c r="I857" s="147"/>
      <c r="L857" s="143"/>
      <c r="M857" s="148"/>
      <c r="T857" s="149"/>
      <c r="AT857" s="145" t="s">
        <v>152</v>
      </c>
      <c r="AU857" s="145" t="s">
        <v>80</v>
      </c>
      <c r="AV857" s="142" t="s">
        <v>78</v>
      </c>
      <c r="AW857" s="142" t="s">
        <v>32</v>
      </c>
      <c r="AX857" s="142" t="s">
        <v>70</v>
      </c>
      <c r="AY857" s="145" t="s">
        <v>140</v>
      </c>
    </row>
    <row r="858" spans="2:65" s="142" customFormat="1">
      <c r="B858" s="143"/>
      <c r="D858" s="144" t="s">
        <v>152</v>
      </c>
      <c r="E858" s="145" t="s">
        <v>3</v>
      </c>
      <c r="F858" s="146" t="s">
        <v>1074</v>
      </c>
      <c r="H858" s="145" t="s">
        <v>3</v>
      </c>
      <c r="I858" s="147"/>
      <c r="L858" s="143"/>
      <c r="M858" s="148"/>
      <c r="T858" s="149"/>
      <c r="AT858" s="145" t="s">
        <v>152</v>
      </c>
      <c r="AU858" s="145" t="s">
        <v>80</v>
      </c>
      <c r="AV858" s="142" t="s">
        <v>78</v>
      </c>
      <c r="AW858" s="142" t="s">
        <v>32</v>
      </c>
      <c r="AX858" s="142" t="s">
        <v>70</v>
      </c>
      <c r="AY858" s="145" t="s">
        <v>140</v>
      </c>
    </row>
    <row r="859" spans="2:65" s="142" customFormat="1" ht="22.5">
      <c r="B859" s="143"/>
      <c r="D859" s="144" t="s">
        <v>152</v>
      </c>
      <c r="E859" s="145" t="s">
        <v>3</v>
      </c>
      <c r="F859" s="146" t="s">
        <v>1075</v>
      </c>
      <c r="H859" s="145" t="s">
        <v>3</v>
      </c>
      <c r="I859" s="147"/>
      <c r="L859" s="143"/>
      <c r="M859" s="148"/>
      <c r="T859" s="149"/>
      <c r="AT859" s="145" t="s">
        <v>152</v>
      </c>
      <c r="AU859" s="145" t="s">
        <v>80</v>
      </c>
      <c r="AV859" s="142" t="s">
        <v>78</v>
      </c>
      <c r="AW859" s="142" t="s">
        <v>32</v>
      </c>
      <c r="AX859" s="142" t="s">
        <v>70</v>
      </c>
      <c r="AY859" s="145" t="s">
        <v>140</v>
      </c>
    </row>
    <row r="860" spans="2:65" s="142" customFormat="1">
      <c r="B860" s="143"/>
      <c r="D860" s="144" t="s">
        <v>152</v>
      </c>
      <c r="E860" s="145" t="s">
        <v>3</v>
      </c>
      <c r="F860" s="146" t="s">
        <v>1076</v>
      </c>
      <c r="H860" s="145" t="s">
        <v>3</v>
      </c>
      <c r="I860" s="147"/>
      <c r="L860" s="143"/>
      <c r="M860" s="148"/>
      <c r="T860" s="149"/>
      <c r="AT860" s="145" t="s">
        <v>152</v>
      </c>
      <c r="AU860" s="145" t="s">
        <v>80</v>
      </c>
      <c r="AV860" s="142" t="s">
        <v>78</v>
      </c>
      <c r="AW860" s="142" t="s">
        <v>32</v>
      </c>
      <c r="AX860" s="142" t="s">
        <v>70</v>
      </c>
      <c r="AY860" s="145" t="s">
        <v>140</v>
      </c>
    </row>
    <row r="861" spans="2:65" s="142" customFormat="1">
      <c r="B861" s="143"/>
      <c r="D861" s="144" t="s">
        <v>152</v>
      </c>
      <c r="E861" s="145" t="s">
        <v>3</v>
      </c>
      <c r="F861" s="146" t="s">
        <v>1064</v>
      </c>
      <c r="H861" s="145" t="s">
        <v>3</v>
      </c>
      <c r="I861" s="147"/>
      <c r="L861" s="143"/>
      <c r="M861" s="148"/>
      <c r="T861" s="149"/>
      <c r="AT861" s="145" t="s">
        <v>152</v>
      </c>
      <c r="AU861" s="145" t="s">
        <v>80</v>
      </c>
      <c r="AV861" s="142" t="s">
        <v>78</v>
      </c>
      <c r="AW861" s="142" t="s">
        <v>32</v>
      </c>
      <c r="AX861" s="142" t="s">
        <v>70</v>
      </c>
      <c r="AY861" s="145" t="s">
        <v>140</v>
      </c>
    </row>
    <row r="862" spans="2:65" s="142" customFormat="1">
      <c r="B862" s="143"/>
      <c r="D862" s="144" t="s">
        <v>152</v>
      </c>
      <c r="E862" s="145" t="s">
        <v>3</v>
      </c>
      <c r="F862" s="146" t="s">
        <v>1065</v>
      </c>
      <c r="H862" s="145" t="s">
        <v>3</v>
      </c>
      <c r="I862" s="147"/>
      <c r="L862" s="143"/>
      <c r="M862" s="148"/>
      <c r="T862" s="149"/>
      <c r="AT862" s="145" t="s">
        <v>152</v>
      </c>
      <c r="AU862" s="145" t="s">
        <v>80</v>
      </c>
      <c r="AV862" s="142" t="s">
        <v>78</v>
      </c>
      <c r="AW862" s="142" t="s">
        <v>32</v>
      </c>
      <c r="AX862" s="142" t="s">
        <v>70</v>
      </c>
      <c r="AY862" s="145" t="s">
        <v>140</v>
      </c>
    </row>
    <row r="863" spans="2:65" s="142" customFormat="1">
      <c r="B863" s="143"/>
      <c r="D863" s="144" t="s">
        <v>152</v>
      </c>
      <c r="E863" s="145" t="s">
        <v>3</v>
      </c>
      <c r="F863" s="146" t="s">
        <v>1066</v>
      </c>
      <c r="H863" s="145" t="s">
        <v>3</v>
      </c>
      <c r="I863" s="147"/>
      <c r="L863" s="143"/>
      <c r="M863" s="148"/>
      <c r="T863" s="149"/>
      <c r="AT863" s="145" t="s">
        <v>152</v>
      </c>
      <c r="AU863" s="145" t="s">
        <v>80</v>
      </c>
      <c r="AV863" s="142" t="s">
        <v>78</v>
      </c>
      <c r="AW863" s="142" t="s">
        <v>32</v>
      </c>
      <c r="AX863" s="142" t="s">
        <v>70</v>
      </c>
      <c r="AY863" s="145" t="s">
        <v>140</v>
      </c>
    </row>
    <row r="864" spans="2:65" s="142" customFormat="1">
      <c r="B864" s="143"/>
      <c r="D864" s="144" t="s">
        <v>152</v>
      </c>
      <c r="E864" s="145" t="s">
        <v>3</v>
      </c>
      <c r="F864" s="146" t="s">
        <v>1067</v>
      </c>
      <c r="H864" s="145" t="s">
        <v>3</v>
      </c>
      <c r="I864" s="147"/>
      <c r="L864" s="143"/>
      <c r="M864" s="148"/>
      <c r="T864" s="149"/>
      <c r="AT864" s="145" t="s">
        <v>152</v>
      </c>
      <c r="AU864" s="145" t="s">
        <v>80</v>
      </c>
      <c r="AV864" s="142" t="s">
        <v>78</v>
      </c>
      <c r="AW864" s="142" t="s">
        <v>32</v>
      </c>
      <c r="AX864" s="142" t="s">
        <v>70</v>
      </c>
      <c r="AY864" s="145" t="s">
        <v>140</v>
      </c>
    </row>
    <row r="865" spans="2:65" s="142" customFormat="1">
      <c r="B865" s="143"/>
      <c r="D865" s="144" t="s">
        <v>152</v>
      </c>
      <c r="E865" s="145" t="s">
        <v>3</v>
      </c>
      <c r="F865" s="146" t="s">
        <v>1068</v>
      </c>
      <c r="H865" s="145" t="s">
        <v>3</v>
      </c>
      <c r="I865" s="147"/>
      <c r="L865" s="143"/>
      <c r="M865" s="148"/>
      <c r="T865" s="149"/>
      <c r="AT865" s="145" t="s">
        <v>152</v>
      </c>
      <c r="AU865" s="145" t="s">
        <v>80</v>
      </c>
      <c r="AV865" s="142" t="s">
        <v>78</v>
      </c>
      <c r="AW865" s="142" t="s">
        <v>32</v>
      </c>
      <c r="AX865" s="142" t="s">
        <v>70</v>
      </c>
      <c r="AY865" s="145" t="s">
        <v>140</v>
      </c>
    </row>
    <row r="866" spans="2:65" s="17" customFormat="1" ht="16.5" customHeight="1">
      <c r="B866" s="124"/>
      <c r="C866" s="125" t="s">
        <v>1077</v>
      </c>
      <c r="D866" s="125" t="s">
        <v>143</v>
      </c>
      <c r="E866" s="126" t="s">
        <v>1078</v>
      </c>
      <c r="F866" s="127" t="s">
        <v>1079</v>
      </c>
      <c r="G866" s="128" t="s">
        <v>1058</v>
      </c>
      <c r="H866" s="129">
        <v>1</v>
      </c>
      <c r="I866" s="130"/>
      <c r="J866" s="131">
        <f>ROUND(I866*H866,2)</f>
        <v>0</v>
      </c>
      <c r="K866" s="127" t="s">
        <v>147</v>
      </c>
      <c r="L866" s="18"/>
      <c r="M866" s="132" t="s">
        <v>3</v>
      </c>
      <c r="N866" s="133" t="s">
        <v>41</v>
      </c>
      <c r="P866" s="134">
        <f>O866*H866</f>
        <v>0</v>
      </c>
      <c r="Q866" s="134">
        <v>0</v>
      </c>
      <c r="R866" s="134">
        <f>Q866*H866</f>
        <v>0</v>
      </c>
      <c r="S866" s="134">
        <v>0</v>
      </c>
      <c r="T866" s="135">
        <f>S866*H866</f>
        <v>0</v>
      </c>
      <c r="AR866" s="136" t="s">
        <v>888</v>
      </c>
      <c r="AT866" s="136" t="s">
        <v>143</v>
      </c>
      <c r="AU866" s="136" t="s">
        <v>80</v>
      </c>
      <c r="AY866" s="2" t="s">
        <v>140</v>
      </c>
      <c r="BE866" s="137">
        <f>IF(N866="základní",J866,0)</f>
        <v>0</v>
      </c>
      <c r="BF866" s="137">
        <f>IF(N866="snížená",J866,0)</f>
        <v>0</v>
      </c>
      <c r="BG866" s="137">
        <f>IF(N866="zákl. přenesená",J866,0)</f>
        <v>0</v>
      </c>
      <c r="BH866" s="137">
        <f>IF(N866="sníž. přenesená",J866,0)</f>
        <v>0</v>
      </c>
      <c r="BI866" s="137">
        <f>IF(N866="nulová",J866,0)</f>
        <v>0</v>
      </c>
      <c r="BJ866" s="2" t="s">
        <v>78</v>
      </c>
      <c r="BK866" s="137">
        <f>ROUND(I866*H866,2)</f>
        <v>0</v>
      </c>
      <c r="BL866" s="2" t="s">
        <v>888</v>
      </c>
      <c r="BM866" s="136" t="s">
        <v>1080</v>
      </c>
    </row>
    <row r="867" spans="2:65" s="17" customFormat="1">
      <c r="B867" s="18"/>
      <c r="D867" s="138" t="s">
        <v>150</v>
      </c>
      <c r="F867" s="139" t="s">
        <v>1081</v>
      </c>
      <c r="I867" s="140"/>
      <c r="L867" s="18"/>
      <c r="M867" s="141"/>
      <c r="T867" s="42"/>
      <c r="AT867" s="2" t="s">
        <v>150</v>
      </c>
      <c r="AU867" s="2" t="s">
        <v>80</v>
      </c>
    </row>
    <row r="868" spans="2:65" s="150" customFormat="1">
      <c r="B868" s="151"/>
      <c r="D868" s="144" t="s">
        <v>152</v>
      </c>
      <c r="E868" s="152" t="s">
        <v>3</v>
      </c>
      <c r="F868" s="153" t="s">
        <v>78</v>
      </c>
      <c r="H868" s="154">
        <v>1</v>
      </c>
      <c r="I868" s="155"/>
      <c r="L868" s="151"/>
      <c r="M868" s="156"/>
      <c r="T868" s="157"/>
      <c r="AT868" s="152" t="s">
        <v>152</v>
      </c>
      <c r="AU868" s="152" t="s">
        <v>80</v>
      </c>
      <c r="AV868" s="150" t="s">
        <v>80</v>
      </c>
      <c r="AW868" s="150" t="s">
        <v>32</v>
      </c>
      <c r="AX868" s="150" t="s">
        <v>78</v>
      </c>
      <c r="AY868" s="152" t="s">
        <v>140</v>
      </c>
    </row>
    <row r="869" spans="2:65" s="142" customFormat="1">
      <c r="B869" s="143"/>
      <c r="D869" s="144" t="s">
        <v>152</v>
      </c>
      <c r="E869" s="145" t="s">
        <v>3</v>
      </c>
      <c r="F869" s="146" t="s">
        <v>1033</v>
      </c>
      <c r="H869" s="145" t="s">
        <v>3</v>
      </c>
      <c r="I869" s="147"/>
      <c r="L869" s="143"/>
      <c r="M869" s="148"/>
      <c r="T869" s="149"/>
      <c r="AT869" s="145" t="s">
        <v>152</v>
      </c>
      <c r="AU869" s="145" t="s">
        <v>80</v>
      </c>
      <c r="AV869" s="142" t="s">
        <v>78</v>
      </c>
      <c r="AW869" s="142" t="s">
        <v>32</v>
      </c>
      <c r="AX869" s="142" t="s">
        <v>70</v>
      </c>
      <c r="AY869" s="145" t="s">
        <v>140</v>
      </c>
    </row>
    <row r="870" spans="2:65" s="142" customFormat="1">
      <c r="B870" s="143"/>
      <c r="D870" s="144" t="s">
        <v>152</v>
      </c>
      <c r="E870" s="145" t="s">
        <v>3</v>
      </c>
      <c r="F870" s="146" t="s">
        <v>1082</v>
      </c>
      <c r="H870" s="145" t="s">
        <v>3</v>
      </c>
      <c r="I870" s="147"/>
      <c r="L870" s="143"/>
      <c r="M870" s="148"/>
      <c r="T870" s="149"/>
      <c r="AT870" s="145" t="s">
        <v>152</v>
      </c>
      <c r="AU870" s="145" t="s">
        <v>80</v>
      </c>
      <c r="AV870" s="142" t="s">
        <v>78</v>
      </c>
      <c r="AW870" s="142" t="s">
        <v>32</v>
      </c>
      <c r="AX870" s="142" t="s">
        <v>70</v>
      </c>
      <c r="AY870" s="145" t="s">
        <v>140</v>
      </c>
    </row>
    <row r="871" spans="2:65" s="142" customFormat="1" ht="22.5">
      <c r="B871" s="143"/>
      <c r="D871" s="144" t="s">
        <v>152</v>
      </c>
      <c r="E871" s="145" t="s">
        <v>3</v>
      </c>
      <c r="F871" s="146" t="s">
        <v>1075</v>
      </c>
      <c r="H871" s="145" t="s">
        <v>3</v>
      </c>
      <c r="I871" s="147"/>
      <c r="L871" s="143"/>
      <c r="M871" s="148"/>
      <c r="T871" s="149"/>
      <c r="AT871" s="145" t="s">
        <v>152</v>
      </c>
      <c r="AU871" s="145" t="s">
        <v>80</v>
      </c>
      <c r="AV871" s="142" t="s">
        <v>78</v>
      </c>
      <c r="AW871" s="142" t="s">
        <v>32</v>
      </c>
      <c r="AX871" s="142" t="s">
        <v>70</v>
      </c>
      <c r="AY871" s="145" t="s">
        <v>140</v>
      </c>
    </row>
    <row r="872" spans="2:65" s="142" customFormat="1">
      <c r="B872" s="143"/>
      <c r="D872" s="144" t="s">
        <v>152</v>
      </c>
      <c r="E872" s="145" t="s">
        <v>3</v>
      </c>
      <c r="F872" s="146" t="s">
        <v>1083</v>
      </c>
      <c r="H872" s="145" t="s">
        <v>3</v>
      </c>
      <c r="I872" s="147"/>
      <c r="L872" s="143"/>
      <c r="M872" s="148"/>
      <c r="T872" s="149"/>
      <c r="AT872" s="145" t="s">
        <v>152</v>
      </c>
      <c r="AU872" s="145" t="s">
        <v>80</v>
      </c>
      <c r="AV872" s="142" t="s">
        <v>78</v>
      </c>
      <c r="AW872" s="142" t="s">
        <v>32</v>
      </c>
      <c r="AX872" s="142" t="s">
        <v>70</v>
      </c>
      <c r="AY872" s="145" t="s">
        <v>140</v>
      </c>
    </row>
    <row r="873" spans="2:65" s="142" customFormat="1">
      <c r="B873" s="143"/>
      <c r="D873" s="144" t="s">
        <v>152</v>
      </c>
      <c r="E873" s="145" t="s">
        <v>3</v>
      </c>
      <c r="F873" s="146" t="s">
        <v>1064</v>
      </c>
      <c r="H873" s="145" t="s">
        <v>3</v>
      </c>
      <c r="I873" s="147"/>
      <c r="L873" s="143"/>
      <c r="M873" s="148"/>
      <c r="T873" s="149"/>
      <c r="AT873" s="145" t="s">
        <v>152</v>
      </c>
      <c r="AU873" s="145" t="s">
        <v>80</v>
      </c>
      <c r="AV873" s="142" t="s">
        <v>78</v>
      </c>
      <c r="AW873" s="142" t="s">
        <v>32</v>
      </c>
      <c r="AX873" s="142" t="s">
        <v>70</v>
      </c>
      <c r="AY873" s="145" t="s">
        <v>140</v>
      </c>
    </row>
    <row r="874" spans="2:65" s="142" customFormat="1">
      <c r="B874" s="143"/>
      <c r="D874" s="144" t="s">
        <v>152</v>
      </c>
      <c r="E874" s="145" t="s">
        <v>3</v>
      </c>
      <c r="F874" s="146" t="s">
        <v>1065</v>
      </c>
      <c r="H874" s="145" t="s">
        <v>3</v>
      </c>
      <c r="I874" s="147"/>
      <c r="L874" s="143"/>
      <c r="M874" s="148"/>
      <c r="T874" s="149"/>
      <c r="AT874" s="145" t="s">
        <v>152</v>
      </c>
      <c r="AU874" s="145" t="s">
        <v>80</v>
      </c>
      <c r="AV874" s="142" t="s">
        <v>78</v>
      </c>
      <c r="AW874" s="142" t="s">
        <v>32</v>
      </c>
      <c r="AX874" s="142" t="s">
        <v>70</v>
      </c>
      <c r="AY874" s="145" t="s">
        <v>140</v>
      </c>
    </row>
    <row r="875" spans="2:65" s="142" customFormat="1">
      <c r="B875" s="143"/>
      <c r="D875" s="144" t="s">
        <v>152</v>
      </c>
      <c r="E875" s="145" t="s">
        <v>3</v>
      </c>
      <c r="F875" s="146" t="s">
        <v>1066</v>
      </c>
      <c r="H875" s="145" t="s">
        <v>3</v>
      </c>
      <c r="I875" s="147"/>
      <c r="L875" s="143"/>
      <c r="M875" s="148"/>
      <c r="T875" s="149"/>
      <c r="AT875" s="145" t="s">
        <v>152</v>
      </c>
      <c r="AU875" s="145" t="s">
        <v>80</v>
      </c>
      <c r="AV875" s="142" t="s">
        <v>78</v>
      </c>
      <c r="AW875" s="142" t="s">
        <v>32</v>
      </c>
      <c r="AX875" s="142" t="s">
        <v>70</v>
      </c>
      <c r="AY875" s="145" t="s">
        <v>140</v>
      </c>
    </row>
    <row r="876" spans="2:65" s="142" customFormat="1">
      <c r="B876" s="143"/>
      <c r="D876" s="144" t="s">
        <v>152</v>
      </c>
      <c r="E876" s="145" t="s">
        <v>3</v>
      </c>
      <c r="F876" s="146" t="s">
        <v>1067</v>
      </c>
      <c r="H876" s="145" t="s">
        <v>3</v>
      </c>
      <c r="I876" s="147"/>
      <c r="L876" s="143"/>
      <c r="M876" s="148"/>
      <c r="T876" s="149"/>
      <c r="AT876" s="145" t="s">
        <v>152</v>
      </c>
      <c r="AU876" s="145" t="s">
        <v>80</v>
      </c>
      <c r="AV876" s="142" t="s">
        <v>78</v>
      </c>
      <c r="AW876" s="142" t="s">
        <v>32</v>
      </c>
      <c r="AX876" s="142" t="s">
        <v>70</v>
      </c>
      <c r="AY876" s="145" t="s">
        <v>140</v>
      </c>
    </row>
    <row r="877" spans="2:65" s="142" customFormat="1">
      <c r="B877" s="143"/>
      <c r="D877" s="144" t="s">
        <v>152</v>
      </c>
      <c r="E877" s="145" t="s">
        <v>3</v>
      </c>
      <c r="F877" s="146" t="s">
        <v>1068</v>
      </c>
      <c r="H877" s="145" t="s">
        <v>3</v>
      </c>
      <c r="I877" s="147"/>
      <c r="L877" s="143"/>
      <c r="M877" s="148"/>
      <c r="T877" s="149"/>
      <c r="AT877" s="145" t="s">
        <v>152</v>
      </c>
      <c r="AU877" s="145" t="s">
        <v>80</v>
      </c>
      <c r="AV877" s="142" t="s">
        <v>78</v>
      </c>
      <c r="AW877" s="142" t="s">
        <v>32</v>
      </c>
      <c r="AX877" s="142" t="s">
        <v>70</v>
      </c>
      <c r="AY877" s="145" t="s">
        <v>140</v>
      </c>
    </row>
    <row r="878" spans="2:65" s="17" customFormat="1" ht="24.2" customHeight="1">
      <c r="B878" s="124"/>
      <c r="C878" s="125" t="s">
        <v>1084</v>
      </c>
      <c r="D878" s="125" t="s">
        <v>143</v>
      </c>
      <c r="E878" s="126" t="s">
        <v>1085</v>
      </c>
      <c r="F878" s="127" t="s">
        <v>1086</v>
      </c>
      <c r="G878" s="128" t="s">
        <v>1058</v>
      </c>
      <c r="H878" s="129">
        <v>1</v>
      </c>
      <c r="I878" s="130"/>
      <c r="J878" s="131">
        <f>ROUND(I878*H878,2)</f>
        <v>0</v>
      </c>
      <c r="K878" s="127" t="s">
        <v>147</v>
      </c>
      <c r="L878" s="18"/>
      <c r="M878" s="132" t="s">
        <v>3</v>
      </c>
      <c r="N878" s="133" t="s">
        <v>41</v>
      </c>
      <c r="P878" s="134">
        <f>O878*H878</f>
        <v>0</v>
      </c>
      <c r="Q878" s="134">
        <v>0</v>
      </c>
      <c r="R878" s="134">
        <f>Q878*H878</f>
        <v>0</v>
      </c>
      <c r="S878" s="134">
        <v>0</v>
      </c>
      <c r="T878" s="135">
        <f>S878*H878</f>
        <v>0</v>
      </c>
      <c r="AR878" s="136" t="s">
        <v>888</v>
      </c>
      <c r="AT878" s="136" t="s">
        <v>143</v>
      </c>
      <c r="AU878" s="136" t="s">
        <v>80</v>
      </c>
      <c r="AY878" s="2" t="s">
        <v>140</v>
      </c>
      <c r="BE878" s="137">
        <f>IF(N878="základní",J878,0)</f>
        <v>0</v>
      </c>
      <c r="BF878" s="137">
        <f>IF(N878="snížená",J878,0)</f>
        <v>0</v>
      </c>
      <c r="BG878" s="137">
        <f>IF(N878="zákl. přenesená",J878,0)</f>
        <v>0</v>
      </c>
      <c r="BH878" s="137">
        <f>IF(N878="sníž. přenesená",J878,0)</f>
        <v>0</v>
      </c>
      <c r="BI878" s="137">
        <f>IF(N878="nulová",J878,0)</f>
        <v>0</v>
      </c>
      <c r="BJ878" s="2" t="s">
        <v>78</v>
      </c>
      <c r="BK878" s="137">
        <f>ROUND(I878*H878,2)</f>
        <v>0</v>
      </c>
      <c r="BL878" s="2" t="s">
        <v>888</v>
      </c>
      <c r="BM878" s="136" t="s">
        <v>1087</v>
      </c>
    </row>
    <row r="879" spans="2:65" s="17" customFormat="1">
      <c r="B879" s="18"/>
      <c r="D879" s="138" t="s">
        <v>150</v>
      </c>
      <c r="F879" s="139" t="s">
        <v>1088</v>
      </c>
      <c r="I879" s="140"/>
      <c r="L879" s="18"/>
      <c r="M879" s="141"/>
      <c r="T879" s="42"/>
      <c r="AT879" s="2" t="s">
        <v>150</v>
      </c>
      <c r="AU879" s="2" t="s">
        <v>80</v>
      </c>
    </row>
    <row r="880" spans="2:65" s="17" customFormat="1" ht="49.15" customHeight="1">
      <c r="B880" s="124"/>
      <c r="C880" s="125" t="s">
        <v>1089</v>
      </c>
      <c r="D880" s="125" t="s">
        <v>143</v>
      </c>
      <c r="E880" s="126" t="s">
        <v>1090</v>
      </c>
      <c r="F880" s="127" t="s">
        <v>1091</v>
      </c>
      <c r="G880" s="128" t="s">
        <v>1092</v>
      </c>
      <c r="H880" s="129">
        <v>19</v>
      </c>
      <c r="I880" s="130"/>
      <c r="J880" s="131">
        <f>ROUND(I880*H880,2)</f>
        <v>0</v>
      </c>
      <c r="K880" s="127" t="s">
        <v>147</v>
      </c>
      <c r="L880" s="18"/>
      <c r="M880" s="132" t="s">
        <v>3</v>
      </c>
      <c r="N880" s="133" t="s">
        <v>41</v>
      </c>
      <c r="P880" s="134">
        <f>O880*H880</f>
        <v>0</v>
      </c>
      <c r="Q880" s="134">
        <v>0</v>
      </c>
      <c r="R880" s="134">
        <f>Q880*H880</f>
        <v>0</v>
      </c>
      <c r="S880" s="134">
        <v>2.4E-2</v>
      </c>
      <c r="T880" s="135">
        <f>S880*H880</f>
        <v>0.45600000000000002</v>
      </c>
      <c r="AR880" s="136" t="s">
        <v>888</v>
      </c>
      <c r="AT880" s="136" t="s">
        <v>143</v>
      </c>
      <c r="AU880" s="136" t="s">
        <v>80</v>
      </c>
      <c r="AY880" s="2" t="s">
        <v>140</v>
      </c>
      <c r="BE880" s="137">
        <f>IF(N880="základní",J880,0)</f>
        <v>0</v>
      </c>
      <c r="BF880" s="137">
        <f>IF(N880="snížená",J880,0)</f>
        <v>0</v>
      </c>
      <c r="BG880" s="137">
        <f>IF(N880="zákl. přenesená",J880,0)</f>
        <v>0</v>
      </c>
      <c r="BH880" s="137">
        <f>IF(N880="sníž. přenesená",J880,0)</f>
        <v>0</v>
      </c>
      <c r="BI880" s="137">
        <f>IF(N880="nulová",J880,0)</f>
        <v>0</v>
      </c>
      <c r="BJ880" s="2" t="s">
        <v>78</v>
      </c>
      <c r="BK880" s="137">
        <f>ROUND(I880*H880,2)</f>
        <v>0</v>
      </c>
      <c r="BL880" s="2" t="s">
        <v>888</v>
      </c>
      <c r="BM880" s="136" t="s">
        <v>1093</v>
      </c>
    </row>
    <row r="881" spans="2:65" s="17" customFormat="1">
      <c r="B881" s="18"/>
      <c r="D881" s="138" t="s">
        <v>150</v>
      </c>
      <c r="F881" s="139" t="s">
        <v>1094</v>
      </c>
      <c r="I881" s="140"/>
      <c r="L881" s="18"/>
      <c r="M881" s="141"/>
      <c r="T881" s="42"/>
      <c r="AT881" s="2" t="s">
        <v>150</v>
      </c>
      <c r="AU881" s="2" t="s">
        <v>80</v>
      </c>
    </row>
    <row r="882" spans="2:65" s="150" customFormat="1">
      <c r="B882" s="151"/>
      <c r="D882" s="144" t="s">
        <v>152</v>
      </c>
      <c r="E882" s="152" t="s">
        <v>3</v>
      </c>
      <c r="F882" s="153" t="s">
        <v>1095</v>
      </c>
      <c r="H882" s="154">
        <v>19</v>
      </c>
      <c r="I882" s="155"/>
      <c r="L882" s="151"/>
      <c r="M882" s="156"/>
      <c r="T882" s="157"/>
      <c r="AT882" s="152" t="s">
        <v>152</v>
      </c>
      <c r="AU882" s="152" t="s">
        <v>80</v>
      </c>
      <c r="AV882" s="150" t="s">
        <v>80</v>
      </c>
      <c r="AW882" s="150" t="s">
        <v>32</v>
      </c>
      <c r="AX882" s="150" t="s">
        <v>70</v>
      </c>
      <c r="AY882" s="152" t="s">
        <v>140</v>
      </c>
    </row>
    <row r="883" spans="2:65" s="158" customFormat="1">
      <c r="B883" s="159"/>
      <c r="D883" s="144" t="s">
        <v>152</v>
      </c>
      <c r="E883" s="160" t="s">
        <v>3</v>
      </c>
      <c r="F883" s="161" t="s">
        <v>162</v>
      </c>
      <c r="H883" s="162">
        <v>19</v>
      </c>
      <c r="I883" s="163"/>
      <c r="L883" s="159"/>
      <c r="M883" s="164"/>
      <c r="T883" s="165"/>
      <c r="AT883" s="160" t="s">
        <v>152</v>
      </c>
      <c r="AU883" s="160" t="s">
        <v>80</v>
      </c>
      <c r="AV883" s="158" t="s">
        <v>148</v>
      </c>
      <c r="AW883" s="158" t="s">
        <v>32</v>
      </c>
      <c r="AX883" s="158" t="s">
        <v>78</v>
      </c>
      <c r="AY883" s="160" t="s">
        <v>140</v>
      </c>
    </row>
    <row r="884" spans="2:65" s="17" customFormat="1" ht="44.25" customHeight="1">
      <c r="B884" s="124"/>
      <c r="C884" s="125" t="s">
        <v>888</v>
      </c>
      <c r="D884" s="125" t="s">
        <v>143</v>
      </c>
      <c r="E884" s="126" t="s">
        <v>1096</v>
      </c>
      <c r="F884" s="127" t="s">
        <v>1097</v>
      </c>
      <c r="G884" s="128" t="s">
        <v>943</v>
      </c>
      <c r="H884" s="184"/>
      <c r="I884" s="130"/>
      <c r="J884" s="131">
        <f>ROUND(I884*H884,2)</f>
        <v>0</v>
      </c>
      <c r="K884" s="127" t="s">
        <v>147</v>
      </c>
      <c r="L884" s="18"/>
      <c r="M884" s="132" t="s">
        <v>3</v>
      </c>
      <c r="N884" s="133" t="s">
        <v>41</v>
      </c>
      <c r="P884" s="134">
        <f>O884*H884</f>
        <v>0</v>
      </c>
      <c r="Q884" s="134">
        <v>0</v>
      </c>
      <c r="R884" s="134">
        <f>Q884*H884</f>
        <v>0</v>
      </c>
      <c r="S884" s="134">
        <v>0</v>
      </c>
      <c r="T884" s="135">
        <f>S884*H884</f>
        <v>0</v>
      </c>
      <c r="AR884" s="136" t="s">
        <v>888</v>
      </c>
      <c r="AT884" s="136" t="s">
        <v>143</v>
      </c>
      <c r="AU884" s="136" t="s">
        <v>80</v>
      </c>
      <c r="AY884" s="2" t="s">
        <v>140</v>
      </c>
      <c r="BE884" s="137">
        <f>IF(N884="základní",J884,0)</f>
        <v>0</v>
      </c>
      <c r="BF884" s="137">
        <f>IF(N884="snížená",J884,0)</f>
        <v>0</v>
      </c>
      <c r="BG884" s="137">
        <f>IF(N884="zákl. přenesená",J884,0)</f>
        <v>0</v>
      </c>
      <c r="BH884" s="137">
        <f>IF(N884="sníž. přenesená",J884,0)</f>
        <v>0</v>
      </c>
      <c r="BI884" s="137">
        <f>IF(N884="nulová",J884,0)</f>
        <v>0</v>
      </c>
      <c r="BJ884" s="2" t="s">
        <v>78</v>
      </c>
      <c r="BK884" s="137">
        <f>ROUND(I884*H884,2)</f>
        <v>0</v>
      </c>
      <c r="BL884" s="2" t="s">
        <v>888</v>
      </c>
      <c r="BM884" s="136" t="s">
        <v>1098</v>
      </c>
    </row>
    <row r="885" spans="2:65" s="17" customFormat="1">
      <c r="B885" s="18"/>
      <c r="D885" s="138" t="s">
        <v>150</v>
      </c>
      <c r="F885" s="139" t="s">
        <v>1099</v>
      </c>
      <c r="I885" s="140"/>
      <c r="L885" s="18"/>
      <c r="M885" s="141"/>
      <c r="T885" s="42"/>
      <c r="AT885" s="2" t="s">
        <v>150</v>
      </c>
      <c r="AU885" s="2" t="s">
        <v>80</v>
      </c>
    </row>
    <row r="886" spans="2:65" s="111" customFormat="1" ht="22.9" customHeight="1">
      <c r="B886" s="112"/>
      <c r="D886" s="113" t="s">
        <v>69</v>
      </c>
      <c r="E886" s="122" t="s">
        <v>1100</v>
      </c>
      <c r="F886" s="122" t="s">
        <v>1101</v>
      </c>
      <c r="I886" s="115"/>
      <c r="J886" s="123">
        <f>BK886</f>
        <v>0</v>
      </c>
      <c r="L886" s="112"/>
      <c r="M886" s="117"/>
      <c r="P886" s="118">
        <f>SUM(P887:P1024)</f>
        <v>0</v>
      </c>
      <c r="R886" s="118">
        <f>SUM(R887:R1024)</f>
        <v>0</v>
      </c>
      <c r="T886" s="119">
        <f>SUM(T887:T1024)</f>
        <v>2.8E-3</v>
      </c>
      <c r="AR886" s="113" t="s">
        <v>80</v>
      </c>
      <c r="AT886" s="120" t="s">
        <v>69</v>
      </c>
      <c r="AU886" s="120" t="s">
        <v>78</v>
      </c>
      <c r="AY886" s="113" t="s">
        <v>140</v>
      </c>
      <c r="BK886" s="121">
        <f>SUM(BK887:BK1024)</f>
        <v>0</v>
      </c>
    </row>
    <row r="887" spans="2:65" s="17" customFormat="1" ht="24.2" customHeight="1">
      <c r="B887" s="124"/>
      <c r="C887" s="125" t="s">
        <v>1102</v>
      </c>
      <c r="D887" s="125" t="s">
        <v>143</v>
      </c>
      <c r="E887" s="126" t="s">
        <v>1103</v>
      </c>
      <c r="F887" s="127" t="s">
        <v>1104</v>
      </c>
      <c r="G887" s="128" t="s">
        <v>1092</v>
      </c>
      <c r="H887" s="129">
        <v>7</v>
      </c>
      <c r="I887" s="130"/>
      <c r="J887" s="131">
        <f>ROUND(I887*H887,2)</f>
        <v>0</v>
      </c>
      <c r="K887" s="127" t="s">
        <v>147</v>
      </c>
      <c r="L887" s="18"/>
      <c r="M887" s="132" t="s">
        <v>3</v>
      </c>
      <c r="N887" s="133" t="s">
        <v>41</v>
      </c>
      <c r="P887" s="134">
        <f>O887*H887</f>
        <v>0</v>
      </c>
      <c r="Q887" s="134">
        <v>0</v>
      </c>
      <c r="R887" s="134">
        <f>Q887*H887</f>
        <v>0</v>
      </c>
      <c r="S887" s="134">
        <v>4.0000000000000002E-4</v>
      </c>
      <c r="T887" s="135">
        <f>S887*H887</f>
        <v>2.8E-3</v>
      </c>
      <c r="AR887" s="136" t="s">
        <v>888</v>
      </c>
      <c r="AT887" s="136" t="s">
        <v>143</v>
      </c>
      <c r="AU887" s="136" t="s">
        <v>80</v>
      </c>
      <c r="AY887" s="2" t="s">
        <v>140</v>
      </c>
      <c r="BE887" s="137">
        <f>IF(N887="základní",J887,0)</f>
        <v>0</v>
      </c>
      <c r="BF887" s="137">
        <f>IF(N887="snížená",J887,0)</f>
        <v>0</v>
      </c>
      <c r="BG887" s="137">
        <f>IF(N887="zákl. přenesená",J887,0)</f>
        <v>0</v>
      </c>
      <c r="BH887" s="137">
        <f>IF(N887="sníž. přenesená",J887,0)</f>
        <v>0</v>
      </c>
      <c r="BI887" s="137">
        <f>IF(N887="nulová",J887,0)</f>
        <v>0</v>
      </c>
      <c r="BJ887" s="2" t="s">
        <v>78</v>
      </c>
      <c r="BK887" s="137">
        <f>ROUND(I887*H887,2)</f>
        <v>0</v>
      </c>
      <c r="BL887" s="2" t="s">
        <v>888</v>
      </c>
      <c r="BM887" s="136" t="s">
        <v>1105</v>
      </c>
    </row>
    <row r="888" spans="2:65" s="17" customFormat="1">
      <c r="B888" s="18"/>
      <c r="D888" s="138" t="s">
        <v>150</v>
      </c>
      <c r="F888" s="139" t="s">
        <v>1106</v>
      </c>
      <c r="I888" s="140"/>
      <c r="L888" s="18"/>
      <c r="M888" s="141"/>
      <c r="T888" s="42"/>
      <c r="AT888" s="2" t="s">
        <v>150</v>
      </c>
      <c r="AU888" s="2" t="s">
        <v>80</v>
      </c>
    </row>
    <row r="889" spans="2:65" s="17" customFormat="1" ht="16.5" customHeight="1">
      <c r="B889" s="124"/>
      <c r="C889" s="125" t="s">
        <v>1107</v>
      </c>
      <c r="D889" s="125" t="s">
        <v>143</v>
      </c>
      <c r="E889" s="126" t="s">
        <v>1108</v>
      </c>
      <c r="F889" s="127" t="s">
        <v>1109</v>
      </c>
      <c r="G889" s="128" t="s">
        <v>1029</v>
      </c>
      <c r="H889" s="129">
        <v>18</v>
      </c>
      <c r="I889" s="130"/>
      <c r="J889" s="131">
        <f>ROUND(I889*H889,2)</f>
        <v>0</v>
      </c>
      <c r="K889" s="127" t="s">
        <v>147</v>
      </c>
      <c r="L889" s="18"/>
      <c r="M889" s="132" t="s">
        <v>3</v>
      </c>
      <c r="N889" s="133" t="s">
        <v>41</v>
      </c>
      <c r="P889" s="134">
        <f>O889*H889</f>
        <v>0</v>
      </c>
      <c r="Q889" s="134">
        <v>0</v>
      </c>
      <c r="R889" s="134">
        <f>Q889*H889</f>
        <v>0</v>
      </c>
      <c r="S889" s="134">
        <v>0</v>
      </c>
      <c r="T889" s="135">
        <f>S889*H889</f>
        <v>0</v>
      </c>
      <c r="AR889" s="136" t="s">
        <v>888</v>
      </c>
      <c r="AT889" s="136" t="s">
        <v>143</v>
      </c>
      <c r="AU889" s="136" t="s">
        <v>80</v>
      </c>
      <c r="AY889" s="2" t="s">
        <v>140</v>
      </c>
      <c r="BE889" s="137">
        <f>IF(N889="základní",J889,0)</f>
        <v>0</v>
      </c>
      <c r="BF889" s="137">
        <f>IF(N889="snížená",J889,0)</f>
        <v>0</v>
      </c>
      <c r="BG889" s="137">
        <f>IF(N889="zákl. přenesená",J889,0)</f>
        <v>0</v>
      </c>
      <c r="BH889" s="137">
        <f>IF(N889="sníž. přenesená",J889,0)</f>
        <v>0</v>
      </c>
      <c r="BI889" s="137">
        <f>IF(N889="nulová",J889,0)</f>
        <v>0</v>
      </c>
      <c r="BJ889" s="2" t="s">
        <v>78</v>
      </c>
      <c r="BK889" s="137">
        <f>ROUND(I889*H889,2)</f>
        <v>0</v>
      </c>
      <c r="BL889" s="2" t="s">
        <v>888</v>
      </c>
      <c r="BM889" s="136" t="s">
        <v>1110</v>
      </c>
    </row>
    <row r="890" spans="2:65" s="17" customFormat="1">
      <c r="B890" s="18"/>
      <c r="D890" s="138" t="s">
        <v>150</v>
      </c>
      <c r="F890" s="139" t="s">
        <v>1111</v>
      </c>
      <c r="I890" s="140"/>
      <c r="L890" s="18"/>
      <c r="M890" s="141"/>
      <c r="T890" s="42"/>
      <c r="AT890" s="2" t="s">
        <v>150</v>
      </c>
      <c r="AU890" s="2" t="s">
        <v>80</v>
      </c>
    </row>
    <row r="891" spans="2:65" s="142" customFormat="1">
      <c r="B891" s="143"/>
      <c r="D891" s="144" t="s">
        <v>152</v>
      </c>
      <c r="E891" s="145" t="s">
        <v>3</v>
      </c>
      <c r="F891" s="146" t="s">
        <v>1112</v>
      </c>
      <c r="H891" s="145" t="s">
        <v>3</v>
      </c>
      <c r="I891" s="147"/>
      <c r="L891" s="143"/>
      <c r="M891" s="148"/>
      <c r="T891" s="149"/>
      <c r="AT891" s="145" t="s">
        <v>152</v>
      </c>
      <c r="AU891" s="145" t="s">
        <v>80</v>
      </c>
      <c r="AV891" s="142" t="s">
        <v>78</v>
      </c>
      <c r="AW891" s="142" t="s">
        <v>32</v>
      </c>
      <c r="AX891" s="142" t="s">
        <v>70</v>
      </c>
      <c r="AY891" s="145" t="s">
        <v>140</v>
      </c>
    </row>
    <row r="892" spans="2:65" s="150" customFormat="1">
      <c r="B892" s="151"/>
      <c r="D892" s="144" t="s">
        <v>152</v>
      </c>
      <c r="E892" s="152" t="s">
        <v>3</v>
      </c>
      <c r="F892" s="153" t="s">
        <v>678</v>
      </c>
      <c r="H892" s="154">
        <v>18</v>
      </c>
      <c r="I892" s="155"/>
      <c r="L892" s="151"/>
      <c r="M892" s="156"/>
      <c r="T892" s="157"/>
      <c r="AT892" s="152" t="s">
        <v>152</v>
      </c>
      <c r="AU892" s="152" t="s">
        <v>80</v>
      </c>
      <c r="AV892" s="150" t="s">
        <v>80</v>
      </c>
      <c r="AW892" s="150" t="s">
        <v>32</v>
      </c>
      <c r="AX892" s="150" t="s">
        <v>70</v>
      </c>
      <c r="AY892" s="152" t="s">
        <v>140</v>
      </c>
    </row>
    <row r="893" spans="2:65" s="158" customFormat="1">
      <c r="B893" s="159"/>
      <c r="D893" s="144" t="s">
        <v>152</v>
      </c>
      <c r="E893" s="160" t="s">
        <v>3</v>
      </c>
      <c r="F893" s="161" t="s">
        <v>162</v>
      </c>
      <c r="H893" s="162">
        <v>18</v>
      </c>
      <c r="I893" s="163"/>
      <c r="L893" s="159"/>
      <c r="M893" s="164"/>
      <c r="T893" s="165"/>
      <c r="AT893" s="160" t="s">
        <v>152</v>
      </c>
      <c r="AU893" s="160" t="s">
        <v>80</v>
      </c>
      <c r="AV893" s="158" t="s">
        <v>148</v>
      </c>
      <c r="AW893" s="158" t="s">
        <v>32</v>
      </c>
      <c r="AX893" s="158" t="s">
        <v>78</v>
      </c>
      <c r="AY893" s="160" t="s">
        <v>140</v>
      </c>
    </row>
    <row r="894" spans="2:65" s="17" customFormat="1" ht="16.5" customHeight="1">
      <c r="B894" s="124"/>
      <c r="C894" s="125" t="s">
        <v>678</v>
      </c>
      <c r="D894" s="125" t="s">
        <v>143</v>
      </c>
      <c r="E894" s="126" t="s">
        <v>1113</v>
      </c>
      <c r="F894" s="127" t="s">
        <v>1114</v>
      </c>
      <c r="G894" s="128" t="s">
        <v>349</v>
      </c>
      <c r="H894" s="129">
        <v>11.7</v>
      </c>
      <c r="I894" s="130"/>
      <c r="J894" s="131">
        <f>ROUND(I894*H894,2)</f>
        <v>0</v>
      </c>
      <c r="K894" s="127" t="s">
        <v>147</v>
      </c>
      <c r="L894" s="18"/>
      <c r="M894" s="132" t="s">
        <v>3</v>
      </c>
      <c r="N894" s="133" t="s">
        <v>41</v>
      </c>
      <c r="P894" s="134">
        <f>O894*H894</f>
        <v>0</v>
      </c>
      <c r="Q894" s="134">
        <v>0</v>
      </c>
      <c r="R894" s="134">
        <f>Q894*H894</f>
        <v>0</v>
      </c>
      <c r="S894" s="134">
        <v>0</v>
      </c>
      <c r="T894" s="135">
        <f>S894*H894</f>
        <v>0</v>
      </c>
      <c r="AR894" s="136" t="s">
        <v>888</v>
      </c>
      <c r="AT894" s="136" t="s">
        <v>143</v>
      </c>
      <c r="AU894" s="136" t="s">
        <v>80</v>
      </c>
      <c r="AY894" s="2" t="s">
        <v>140</v>
      </c>
      <c r="BE894" s="137">
        <f>IF(N894="základní",J894,0)</f>
        <v>0</v>
      </c>
      <c r="BF894" s="137">
        <f>IF(N894="snížená",J894,0)</f>
        <v>0</v>
      </c>
      <c r="BG894" s="137">
        <f>IF(N894="zákl. přenesená",J894,0)</f>
        <v>0</v>
      </c>
      <c r="BH894" s="137">
        <f>IF(N894="sníž. přenesená",J894,0)</f>
        <v>0</v>
      </c>
      <c r="BI894" s="137">
        <f>IF(N894="nulová",J894,0)</f>
        <v>0</v>
      </c>
      <c r="BJ894" s="2" t="s">
        <v>78</v>
      </c>
      <c r="BK894" s="137">
        <f>ROUND(I894*H894,2)</f>
        <v>0</v>
      </c>
      <c r="BL894" s="2" t="s">
        <v>888</v>
      </c>
      <c r="BM894" s="136" t="s">
        <v>1115</v>
      </c>
    </row>
    <row r="895" spans="2:65" s="17" customFormat="1">
      <c r="B895" s="18"/>
      <c r="D895" s="138" t="s">
        <v>150</v>
      </c>
      <c r="F895" s="139" t="s">
        <v>1116</v>
      </c>
      <c r="I895" s="140"/>
      <c r="L895" s="18"/>
      <c r="M895" s="141"/>
      <c r="T895" s="42"/>
      <c r="AT895" s="2" t="s">
        <v>150</v>
      </c>
      <c r="AU895" s="2" t="s">
        <v>80</v>
      </c>
    </row>
    <row r="896" spans="2:65" s="142" customFormat="1">
      <c r="B896" s="143"/>
      <c r="D896" s="144" t="s">
        <v>152</v>
      </c>
      <c r="E896" s="145" t="s">
        <v>3</v>
      </c>
      <c r="F896" s="146" t="s">
        <v>1117</v>
      </c>
      <c r="H896" s="145" t="s">
        <v>3</v>
      </c>
      <c r="I896" s="147"/>
      <c r="L896" s="143"/>
      <c r="M896" s="148"/>
      <c r="T896" s="149"/>
      <c r="AT896" s="145" t="s">
        <v>152</v>
      </c>
      <c r="AU896" s="145" t="s">
        <v>80</v>
      </c>
      <c r="AV896" s="142" t="s">
        <v>78</v>
      </c>
      <c r="AW896" s="142" t="s">
        <v>32</v>
      </c>
      <c r="AX896" s="142" t="s">
        <v>70</v>
      </c>
      <c r="AY896" s="145" t="s">
        <v>140</v>
      </c>
    </row>
    <row r="897" spans="2:65" s="142" customFormat="1">
      <c r="B897" s="143"/>
      <c r="D897" s="144" t="s">
        <v>152</v>
      </c>
      <c r="E897" s="145" t="s">
        <v>3</v>
      </c>
      <c r="F897" s="146" t="s">
        <v>1118</v>
      </c>
      <c r="H897" s="145" t="s">
        <v>3</v>
      </c>
      <c r="I897" s="147"/>
      <c r="L897" s="143"/>
      <c r="M897" s="148"/>
      <c r="T897" s="149"/>
      <c r="AT897" s="145" t="s">
        <v>152</v>
      </c>
      <c r="AU897" s="145" t="s">
        <v>80</v>
      </c>
      <c r="AV897" s="142" t="s">
        <v>78</v>
      </c>
      <c r="AW897" s="142" t="s">
        <v>32</v>
      </c>
      <c r="AX897" s="142" t="s">
        <v>70</v>
      </c>
      <c r="AY897" s="145" t="s">
        <v>140</v>
      </c>
    </row>
    <row r="898" spans="2:65" s="142" customFormat="1">
      <c r="B898" s="143"/>
      <c r="D898" s="144" t="s">
        <v>152</v>
      </c>
      <c r="E898" s="145" t="s">
        <v>3</v>
      </c>
      <c r="F898" s="146" t="s">
        <v>1119</v>
      </c>
      <c r="H898" s="145" t="s">
        <v>3</v>
      </c>
      <c r="I898" s="147"/>
      <c r="L898" s="143"/>
      <c r="M898" s="148"/>
      <c r="T898" s="149"/>
      <c r="AT898" s="145" t="s">
        <v>152</v>
      </c>
      <c r="AU898" s="145" t="s">
        <v>80</v>
      </c>
      <c r="AV898" s="142" t="s">
        <v>78</v>
      </c>
      <c r="AW898" s="142" t="s">
        <v>32</v>
      </c>
      <c r="AX898" s="142" t="s">
        <v>70</v>
      </c>
      <c r="AY898" s="145" t="s">
        <v>140</v>
      </c>
    </row>
    <row r="899" spans="2:65" s="142" customFormat="1">
      <c r="B899" s="143"/>
      <c r="D899" s="144" t="s">
        <v>152</v>
      </c>
      <c r="E899" s="145" t="s">
        <v>3</v>
      </c>
      <c r="F899" s="146" t="s">
        <v>1120</v>
      </c>
      <c r="H899" s="145" t="s">
        <v>3</v>
      </c>
      <c r="I899" s="147"/>
      <c r="L899" s="143"/>
      <c r="M899" s="148"/>
      <c r="T899" s="149"/>
      <c r="AT899" s="145" t="s">
        <v>152</v>
      </c>
      <c r="AU899" s="145" t="s">
        <v>80</v>
      </c>
      <c r="AV899" s="142" t="s">
        <v>78</v>
      </c>
      <c r="AW899" s="142" t="s">
        <v>32</v>
      </c>
      <c r="AX899" s="142" t="s">
        <v>70</v>
      </c>
      <c r="AY899" s="145" t="s">
        <v>140</v>
      </c>
    </row>
    <row r="900" spans="2:65" s="142" customFormat="1">
      <c r="B900" s="143"/>
      <c r="D900" s="144" t="s">
        <v>152</v>
      </c>
      <c r="E900" s="145" t="s">
        <v>3</v>
      </c>
      <c r="F900" s="146" t="s">
        <v>1121</v>
      </c>
      <c r="H900" s="145" t="s">
        <v>3</v>
      </c>
      <c r="I900" s="147"/>
      <c r="L900" s="143"/>
      <c r="M900" s="148"/>
      <c r="T900" s="149"/>
      <c r="AT900" s="145" t="s">
        <v>152</v>
      </c>
      <c r="AU900" s="145" t="s">
        <v>80</v>
      </c>
      <c r="AV900" s="142" t="s">
        <v>78</v>
      </c>
      <c r="AW900" s="142" t="s">
        <v>32</v>
      </c>
      <c r="AX900" s="142" t="s">
        <v>70</v>
      </c>
      <c r="AY900" s="145" t="s">
        <v>140</v>
      </c>
    </row>
    <row r="901" spans="2:65" s="150" customFormat="1">
      <c r="B901" s="151"/>
      <c r="D901" s="144" t="s">
        <v>152</v>
      </c>
      <c r="E901" s="152" t="s">
        <v>3</v>
      </c>
      <c r="F901" s="153" t="s">
        <v>1122</v>
      </c>
      <c r="H901" s="154">
        <v>11.7</v>
      </c>
      <c r="I901" s="155"/>
      <c r="L901" s="151"/>
      <c r="M901" s="156"/>
      <c r="T901" s="157"/>
      <c r="AT901" s="152" t="s">
        <v>152</v>
      </c>
      <c r="AU901" s="152" t="s">
        <v>80</v>
      </c>
      <c r="AV901" s="150" t="s">
        <v>80</v>
      </c>
      <c r="AW901" s="150" t="s">
        <v>32</v>
      </c>
      <c r="AX901" s="150" t="s">
        <v>70</v>
      </c>
      <c r="AY901" s="152" t="s">
        <v>140</v>
      </c>
    </row>
    <row r="902" spans="2:65" s="158" customFormat="1">
      <c r="B902" s="159"/>
      <c r="D902" s="144" t="s">
        <v>152</v>
      </c>
      <c r="E902" s="160" t="s">
        <v>3</v>
      </c>
      <c r="F902" s="161" t="s">
        <v>162</v>
      </c>
      <c r="H902" s="162">
        <v>11.7</v>
      </c>
      <c r="I902" s="163"/>
      <c r="L902" s="159"/>
      <c r="M902" s="164"/>
      <c r="T902" s="165"/>
      <c r="AT902" s="160" t="s">
        <v>152</v>
      </c>
      <c r="AU902" s="160" t="s">
        <v>80</v>
      </c>
      <c r="AV902" s="158" t="s">
        <v>148</v>
      </c>
      <c r="AW902" s="158" t="s">
        <v>32</v>
      </c>
      <c r="AX902" s="158" t="s">
        <v>78</v>
      </c>
      <c r="AY902" s="160" t="s">
        <v>140</v>
      </c>
    </row>
    <row r="903" spans="2:65" s="17" customFormat="1" ht="16.5" customHeight="1">
      <c r="B903" s="124"/>
      <c r="C903" s="125" t="s">
        <v>1095</v>
      </c>
      <c r="D903" s="125" t="s">
        <v>143</v>
      </c>
      <c r="E903" s="126" t="s">
        <v>1123</v>
      </c>
      <c r="F903" s="127" t="s">
        <v>1124</v>
      </c>
      <c r="G903" s="128" t="s">
        <v>349</v>
      </c>
      <c r="H903" s="129">
        <v>5.5</v>
      </c>
      <c r="I903" s="130"/>
      <c r="J903" s="131">
        <f>ROUND(I903*H903,2)</f>
        <v>0</v>
      </c>
      <c r="K903" s="127" t="s">
        <v>147</v>
      </c>
      <c r="L903" s="18"/>
      <c r="M903" s="132" t="s">
        <v>3</v>
      </c>
      <c r="N903" s="133" t="s">
        <v>41</v>
      </c>
      <c r="P903" s="134">
        <f>O903*H903</f>
        <v>0</v>
      </c>
      <c r="Q903" s="134">
        <v>0</v>
      </c>
      <c r="R903" s="134">
        <f>Q903*H903</f>
        <v>0</v>
      </c>
      <c r="S903" s="134">
        <v>0</v>
      </c>
      <c r="T903" s="135">
        <f>S903*H903</f>
        <v>0</v>
      </c>
      <c r="AR903" s="136" t="s">
        <v>888</v>
      </c>
      <c r="AT903" s="136" t="s">
        <v>143</v>
      </c>
      <c r="AU903" s="136" t="s">
        <v>80</v>
      </c>
      <c r="AY903" s="2" t="s">
        <v>140</v>
      </c>
      <c r="BE903" s="137">
        <f>IF(N903="základní",J903,0)</f>
        <v>0</v>
      </c>
      <c r="BF903" s="137">
        <f>IF(N903="snížená",J903,0)</f>
        <v>0</v>
      </c>
      <c r="BG903" s="137">
        <f>IF(N903="zákl. přenesená",J903,0)</f>
        <v>0</v>
      </c>
      <c r="BH903" s="137">
        <f>IF(N903="sníž. přenesená",J903,0)</f>
        <v>0</v>
      </c>
      <c r="BI903" s="137">
        <f>IF(N903="nulová",J903,0)</f>
        <v>0</v>
      </c>
      <c r="BJ903" s="2" t="s">
        <v>78</v>
      </c>
      <c r="BK903" s="137">
        <f>ROUND(I903*H903,2)</f>
        <v>0</v>
      </c>
      <c r="BL903" s="2" t="s">
        <v>888</v>
      </c>
      <c r="BM903" s="136" t="s">
        <v>1125</v>
      </c>
    </row>
    <row r="904" spans="2:65" s="17" customFormat="1">
      <c r="B904" s="18"/>
      <c r="D904" s="138" t="s">
        <v>150</v>
      </c>
      <c r="F904" s="139" t="s">
        <v>1126</v>
      </c>
      <c r="I904" s="140"/>
      <c r="L904" s="18"/>
      <c r="M904" s="141"/>
      <c r="T904" s="42"/>
      <c r="AT904" s="2" t="s">
        <v>150</v>
      </c>
      <c r="AU904" s="2" t="s">
        <v>80</v>
      </c>
    </row>
    <row r="905" spans="2:65" s="142" customFormat="1">
      <c r="B905" s="143"/>
      <c r="D905" s="144" t="s">
        <v>152</v>
      </c>
      <c r="E905" s="145" t="s">
        <v>3</v>
      </c>
      <c r="F905" s="146" t="s">
        <v>1127</v>
      </c>
      <c r="H905" s="145" t="s">
        <v>3</v>
      </c>
      <c r="I905" s="147"/>
      <c r="L905" s="143"/>
      <c r="M905" s="148"/>
      <c r="T905" s="149"/>
      <c r="AT905" s="145" t="s">
        <v>152</v>
      </c>
      <c r="AU905" s="145" t="s">
        <v>80</v>
      </c>
      <c r="AV905" s="142" t="s">
        <v>78</v>
      </c>
      <c r="AW905" s="142" t="s">
        <v>32</v>
      </c>
      <c r="AX905" s="142" t="s">
        <v>70</v>
      </c>
      <c r="AY905" s="145" t="s">
        <v>140</v>
      </c>
    </row>
    <row r="906" spans="2:65" s="142" customFormat="1">
      <c r="B906" s="143"/>
      <c r="D906" s="144" t="s">
        <v>152</v>
      </c>
      <c r="E906" s="145" t="s">
        <v>3</v>
      </c>
      <c r="F906" s="146" t="s">
        <v>1118</v>
      </c>
      <c r="H906" s="145" t="s">
        <v>3</v>
      </c>
      <c r="I906" s="147"/>
      <c r="L906" s="143"/>
      <c r="M906" s="148"/>
      <c r="T906" s="149"/>
      <c r="AT906" s="145" t="s">
        <v>152</v>
      </c>
      <c r="AU906" s="145" t="s">
        <v>80</v>
      </c>
      <c r="AV906" s="142" t="s">
        <v>78</v>
      </c>
      <c r="AW906" s="142" t="s">
        <v>32</v>
      </c>
      <c r="AX906" s="142" t="s">
        <v>70</v>
      </c>
      <c r="AY906" s="145" t="s">
        <v>140</v>
      </c>
    </row>
    <row r="907" spans="2:65" s="142" customFormat="1">
      <c r="B907" s="143"/>
      <c r="D907" s="144" t="s">
        <v>152</v>
      </c>
      <c r="E907" s="145" t="s">
        <v>3</v>
      </c>
      <c r="F907" s="146" t="s">
        <v>1119</v>
      </c>
      <c r="H907" s="145" t="s">
        <v>3</v>
      </c>
      <c r="I907" s="147"/>
      <c r="L907" s="143"/>
      <c r="M907" s="148"/>
      <c r="T907" s="149"/>
      <c r="AT907" s="145" t="s">
        <v>152</v>
      </c>
      <c r="AU907" s="145" t="s">
        <v>80</v>
      </c>
      <c r="AV907" s="142" t="s">
        <v>78</v>
      </c>
      <c r="AW907" s="142" t="s">
        <v>32</v>
      </c>
      <c r="AX907" s="142" t="s">
        <v>70</v>
      </c>
      <c r="AY907" s="145" t="s">
        <v>140</v>
      </c>
    </row>
    <row r="908" spans="2:65" s="142" customFormat="1">
      <c r="B908" s="143"/>
      <c r="D908" s="144" t="s">
        <v>152</v>
      </c>
      <c r="E908" s="145" t="s">
        <v>3</v>
      </c>
      <c r="F908" s="146" t="s">
        <v>1128</v>
      </c>
      <c r="H908" s="145" t="s">
        <v>3</v>
      </c>
      <c r="I908" s="147"/>
      <c r="L908" s="143"/>
      <c r="M908" s="148"/>
      <c r="T908" s="149"/>
      <c r="AT908" s="145" t="s">
        <v>152</v>
      </c>
      <c r="AU908" s="145" t="s">
        <v>80</v>
      </c>
      <c r="AV908" s="142" t="s">
        <v>78</v>
      </c>
      <c r="AW908" s="142" t="s">
        <v>32</v>
      </c>
      <c r="AX908" s="142" t="s">
        <v>70</v>
      </c>
      <c r="AY908" s="145" t="s">
        <v>140</v>
      </c>
    </row>
    <row r="909" spans="2:65" s="142" customFormat="1">
      <c r="B909" s="143"/>
      <c r="D909" s="144" t="s">
        <v>152</v>
      </c>
      <c r="E909" s="145" t="s">
        <v>3</v>
      </c>
      <c r="F909" s="146" t="s">
        <v>1121</v>
      </c>
      <c r="H909" s="145" t="s">
        <v>3</v>
      </c>
      <c r="I909" s="147"/>
      <c r="L909" s="143"/>
      <c r="M909" s="148"/>
      <c r="T909" s="149"/>
      <c r="AT909" s="145" t="s">
        <v>152</v>
      </c>
      <c r="AU909" s="145" t="s">
        <v>80</v>
      </c>
      <c r="AV909" s="142" t="s">
        <v>78</v>
      </c>
      <c r="AW909" s="142" t="s">
        <v>32</v>
      </c>
      <c r="AX909" s="142" t="s">
        <v>70</v>
      </c>
      <c r="AY909" s="145" t="s">
        <v>140</v>
      </c>
    </row>
    <row r="910" spans="2:65" s="150" customFormat="1">
      <c r="B910" s="151"/>
      <c r="D910" s="144" t="s">
        <v>152</v>
      </c>
      <c r="E910" s="152" t="s">
        <v>3</v>
      </c>
      <c r="F910" s="153" t="s">
        <v>1129</v>
      </c>
      <c r="H910" s="154">
        <v>5.5</v>
      </c>
      <c r="I910" s="155"/>
      <c r="L910" s="151"/>
      <c r="M910" s="156"/>
      <c r="T910" s="157"/>
      <c r="AT910" s="152" t="s">
        <v>152</v>
      </c>
      <c r="AU910" s="152" t="s">
        <v>80</v>
      </c>
      <c r="AV910" s="150" t="s">
        <v>80</v>
      </c>
      <c r="AW910" s="150" t="s">
        <v>32</v>
      </c>
      <c r="AX910" s="150" t="s">
        <v>70</v>
      </c>
      <c r="AY910" s="152" t="s">
        <v>140</v>
      </c>
    </row>
    <row r="911" spans="2:65" s="158" customFormat="1">
      <c r="B911" s="159"/>
      <c r="D911" s="144" t="s">
        <v>152</v>
      </c>
      <c r="E911" s="160" t="s">
        <v>3</v>
      </c>
      <c r="F911" s="161" t="s">
        <v>162</v>
      </c>
      <c r="H911" s="162">
        <v>5.5</v>
      </c>
      <c r="I911" s="163"/>
      <c r="L911" s="159"/>
      <c r="M911" s="164"/>
      <c r="T911" s="165"/>
      <c r="AT911" s="160" t="s">
        <v>152</v>
      </c>
      <c r="AU911" s="160" t="s">
        <v>80</v>
      </c>
      <c r="AV911" s="158" t="s">
        <v>148</v>
      </c>
      <c r="AW911" s="158" t="s">
        <v>32</v>
      </c>
      <c r="AX911" s="158" t="s">
        <v>78</v>
      </c>
      <c r="AY911" s="160" t="s">
        <v>140</v>
      </c>
    </row>
    <row r="912" spans="2:65" s="17" customFormat="1" ht="16.5" customHeight="1">
      <c r="B912" s="124"/>
      <c r="C912" s="125" t="s">
        <v>240</v>
      </c>
      <c r="D912" s="125" t="s">
        <v>143</v>
      </c>
      <c r="E912" s="126" t="s">
        <v>1130</v>
      </c>
      <c r="F912" s="127" t="s">
        <v>1131</v>
      </c>
      <c r="G912" s="128" t="s">
        <v>349</v>
      </c>
      <c r="H912" s="129">
        <v>1</v>
      </c>
      <c r="I912" s="130"/>
      <c r="J912" s="131">
        <f>ROUND(I912*H912,2)</f>
        <v>0</v>
      </c>
      <c r="K912" s="127" t="s">
        <v>147</v>
      </c>
      <c r="L912" s="18"/>
      <c r="M912" s="132" t="s">
        <v>3</v>
      </c>
      <c r="N912" s="133" t="s">
        <v>41</v>
      </c>
      <c r="P912" s="134">
        <f>O912*H912</f>
        <v>0</v>
      </c>
      <c r="Q912" s="134">
        <v>0</v>
      </c>
      <c r="R912" s="134">
        <f>Q912*H912</f>
        <v>0</v>
      </c>
      <c r="S912" s="134">
        <v>0</v>
      </c>
      <c r="T912" s="135">
        <f>S912*H912</f>
        <v>0</v>
      </c>
      <c r="AR912" s="136" t="s">
        <v>888</v>
      </c>
      <c r="AT912" s="136" t="s">
        <v>143</v>
      </c>
      <c r="AU912" s="136" t="s">
        <v>80</v>
      </c>
      <c r="AY912" s="2" t="s">
        <v>140</v>
      </c>
      <c r="BE912" s="137">
        <f>IF(N912="základní",J912,0)</f>
        <v>0</v>
      </c>
      <c r="BF912" s="137">
        <f>IF(N912="snížená",J912,0)</f>
        <v>0</v>
      </c>
      <c r="BG912" s="137">
        <f>IF(N912="zákl. přenesená",J912,0)</f>
        <v>0</v>
      </c>
      <c r="BH912" s="137">
        <f>IF(N912="sníž. přenesená",J912,0)</f>
        <v>0</v>
      </c>
      <c r="BI912" s="137">
        <f>IF(N912="nulová",J912,0)</f>
        <v>0</v>
      </c>
      <c r="BJ912" s="2" t="s">
        <v>78</v>
      </c>
      <c r="BK912" s="137">
        <f>ROUND(I912*H912,2)</f>
        <v>0</v>
      </c>
      <c r="BL912" s="2" t="s">
        <v>888</v>
      </c>
      <c r="BM912" s="136" t="s">
        <v>1132</v>
      </c>
    </row>
    <row r="913" spans="2:65" s="17" customFormat="1">
      <c r="B913" s="18"/>
      <c r="D913" s="138" t="s">
        <v>150</v>
      </c>
      <c r="F913" s="139" t="s">
        <v>1133</v>
      </c>
      <c r="I913" s="140"/>
      <c r="L913" s="18"/>
      <c r="M913" s="141"/>
      <c r="T913" s="42"/>
      <c r="AT913" s="2" t="s">
        <v>150</v>
      </c>
      <c r="AU913" s="2" t="s">
        <v>80</v>
      </c>
    </row>
    <row r="914" spans="2:65" s="142" customFormat="1">
      <c r="B914" s="143"/>
      <c r="D914" s="144" t="s">
        <v>152</v>
      </c>
      <c r="E914" s="145" t="s">
        <v>3</v>
      </c>
      <c r="F914" s="146" t="s">
        <v>1134</v>
      </c>
      <c r="H914" s="145" t="s">
        <v>3</v>
      </c>
      <c r="I914" s="147"/>
      <c r="L914" s="143"/>
      <c r="M914" s="148"/>
      <c r="T914" s="149"/>
      <c r="AT914" s="145" t="s">
        <v>152</v>
      </c>
      <c r="AU914" s="145" t="s">
        <v>80</v>
      </c>
      <c r="AV914" s="142" t="s">
        <v>78</v>
      </c>
      <c r="AW914" s="142" t="s">
        <v>32</v>
      </c>
      <c r="AX914" s="142" t="s">
        <v>70</v>
      </c>
      <c r="AY914" s="145" t="s">
        <v>140</v>
      </c>
    </row>
    <row r="915" spans="2:65" s="142" customFormat="1">
      <c r="B915" s="143"/>
      <c r="D915" s="144" t="s">
        <v>152</v>
      </c>
      <c r="E915" s="145" t="s">
        <v>3</v>
      </c>
      <c r="F915" s="146" t="s">
        <v>1118</v>
      </c>
      <c r="H915" s="145" t="s">
        <v>3</v>
      </c>
      <c r="I915" s="147"/>
      <c r="L915" s="143"/>
      <c r="M915" s="148"/>
      <c r="T915" s="149"/>
      <c r="AT915" s="145" t="s">
        <v>152</v>
      </c>
      <c r="AU915" s="145" t="s">
        <v>80</v>
      </c>
      <c r="AV915" s="142" t="s">
        <v>78</v>
      </c>
      <c r="AW915" s="142" t="s">
        <v>32</v>
      </c>
      <c r="AX915" s="142" t="s">
        <v>70</v>
      </c>
      <c r="AY915" s="145" t="s">
        <v>140</v>
      </c>
    </row>
    <row r="916" spans="2:65" s="142" customFormat="1">
      <c r="B916" s="143"/>
      <c r="D916" s="144" t="s">
        <v>152</v>
      </c>
      <c r="E916" s="145" t="s">
        <v>3</v>
      </c>
      <c r="F916" s="146" t="s">
        <v>1119</v>
      </c>
      <c r="H916" s="145" t="s">
        <v>3</v>
      </c>
      <c r="I916" s="147"/>
      <c r="L916" s="143"/>
      <c r="M916" s="148"/>
      <c r="T916" s="149"/>
      <c r="AT916" s="145" t="s">
        <v>152</v>
      </c>
      <c r="AU916" s="145" t="s">
        <v>80</v>
      </c>
      <c r="AV916" s="142" t="s">
        <v>78</v>
      </c>
      <c r="AW916" s="142" t="s">
        <v>32</v>
      </c>
      <c r="AX916" s="142" t="s">
        <v>70</v>
      </c>
      <c r="AY916" s="145" t="s">
        <v>140</v>
      </c>
    </row>
    <row r="917" spans="2:65" s="142" customFormat="1">
      <c r="B917" s="143"/>
      <c r="D917" s="144" t="s">
        <v>152</v>
      </c>
      <c r="E917" s="145" t="s">
        <v>3</v>
      </c>
      <c r="F917" s="146" t="s">
        <v>1128</v>
      </c>
      <c r="H917" s="145" t="s">
        <v>3</v>
      </c>
      <c r="I917" s="147"/>
      <c r="L917" s="143"/>
      <c r="M917" s="148"/>
      <c r="T917" s="149"/>
      <c r="AT917" s="145" t="s">
        <v>152</v>
      </c>
      <c r="AU917" s="145" t="s">
        <v>80</v>
      </c>
      <c r="AV917" s="142" t="s">
        <v>78</v>
      </c>
      <c r="AW917" s="142" t="s">
        <v>32</v>
      </c>
      <c r="AX917" s="142" t="s">
        <v>70</v>
      </c>
      <c r="AY917" s="145" t="s">
        <v>140</v>
      </c>
    </row>
    <row r="918" spans="2:65" s="142" customFormat="1">
      <c r="B918" s="143"/>
      <c r="D918" s="144" t="s">
        <v>152</v>
      </c>
      <c r="E918" s="145" t="s">
        <v>3</v>
      </c>
      <c r="F918" s="146" t="s">
        <v>1121</v>
      </c>
      <c r="H918" s="145" t="s">
        <v>3</v>
      </c>
      <c r="I918" s="147"/>
      <c r="L918" s="143"/>
      <c r="M918" s="148"/>
      <c r="T918" s="149"/>
      <c r="AT918" s="145" t="s">
        <v>152</v>
      </c>
      <c r="AU918" s="145" t="s">
        <v>80</v>
      </c>
      <c r="AV918" s="142" t="s">
        <v>78</v>
      </c>
      <c r="AW918" s="142" t="s">
        <v>32</v>
      </c>
      <c r="AX918" s="142" t="s">
        <v>70</v>
      </c>
      <c r="AY918" s="145" t="s">
        <v>140</v>
      </c>
    </row>
    <row r="919" spans="2:65" s="150" customFormat="1">
      <c r="B919" s="151"/>
      <c r="D919" s="144" t="s">
        <v>152</v>
      </c>
      <c r="E919" s="152" t="s">
        <v>3</v>
      </c>
      <c r="F919" s="153" t="s">
        <v>78</v>
      </c>
      <c r="H919" s="154">
        <v>1</v>
      </c>
      <c r="I919" s="155"/>
      <c r="L919" s="151"/>
      <c r="M919" s="156"/>
      <c r="T919" s="157"/>
      <c r="AT919" s="152" t="s">
        <v>152</v>
      </c>
      <c r="AU919" s="152" t="s">
        <v>80</v>
      </c>
      <c r="AV919" s="150" t="s">
        <v>80</v>
      </c>
      <c r="AW919" s="150" t="s">
        <v>32</v>
      </c>
      <c r="AX919" s="150" t="s">
        <v>70</v>
      </c>
      <c r="AY919" s="152" t="s">
        <v>140</v>
      </c>
    </row>
    <row r="920" spans="2:65" s="158" customFormat="1">
      <c r="B920" s="159"/>
      <c r="D920" s="144" t="s">
        <v>152</v>
      </c>
      <c r="E920" s="160" t="s">
        <v>3</v>
      </c>
      <c r="F920" s="161" t="s">
        <v>162</v>
      </c>
      <c r="H920" s="162">
        <v>1</v>
      </c>
      <c r="I920" s="163"/>
      <c r="L920" s="159"/>
      <c r="M920" s="164"/>
      <c r="T920" s="165"/>
      <c r="AT920" s="160" t="s">
        <v>152</v>
      </c>
      <c r="AU920" s="160" t="s">
        <v>80</v>
      </c>
      <c r="AV920" s="158" t="s">
        <v>148</v>
      </c>
      <c r="AW920" s="158" t="s">
        <v>32</v>
      </c>
      <c r="AX920" s="158" t="s">
        <v>78</v>
      </c>
      <c r="AY920" s="160" t="s">
        <v>140</v>
      </c>
    </row>
    <row r="921" spans="2:65" s="17" customFormat="1" ht="21.75" customHeight="1">
      <c r="B921" s="124"/>
      <c r="C921" s="125" t="s">
        <v>8</v>
      </c>
      <c r="D921" s="125" t="s">
        <v>143</v>
      </c>
      <c r="E921" s="126" t="s">
        <v>1135</v>
      </c>
      <c r="F921" s="127" t="s">
        <v>1136</v>
      </c>
      <c r="G921" s="128" t="s">
        <v>349</v>
      </c>
      <c r="H921" s="129">
        <v>1</v>
      </c>
      <c r="I921" s="130"/>
      <c r="J921" s="131">
        <f>ROUND(I921*H921,2)</f>
        <v>0</v>
      </c>
      <c r="K921" s="127" t="s">
        <v>147</v>
      </c>
      <c r="L921" s="18"/>
      <c r="M921" s="132" t="s">
        <v>3</v>
      </c>
      <c r="N921" s="133" t="s">
        <v>41</v>
      </c>
      <c r="P921" s="134">
        <f>O921*H921</f>
        <v>0</v>
      </c>
      <c r="Q921" s="134">
        <v>0</v>
      </c>
      <c r="R921" s="134">
        <f>Q921*H921</f>
        <v>0</v>
      </c>
      <c r="S921" s="134">
        <v>0</v>
      </c>
      <c r="T921" s="135">
        <f>S921*H921</f>
        <v>0</v>
      </c>
      <c r="AR921" s="136" t="s">
        <v>888</v>
      </c>
      <c r="AT921" s="136" t="s">
        <v>143</v>
      </c>
      <c r="AU921" s="136" t="s">
        <v>80</v>
      </c>
      <c r="AY921" s="2" t="s">
        <v>140</v>
      </c>
      <c r="BE921" s="137">
        <f>IF(N921="základní",J921,0)</f>
        <v>0</v>
      </c>
      <c r="BF921" s="137">
        <f>IF(N921="snížená",J921,0)</f>
        <v>0</v>
      </c>
      <c r="BG921" s="137">
        <f>IF(N921="zákl. přenesená",J921,0)</f>
        <v>0</v>
      </c>
      <c r="BH921" s="137">
        <f>IF(N921="sníž. přenesená",J921,0)</f>
        <v>0</v>
      </c>
      <c r="BI921" s="137">
        <f>IF(N921="nulová",J921,0)</f>
        <v>0</v>
      </c>
      <c r="BJ921" s="2" t="s">
        <v>78</v>
      </c>
      <c r="BK921" s="137">
        <f>ROUND(I921*H921,2)</f>
        <v>0</v>
      </c>
      <c r="BL921" s="2" t="s">
        <v>888</v>
      </c>
      <c r="BM921" s="136" t="s">
        <v>1137</v>
      </c>
    </row>
    <row r="922" spans="2:65" s="17" customFormat="1">
      <c r="B922" s="18"/>
      <c r="D922" s="138" t="s">
        <v>150</v>
      </c>
      <c r="F922" s="139" t="s">
        <v>1138</v>
      </c>
      <c r="I922" s="140"/>
      <c r="L922" s="18"/>
      <c r="M922" s="141"/>
      <c r="T922" s="42"/>
      <c r="AT922" s="2" t="s">
        <v>150</v>
      </c>
      <c r="AU922" s="2" t="s">
        <v>80</v>
      </c>
    </row>
    <row r="923" spans="2:65" s="142" customFormat="1">
      <c r="B923" s="143"/>
      <c r="D923" s="144" t="s">
        <v>152</v>
      </c>
      <c r="E923" s="145" t="s">
        <v>3</v>
      </c>
      <c r="F923" s="146" t="s">
        <v>1139</v>
      </c>
      <c r="H923" s="145" t="s">
        <v>3</v>
      </c>
      <c r="I923" s="147"/>
      <c r="L923" s="143"/>
      <c r="M923" s="148"/>
      <c r="T923" s="149"/>
      <c r="AT923" s="145" t="s">
        <v>152</v>
      </c>
      <c r="AU923" s="145" t="s">
        <v>80</v>
      </c>
      <c r="AV923" s="142" t="s">
        <v>78</v>
      </c>
      <c r="AW923" s="142" t="s">
        <v>32</v>
      </c>
      <c r="AX923" s="142" t="s">
        <v>70</v>
      </c>
      <c r="AY923" s="145" t="s">
        <v>140</v>
      </c>
    </row>
    <row r="924" spans="2:65" s="142" customFormat="1">
      <c r="B924" s="143"/>
      <c r="D924" s="144" t="s">
        <v>152</v>
      </c>
      <c r="E924" s="145" t="s">
        <v>3</v>
      </c>
      <c r="F924" s="146" t="s">
        <v>1119</v>
      </c>
      <c r="H924" s="145" t="s">
        <v>3</v>
      </c>
      <c r="I924" s="147"/>
      <c r="L924" s="143"/>
      <c r="M924" s="148"/>
      <c r="T924" s="149"/>
      <c r="AT924" s="145" t="s">
        <v>152</v>
      </c>
      <c r="AU924" s="145" t="s">
        <v>80</v>
      </c>
      <c r="AV924" s="142" t="s">
        <v>78</v>
      </c>
      <c r="AW924" s="142" t="s">
        <v>32</v>
      </c>
      <c r="AX924" s="142" t="s">
        <v>70</v>
      </c>
      <c r="AY924" s="145" t="s">
        <v>140</v>
      </c>
    </row>
    <row r="925" spans="2:65" s="142" customFormat="1">
      <c r="B925" s="143"/>
      <c r="D925" s="144" t="s">
        <v>152</v>
      </c>
      <c r="E925" s="145" t="s">
        <v>3</v>
      </c>
      <c r="F925" s="146" t="s">
        <v>1121</v>
      </c>
      <c r="H925" s="145" t="s">
        <v>3</v>
      </c>
      <c r="I925" s="147"/>
      <c r="L925" s="143"/>
      <c r="M925" s="148"/>
      <c r="T925" s="149"/>
      <c r="AT925" s="145" t="s">
        <v>152</v>
      </c>
      <c r="AU925" s="145" t="s">
        <v>80</v>
      </c>
      <c r="AV925" s="142" t="s">
        <v>78</v>
      </c>
      <c r="AW925" s="142" t="s">
        <v>32</v>
      </c>
      <c r="AX925" s="142" t="s">
        <v>70</v>
      </c>
      <c r="AY925" s="145" t="s">
        <v>140</v>
      </c>
    </row>
    <row r="926" spans="2:65" s="150" customFormat="1">
      <c r="B926" s="151"/>
      <c r="D926" s="144" t="s">
        <v>152</v>
      </c>
      <c r="E926" s="152" t="s">
        <v>3</v>
      </c>
      <c r="F926" s="153" t="s">
        <v>78</v>
      </c>
      <c r="H926" s="154">
        <v>1</v>
      </c>
      <c r="I926" s="155"/>
      <c r="L926" s="151"/>
      <c r="M926" s="156"/>
      <c r="T926" s="157"/>
      <c r="AT926" s="152" t="s">
        <v>152</v>
      </c>
      <c r="AU926" s="152" t="s">
        <v>80</v>
      </c>
      <c r="AV926" s="150" t="s">
        <v>80</v>
      </c>
      <c r="AW926" s="150" t="s">
        <v>32</v>
      </c>
      <c r="AX926" s="150" t="s">
        <v>70</v>
      </c>
      <c r="AY926" s="152" t="s">
        <v>140</v>
      </c>
    </row>
    <row r="927" spans="2:65" s="158" customFormat="1">
      <c r="B927" s="159"/>
      <c r="D927" s="144" t="s">
        <v>152</v>
      </c>
      <c r="E927" s="160" t="s">
        <v>3</v>
      </c>
      <c r="F927" s="161" t="s">
        <v>162</v>
      </c>
      <c r="H927" s="162">
        <v>1</v>
      </c>
      <c r="I927" s="163"/>
      <c r="L927" s="159"/>
      <c r="M927" s="164"/>
      <c r="T927" s="165"/>
      <c r="AT927" s="160" t="s">
        <v>152</v>
      </c>
      <c r="AU927" s="160" t="s">
        <v>80</v>
      </c>
      <c r="AV927" s="158" t="s">
        <v>148</v>
      </c>
      <c r="AW927" s="158" t="s">
        <v>32</v>
      </c>
      <c r="AX927" s="158" t="s">
        <v>78</v>
      </c>
      <c r="AY927" s="160" t="s">
        <v>140</v>
      </c>
    </row>
    <row r="928" spans="2:65" s="17" customFormat="1" ht="16.5" customHeight="1">
      <c r="B928" s="124"/>
      <c r="C928" s="125" t="s">
        <v>1140</v>
      </c>
      <c r="D928" s="125" t="s">
        <v>143</v>
      </c>
      <c r="E928" s="126" t="s">
        <v>1141</v>
      </c>
      <c r="F928" s="127" t="s">
        <v>1142</v>
      </c>
      <c r="G928" s="128" t="s">
        <v>349</v>
      </c>
      <c r="H928" s="129">
        <v>1.8</v>
      </c>
      <c r="I928" s="130"/>
      <c r="J928" s="131">
        <f>ROUND(I928*H928,2)</f>
        <v>0</v>
      </c>
      <c r="K928" s="127" t="s">
        <v>147</v>
      </c>
      <c r="L928" s="18"/>
      <c r="M928" s="132" t="s">
        <v>3</v>
      </c>
      <c r="N928" s="133" t="s">
        <v>41</v>
      </c>
      <c r="P928" s="134">
        <f>O928*H928</f>
        <v>0</v>
      </c>
      <c r="Q928" s="134">
        <v>0</v>
      </c>
      <c r="R928" s="134">
        <f>Q928*H928</f>
        <v>0</v>
      </c>
      <c r="S928" s="134">
        <v>0</v>
      </c>
      <c r="T928" s="135">
        <f>S928*H928</f>
        <v>0</v>
      </c>
      <c r="AR928" s="136" t="s">
        <v>888</v>
      </c>
      <c r="AT928" s="136" t="s">
        <v>143</v>
      </c>
      <c r="AU928" s="136" t="s">
        <v>80</v>
      </c>
      <c r="AY928" s="2" t="s">
        <v>140</v>
      </c>
      <c r="BE928" s="137">
        <f>IF(N928="základní",J928,0)</f>
        <v>0</v>
      </c>
      <c r="BF928" s="137">
        <f>IF(N928="snížená",J928,0)</f>
        <v>0</v>
      </c>
      <c r="BG928" s="137">
        <f>IF(N928="zákl. přenesená",J928,0)</f>
        <v>0</v>
      </c>
      <c r="BH928" s="137">
        <f>IF(N928="sníž. přenesená",J928,0)</f>
        <v>0</v>
      </c>
      <c r="BI928" s="137">
        <f>IF(N928="nulová",J928,0)</f>
        <v>0</v>
      </c>
      <c r="BJ928" s="2" t="s">
        <v>78</v>
      </c>
      <c r="BK928" s="137">
        <f>ROUND(I928*H928,2)</f>
        <v>0</v>
      </c>
      <c r="BL928" s="2" t="s">
        <v>888</v>
      </c>
      <c r="BM928" s="136" t="s">
        <v>1143</v>
      </c>
    </row>
    <row r="929" spans="2:65" s="17" customFormat="1">
      <c r="B929" s="18"/>
      <c r="D929" s="138" t="s">
        <v>150</v>
      </c>
      <c r="F929" s="139" t="s">
        <v>1144</v>
      </c>
      <c r="I929" s="140"/>
      <c r="L929" s="18"/>
      <c r="M929" s="141"/>
      <c r="T929" s="42"/>
      <c r="AT929" s="2" t="s">
        <v>150</v>
      </c>
      <c r="AU929" s="2" t="s">
        <v>80</v>
      </c>
    </row>
    <row r="930" spans="2:65" s="142" customFormat="1">
      <c r="B930" s="143"/>
      <c r="D930" s="144" t="s">
        <v>152</v>
      </c>
      <c r="E930" s="145" t="s">
        <v>3</v>
      </c>
      <c r="F930" s="146" t="s">
        <v>1145</v>
      </c>
      <c r="H930" s="145" t="s">
        <v>3</v>
      </c>
      <c r="I930" s="147"/>
      <c r="L930" s="143"/>
      <c r="M930" s="148"/>
      <c r="T930" s="149"/>
      <c r="AT930" s="145" t="s">
        <v>152</v>
      </c>
      <c r="AU930" s="145" t="s">
        <v>80</v>
      </c>
      <c r="AV930" s="142" t="s">
        <v>78</v>
      </c>
      <c r="AW930" s="142" t="s">
        <v>32</v>
      </c>
      <c r="AX930" s="142" t="s">
        <v>70</v>
      </c>
      <c r="AY930" s="145" t="s">
        <v>140</v>
      </c>
    </row>
    <row r="931" spans="2:65" s="142" customFormat="1">
      <c r="B931" s="143"/>
      <c r="D931" s="144" t="s">
        <v>152</v>
      </c>
      <c r="E931" s="145" t="s">
        <v>3</v>
      </c>
      <c r="F931" s="146" t="s">
        <v>1118</v>
      </c>
      <c r="H931" s="145" t="s">
        <v>3</v>
      </c>
      <c r="I931" s="147"/>
      <c r="L931" s="143"/>
      <c r="M931" s="148"/>
      <c r="T931" s="149"/>
      <c r="AT931" s="145" t="s">
        <v>152</v>
      </c>
      <c r="AU931" s="145" t="s">
        <v>80</v>
      </c>
      <c r="AV931" s="142" t="s">
        <v>78</v>
      </c>
      <c r="AW931" s="142" t="s">
        <v>32</v>
      </c>
      <c r="AX931" s="142" t="s">
        <v>70</v>
      </c>
      <c r="AY931" s="145" t="s">
        <v>140</v>
      </c>
    </row>
    <row r="932" spans="2:65" s="142" customFormat="1">
      <c r="B932" s="143"/>
      <c r="D932" s="144" t="s">
        <v>152</v>
      </c>
      <c r="E932" s="145" t="s">
        <v>3</v>
      </c>
      <c r="F932" s="146" t="s">
        <v>1119</v>
      </c>
      <c r="H932" s="145" t="s">
        <v>3</v>
      </c>
      <c r="I932" s="147"/>
      <c r="L932" s="143"/>
      <c r="M932" s="148"/>
      <c r="T932" s="149"/>
      <c r="AT932" s="145" t="s">
        <v>152</v>
      </c>
      <c r="AU932" s="145" t="s">
        <v>80</v>
      </c>
      <c r="AV932" s="142" t="s">
        <v>78</v>
      </c>
      <c r="AW932" s="142" t="s">
        <v>32</v>
      </c>
      <c r="AX932" s="142" t="s">
        <v>70</v>
      </c>
      <c r="AY932" s="145" t="s">
        <v>140</v>
      </c>
    </row>
    <row r="933" spans="2:65" s="142" customFormat="1">
      <c r="B933" s="143"/>
      <c r="D933" s="144" t="s">
        <v>152</v>
      </c>
      <c r="E933" s="145" t="s">
        <v>3</v>
      </c>
      <c r="F933" s="146" t="s">
        <v>1120</v>
      </c>
      <c r="H933" s="145" t="s">
        <v>3</v>
      </c>
      <c r="I933" s="147"/>
      <c r="L933" s="143"/>
      <c r="M933" s="148"/>
      <c r="T933" s="149"/>
      <c r="AT933" s="145" t="s">
        <v>152</v>
      </c>
      <c r="AU933" s="145" t="s">
        <v>80</v>
      </c>
      <c r="AV933" s="142" t="s">
        <v>78</v>
      </c>
      <c r="AW933" s="142" t="s">
        <v>32</v>
      </c>
      <c r="AX933" s="142" t="s">
        <v>70</v>
      </c>
      <c r="AY933" s="145" t="s">
        <v>140</v>
      </c>
    </row>
    <row r="934" spans="2:65" s="142" customFormat="1">
      <c r="B934" s="143"/>
      <c r="D934" s="144" t="s">
        <v>152</v>
      </c>
      <c r="E934" s="145" t="s">
        <v>3</v>
      </c>
      <c r="F934" s="146" t="s">
        <v>1121</v>
      </c>
      <c r="H934" s="145" t="s">
        <v>3</v>
      </c>
      <c r="I934" s="147"/>
      <c r="L934" s="143"/>
      <c r="M934" s="148"/>
      <c r="T934" s="149"/>
      <c r="AT934" s="145" t="s">
        <v>152</v>
      </c>
      <c r="AU934" s="145" t="s">
        <v>80</v>
      </c>
      <c r="AV934" s="142" t="s">
        <v>78</v>
      </c>
      <c r="AW934" s="142" t="s">
        <v>32</v>
      </c>
      <c r="AX934" s="142" t="s">
        <v>70</v>
      </c>
      <c r="AY934" s="145" t="s">
        <v>140</v>
      </c>
    </row>
    <row r="935" spans="2:65" s="150" customFormat="1">
      <c r="B935" s="151"/>
      <c r="D935" s="144" t="s">
        <v>152</v>
      </c>
      <c r="E935" s="152" t="s">
        <v>3</v>
      </c>
      <c r="F935" s="153" t="s">
        <v>1146</v>
      </c>
      <c r="H935" s="154">
        <v>1.8</v>
      </c>
      <c r="I935" s="155"/>
      <c r="L935" s="151"/>
      <c r="M935" s="156"/>
      <c r="T935" s="157"/>
      <c r="AT935" s="152" t="s">
        <v>152</v>
      </c>
      <c r="AU935" s="152" t="s">
        <v>80</v>
      </c>
      <c r="AV935" s="150" t="s">
        <v>80</v>
      </c>
      <c r="AW935" s="150" t="s">
        <v>32</v>
      </c>
      <c r="AX935" s="150" t="s">
        <v>70</v>
      </c>
      <c r="AY935" s="152" t="s">
        <v>140</v>
      </c>
    </row>
    <row r="936" spans="2:65" s="158" customFormat="1">
      <c r="B936" s="159"/>
      <c r="D936" s="144" t="s">
        <v>152</v>
      </c>
      <c r="E936" s="160" t="s">
        <v>3</v>
      </c>
      <c r="F936" s="161" t="s">
        <v>162</v>
      </c>
      <c r="H936" s="162">
        <v>1.8</v>
      </c>
      <c r="I936" s="163"/>
      <c r="L936" s="159"/>
      <c r="M936" s="164"/>
      <c r="T936" s="165"/>
      <c r="AT936" s="160" t="s">
        <v>152</v>
      </c>
      <c r="AU936" s="160" t="s">
        <v>80</v>
      </c>
      <c r="AV936" s="158" t="s">
        <v>148</v>
      </c>
      <c r="AW936" s="158" t="s">
        <v>32</v>
      </c>
      <c r="AX936" s="158" t="s">
        <v>78</v>
      </c>
      <c r="AY936" s="160" t="s">
        <v>140</v>
      </c>
    </row>
    <row r="937" spans="2:65" s="17" customFormat="1" ht="16.5" customHeight="1">
      <c r="B937" s="124"/>
      <c r="C937" s="125" t="s">
        <v>1147</v>
      </c>
      <c r="D937" s="125" t="s">
        <v>143</v>
      </c>
      <c r="E937" s="126" t="s">
        <v>1148</v>
      </c>
      <c r="F937" s="127" t="s">
        <v>1149</v>
      </c>
      <c r="G937" s="128" t="s">
        <v>1029</v>
      </c>
      <c r="H937" s="129">
        <v>6</v>
      </c>
      <c r="I937" s="130"/>
      <c r="J937" s="131">
        <f>ROUND(I937*H937,2)</f>
        <v>0</v>
      </c>
      <c r="K937" s="127" t="s">
        <v>147</v>
      </c>
      <c r="L937" s="18"/>
      <c r="M937" s="132" t="s">
        <v>3</v>
      </c>
      <c r="N937" s="133" t="s">
        <v>41</v>
      </c>
      <c r="P937" s="134">
        <f>O937*H937</f>
        <v>0</v>
      </c>
      <c r="Q937" s="134">
        <v>0</v>
      </c>
      <c r="R937" s="134">
        <f>Q937*H937</f>
        <v>0</v>
      </c>
      <c r="S937" s="134">
        <v>0</v>
      </c>
      <c r="T937" s="135">
        <f>S937*H937</f>
        <v>0</v>
      </c>
      <c r="AR937" s="136" t="s">
        <v>888</v>
      </c>
      <c r="AT937" s="136" t="s">
        <v>143</v>
      </c>
      <c r="AU937" s="136" t="s">
        <v>80</v>
      </c>
      <c r="AY937" s="2" t="s">
        <v>140</v>
      </c>
      <c r="BE937" s="137">
        <f>IF(N937="základní",J937,0)</f>
        <v>0</v>
      </c>
      <c r="BF937" s="137">
        <f>IF(N937="snížená",J937,0)</f>
        <v>0</v>
      </c>
      <c r="BG937" s="137">
        <f>IF(N937="zákl. přenesená",J937,0)</f>
        <v>0</v>
      </c>
      <c r="BH937" s="137">
        <f>IF(N937="sníž. přenesená",J937,0)</f>
        <v>0</v>
      </c>
      <c r="BI937" s="137">
        <f>IF(N937="nulová",J937,0)</f>
        <v>0</v>
      </c>
      <c r="BJ937" s="2" t="s">
        <v>78</v>
      </c>
      <c r="BK937" s="137">
        <f>ROUND(I937*H937,2)</f>
        <v>0</v>
      </c>
      <c r="BL937" s="2" t="s">
        <v>888</v>
      </c>
      <c r="BM937" s="136" t="s">
        <v>1150</v>
      </c>
    </row>
    <row r="938" spans="2:65" s="17" customFormat="1">
      <c r="B938" s="18"/>
      <c r="D938" s="138" t="s">
        <v>150</v>
      </c>
      <c r="F938" s="139" t="s">
        <v>1151</v>
      </c>
      <c r="I938" s="140"/>
      <c r="L938" s="18"/>
      <c r="M938" s="141"/>
      <c r="T938" s="42"/>
      <c r="AT938" s="2" t="s">
        <v>150</v>
      </c>
      <c r="AU938" s="2" t="s">
        <v>80</v>
      </c>
    </row>
    <row r="939" spans="2:65" s="17" customFormat="1" ht="16.5" customHeight="1">
      <c r="B939" s="124"/>
      <c r="C939" s="125" t="s">
        <v>1152</v>
      </c>
      <c r="D939" s="125" t="s">
        <v>143</v>
      </c>
      <c r="E939" s="126" t="s">
        <v>1153</v>
      </c>
      <c r="F939" s="127" t="s">
        <v>1154</v>
      </c>
      <c r="G939" s="128" t="s">
        <v>1029</v>
      </c>
      <c r="H939" s="129">
        <v>10</v>
      </c>
      <c r="I939" s="130"/>
      <c r="J939" s="131">
        <f>ROUND(I939*H939,2)</f>
        <v>0</v>
      </c>
      <c r="K939" s="127" t="s">
        <v>147</v>
      </c>
      <c r="L939" s="18"/>
      <c r="M939" s="132" t="s">
        <v>3</v>
      </c>
      <c r="N939" s="133" t="s">
        <v>41</v>
      </c>
      <c r="P939" s="134">
        <f>O939*H939</f>
        <v>0</v>
      </c>
      <c r="Q939" s="134">
        <v>0</v>
      </c>
      <c r="R939" s="134">
        <f>Q939*H939</f>
        <v>0</v>
      </c>
      <c r="S939" s="134">
        <v>0</v>
      </c>
      <c r="T939" s="135">
        <f>S939*H939</f>
        <v>0</v>
      </c>
      <c r="AR939" s="136" t="s">
        <v>888</v>
      </c>
      <c r="AT939" s="136" t="s">
        <v>143</v>
      </c>
      <c r="AU939" s="136" t="s">
        <v>80</v>
      </c>
      <c r="AY939" s="2" t="s">
        <v>140</v>
      </c>
      <c r="BE939" s="137">
        <f>IF(N939="základní",J939,0)</f>
        <v>0</v>
      </c>
      <c r="BF939" s="137">
        <f>IF(N939="snížená",J939,0)</f>
        <v>0</v>
      </c>
      <c r="BG939" s="137">
        <f>IF(N939="zákl. přenesená",J939,0)</f>
        <v>0</v>
      </c>
      <c r="BH939" s="137">
        <f>IF(N939="sníž. přenesená",J939,0)</f>
        <v>0</v>
      </c>
      <c r="BI939" s="137">
        <f>IF(N939="nulová",J939,0)</f>
        <v>0</v>
      </c>
      <c r="BJ939" s="2" t="s">
        <v>78</v>
      </c>
      <c r="BK939" s="137">
        <f>ROUND(I939*H939,2)</f>
        <v>0</v>
      </c>
      <c r="BL939" s="2" t="s">
        <v>888</v>
      </c>
      <c r="BM939" s="136" t="s">
        <v>1155</v>
      </c>
    </row>
    <row r="940" spans="2:65" s="17" customFormat="1">
      <c r="B940" s="18"/>
      <c r="D940" s="138" t="s">
        <v>150</v>
      </c>
      <c r="F940" s="139" t="s">
        <v>1156</v>
      </c>
      <c r="I940" s="140"/>
      <c r="L940" s="18"/>
      <c r="M940" s="141"/>
      <c r="T940" s="42"/>
      <c r="AT940" s="2" t="s">
        <v>150</v>
      </c>
      <c r="AU940" s="2" t="s">
        <v>80</v>
      </c>
    </row>
    <row r="941" spans="2:65" s="17" customFormat="1" ht="33" customHeight="1">
      <c r="B941" s="124"/>
      <c r="C941" s="125" t="s">
        <v>1157</v>
      </c>
      <c r="D941" s="125" t="s">
        <v>143</v>
      </c>
      <c r="E941" s="126" t="s">
        <v>1158</v>
      </c>
      <c r="F941" s="127" t="s">
        <v>1159</v>
      </c>
      <c r="G941" s="128" t="s">
        <v>349</v>
      </c>
      <c r="H941" s="129">
        <v>2</v>
      </c>
      <c r="I941" s="130"/>
      <c r="J941" s="131">
        <f>ROUND(I941*H941,2)</f>
        <v>0</v>
      </c>
      <c r="K941" s="127" t="s">
        <v>147</v>
      </c>
      <c r="L941" s="18"/>
      <c r="M941" s="132" t="s">
        <v>3</v>
      </c>
      <c r="N941" s="133" t="s">
        <v>41</v>
      </c>
      <c r="P941" s="134">
        <f>O941*H941</f>
        <v>0</v>
      </c>
      <c r="Q941" s="134">
        <v>0</v>
      </c>
      <c r="R941" s="134">
        <f>Q941*H941</f>
        <v>0</v>
      </c>
      <c r="S941" s="134">
        <v>0</v>
      </c>
      <c r="T941" s="135">
        <f>S941*H941</f>
        <v>0</v>
      </c>
      <c r="AR941" s="136" t="s">
        <v>888</v>
      </c>
      <c r="AT941" s="136" t="s">
        <v>143</v>
      </c>
      <c r="AU941" s="136" t="s">
        <v>80</v>
      </c>
      <c r="AY941" s="2" t="s">
        <v>140</v>
      </c>
      <c r="BE941" s="137">
        <f>IF(N941="základní",J941,0)</f>
        <v>0</v>
      </c>
      <c r="BF941" s="137">
        <f>IF(N941="snížená",J941,0)</f>
        <v>0</v>
      </c>
      <c r="BG941" s="137">
        <f>IF(N941="zákl. přenesená",J941,0)</f>
        <v>0</v>
      </c>
      <c r="BH941" s="137">
        <f>IF(N941="sníž. přenesená",J941,0)</f>
        <v>0</v>
      </c>
      <c r="BI941" s="137">
        <f>IF(N941="nulová",J941,0)</f>
        <v>0</v>
      </c>
      <c r="BJ941" s="2" t="s">
        <v>78</v>
      </c>
      <c r="BK941" s="137">
        <f>ROUND(I941*H941,2)</f>
        <v>0</v>
      </c>
      <c r="BL941" s="2" t="s">
        <v>888</v>
      </c>
      <c r="BM941" s="136" t="s">
        <v>1160</v>
      </c>
    </row>
    <row r="942" spans="2:65" s="17" customFormat="1">
      <c r="B942" s="18"/>
      <c r="D942" s="138" t="s">
        <v>150</v>
      </c>
      <c r="F942" s="139" t="s">
        <v>1161</v>
      </c>
      <c r="I942" s="140"/>
      <c r="L942" s="18"/>
      <c r="M942" s="141"/>
      <c r="T942" s="42"/>
      <c r="AT942" s="2" t="s">
        <v>150</v>
      </c>
      <c r="AU942" s="2" t="s">
        <v>80</v>
      </c>
    </row>
    <row r="943" spans="2:65" s="17" customFormat="1" ht="24.2" customHeight="1">
      <c r="B943" s="124"/>
      <c r="C943" s="125" t="s">
        <v>1162</v>
      </c>
      <c r="D943" s="125" t="s">
        <v>143</v>
      </c>
      <c r="E943" s="126" t="s">
        <v>1163</v>
      </c>
      <c r="F943" s="127" t="s">
        <v>1164</v>
      </c>
      <c r="G943" s="128" t="s">
        <v>1058</v>
      </c>
      <c r="H943" s="129">
        <v>2</v>
      </c>
      <c r="I943" s="130"/>
      <c r="J943" s="131">
        <f>ROUND(I943*H943,2)</f>
        <v>0</v>
      </c>
      <c r="K943" s="127" t="s">
        <v>147</v>
      </c>
      <c r="L943" s="18"/>
      <c r="M943" s="132" t="s">
        <v>3</v>
      </c>
      <c r="N943" s="133" t="s">
        <v>41</v>
      </c>
      <c r="P943" s="134">
        <f>O943*H943</f>
        <v>0</v>
      </c>
      <c r="Q943" s="134">
        <v>0</v>
      </c>
      <c r="R943" s="134">
        <f>Q943*H943</f>
        <v>0</v>
      </c>
      <c r="S943" s="134">
        <v>0</v>
      </c>
      <c r="T943" s="135">
        <f>S943*H943</f>
        <v>0</v>
      </c>
      <c r="AR943" s="136" t="s">
        <v>888</v>
      </c>
      <c r="AT943" s="136" t="s">
        <v>143</v>
      </c>
      <c r="AU943" s="136" t="s">
        <v>80</v>
      </c>
      <c r="AY943" s="2" t="s">
        <v>140</v>
      </c>
      <c r="BE943" s="137">
        <f>IF(N943="základní",J943,0)</f>
        <v>0</v>
      </c>
      <c r="BF943" s="137">
        <f>IF(N943="snížená",J943,0)</f>
        <v>0</v>
      </c>
      <c r="BG943" s="137">
        <f>IF(N943="zákl. přenesená",J943,0)</f>
        <v>0</v>
      </c>
      <c r="BH943" s="137">
        <f>IF(N943="sníž. přenesená",J943,0)</f>
        <v>0</v>
      </c>
      <c r="BI943" s="137">
        <f>IF(N943="nulová",J943,0)</f>
        <v>0</v>
      </c>
      <c r="BJ943" s="2" t="s">
        <v>78</v>
      </c>
      <c r="BK943" s="137">
        <f>ROUND(I943*H943,2)</f>
        <v>0</v>
      </c>
      <c r="BL943" s="2" t="s">
        <v>888</v>
      </c>
      <c r="BM943" s="136" t="s">
        <v>1165</v>
      </c>
    </row>
    <row r="944" spans="2:65" s="17" customFormat="1">
      <c r="B944" s="18"/>
      <c r="D944" s="138" t="s">
        <v>150</v>
      </c>
      <c r="F944" s="139" t="s">
        <v>1166</v>
      </c>
      <c r="I944" s="140"/>
      <c r="L944" s="18"/>
      <c r="M944" s="141"/>
      <c r="T944" s="42"/>
      <c r="AT944" s="2" t="s">
        <v>150</v>
      </c>
      <c r="AU944" s="2" t="s">
        <v>80</v>
      </c>
    </row>
    <row r="945" spans="2:65" s="142" customFormat="1">
      <c r="B945" s="143"/>
      <c r="D945" s="144" t="s">
        <v>152</v>
      </c>
      <c r="E945" s="145" t="s">
        <v>3</v>
      </c>
      <c r="F945" s="146" t="s">
        <v>1167</v>
      </c>
      <c r="H945" s="145" t="s">
        <v>3</v>
      </c>
      <c r="I945" s="147"/>
      <c r="L945" s="143"/>
      <c r="M945" s="148"/>
      <c r="T945" s="149"/>
      <c r="AT945" s="145" t="s">
        <v>152</v>
      </c>
      <c r="AU945" s="145" t="s">
        <v>80</v>
      </c>
      <c r="AV945" s="142" t="s">
        <v>78</v>
      </c>
      <c r="AW945" s="142" t="s">
        <v>32</v>
      </c>
      <c r="AX945" s="142" t="s">
        <v>70</v>
      </c>
      <c r="AY945" s="145" t="s">
        <v>140</v>
      </c>
    </row>
    <row r="946" spans="2:65" s="150" customFormat="1">
      <c r="B946" s="151"/>
      <c r="D946" s="144" t="s">
        <v>152</v>
      </c>
      <c r="E946" s="152" t="s">
        <v>3</v>
      </c>
      <c r="F946" s="153" t="s">
        <v>80</v>
      </c>
      <c r="H946" s="154">
        <v>2</v>
      </c>
      <c r="I946" s="155"/>
      <c r="L946" s="151"/>
      <c r="M946" s="156"/>
      <c r="T946" s="157"/>
      <c r="AT946" s="152" t="s">
        <v>152</v>
      </c>
      <c r="AU946" s="152" t="s">
        <v>80</v>
      </c>
      <c r="AV946" s="150" t="s">
        <v>80</v>
      </c>
      <c r="AW946" s="150" t="s">
        <v>32</v>
      </c>
      <c r="AX946" s="150" t="s">
        <v>70</v>
      </c>
      <c r="AY946" s="152" t="s">
        <v>140</v>
      </c>
    </row>
    <row r="947" spans="2:65" s="142" customFormat="1">
      <c r="B947" s="143"/>
      <c r="D947" s="144" t="s">
        <v>152</v>
      </c>
      <c r="E947" s="145" t="s">
        <v>3</v>
      </c>
      <c r="F947" s="146" t="s">
        <v>1033</v>
      </c>
      <c r="H947" s="145" t="s">
        <v>3</v>
      </c>
      <c r="I947" s="147"/>
      <c r="L947" s="143"/>
      <c r="M947" s="148"/>
      <c r="T947" s="149"/>
      <c r="AT947" s="145" t="s">
        <v>152</v>
      </c>
      <c r="AU947" s="145" t="s">
        <v>80</v>
      </c>
      <c r="AV947" s="142" t="s">
        <v>78</v>
      </c>
      <c r="AW947" s="142" t="s">
        <v>32</v>
      </c>
      <c r="AX947" s="142" t="s">
        <v>70</v>
      </c>
      <c r="AY947" s="145" t="s">
        <v>140</v>
      </c>
    </row>
    <row r="948" spans="2:65" s="142" customFormat="1" ht="22.5">
      <c r="B948" s="143"/>
      <c r="D948" s="144" t="s">
        <v>152</v>
      </c>
      <c r="E948" s="145" t="s">
        <v>3</v>
      </c>
      <c r="F948" s="146" t="s">
        <v>1168</v>
      </c>
      <c r="H948" s="145" t="s">
        <v>3</v>
      </c>
      <c r="I948" s="147"/>
      <c r="L948" s="143"/>
      <c r="M948" s="148"/>
      <c r="T948" s="149"/>
      <c r="AT948" s="145" t="s">
        <v>152</v>
      </c>
      <c r="AU948" s="145" t="s">
        <v>80</v>
      </c>
      <c r="AV948" s="142" t="s">
        <v>78</v>
      </c>
      <c r="AW948" s="142" t="s">
        <v>32</v>
      </c>
      <c r="AX948" s="142" t="s">
        <v>70</v>
      </c>
      <c r="AY948" s="145" t="s">
        <v>140</v>
      </c>
    </row>
    <row r="949" spans="2:65" s="142" customFormat="1" ht="33.75">
      <c r="B949" s="143"/>
      <c r="D949" s="144" t="s">
        <v>152</v>
      </c>
      <c r="E949" s="145" t="s">
        <v>3</v>
      </c>
      <c r="F949" s="146" t="s">
        <v>1169</v>
      </c>
      <c r="H949" s="145" t="s">
        <v>3</v>
      </c>
      <c r="I949" s="147"/>
      <c r="L949" s="143"/>
      <c r="M949" s="148"/>
      <c r="T949" s="149"/>
      <c r="AT949" s="145" t="s">
        <v>152</v>
      </c>
      <c r="AU949" s="145" t="s">
        <v>80</v>
      </c>
      <c r="AV949" s="142" t="s">
        <v>78</v>
      </c>
      <c r="AW949" s="142" t="s">
        <v>32</v>
      </c>
      <c r="AX949" s="142" t="s">
        <v>70</v>
      </c>
      <c r="AY949" s="145" t="s">
        <v>140</v>
      </c>
    </row>
    <row r="950" spans="2:65" s="142" customFormat="1" ht="22.5">
      <c r="B950" s="143"/>
      <c r="D950" s="144" t="s">
        <v>152</v>
      </c>
      <c r="E950" s="145" t="s">
        <v>3</v>
      </c>
      <c r="F950" s="146" t="s">
        <v>1170</v>
      </c>
      <c r="H950" s="145" t="s">
        <v>3</v>
      </c>
      <c r="I950" s="147"/>
      <c r="L950" s="143"/>
      <c r="M950" s="148"/>
      <c r="T950" s="149"/>
      <c r="AT950" s="145" t="s">
        <v>152</v>
      </c>
      <c r="AU950" s="145" t="s">
        <v>80</v>
      </c>
      <c r="AV950" s="142" t="s">
        <v>78</v>
      </c>
      <c r="AW950" s="142" t="s">
        <v>32</v>
      </c>
      <c r="AX950" s="142" t="s">
        <v>70</v>
      </c>
      <c r="AY950" s="145" t="s">
        <v>140</v>
      </c>
    </row>
    <row r="951" spans="2:65" s="142" customFormat="1" ht="22.5">
      <c r="B951" s="143"/>
      <c r="D951" s="144" t="s">
        <v>152</v>
      </c>
      <c r="E951" s="145" t="s">
        <v>3</v>
      </c>
      <c r="F951" s="146" t="s">
        <v>1171</v>
      </c>
      <c r="H951" s="145" t="s">
        <v>3</v>
      </c>
      <c r="I951" s="147"/>
      <c r="L951" s="143"/>
      <c r="M951" s="148"/>
      <c r="T951" s="149"/>
      <c r="AT951" s="145" t="s">
        <v>152</v>
      </c>
      <c r="AU951" s="145" t="s">
        <v>80</v>
      </c>
      <c r="AV951" s="142" t="s">
        <v>78</v>
      </c>
      <c r="AW951" s="142" t="s">
        <v>32</v>
      </c>
      <c r="AX951" s="142" t="s">
        <v>70</v>
      </c>
      <c r="AY951" s="145" t="s">
        <v>140</v>
      </c>
    </row>
    <row r="952" spans="2:65" s="142" customFormat="1">
      <c r="B952" s="143"/>
      <c r="D952" s="144" t="s">
        <v>152</v>
      </c>
      <c r="E952" s="145" t="s">
        <v>3</v>
      </c>
      <c r="F952" s="146" t="s">
        <v>1172</v>
      </c>
      <c r="H952" s="145" t="s">
        <v>3</v>
      </c>
      <c r="I952" s="147"/>
      <c r="L952" s="143"/>
      <c r="M952" s="148"/>
      <c r="T952" s="149"/>
      <c r="AT952" s="145" t="s">
        <v>152</v>
      </c>
      <c r="AU952" s="145" t="s">
        <v>80</v>
      </c>
      <c r="AV952" s="142" t="s">
        <v>78</v>
      </c>
      <c r="AW952" s="142" t="s">
        <v>32</v>
      </c>
      <c r="AX952" s="142" t="s">
        <v>70</v>
      </c>
      <c r="AY952" s="145" t="s">
        <v>140</v>
      </c>
    </row>
    <row r="953" spans="2:65" s="142" customFormat="1">
      <c r="B953" s="143"/>
      <c r="D953" s="144" t="s">
        <v>152</v>
      </c>
      <c r="E953" s="145" t="s">
        <v>3</v>
      </c>
      <c r="F953" s="146" t="s">
        <v>1173</v>
      </c>
      <c r="H953" s="145" t="s">
        <v>3</v>
      </c>
      <c r="I953" s="147"/>
      <c r="L953" s="143"/>
      <c r="M953" s="148"/>
      <c r="T953" s="149"/>
      <c r="AT953" s="145" t="s">
        <v>152</v>
      </c>
      <c r="AU953" s="145" t="s">
        <v>80</v>
      </c>
      <c r="AV953" s="142" t="s">
        <v>78</v>
      </c>
      <c r="AW953" s="142" t="s">
        <v>32</v>
      </c>
      <c r="AX953" s="142" t="s">
        <v>70</v>
      </c>
      <c r="AY953" s="145" t="s">
        <v>140</v>
      </c>
    </row>
    <row r="954" spans="2:65" s="158" customFormat="1">
      <c r="B954" s="159"/>
      <c r="D954" s="144" t="s">
        <v>152</v>
      </c>
      <c r="E954" s="160" t="s">
        <v>3</v>
      </c>
      <c r="F954" s="161" t="s">
        <v>162</v>
      </c>
      <c r="H954" s="162">
        <v>2</v>
      </c>
      <c r="I954" s="163"/>
      <c r="L954" s="159"/>
      <c r="M954" s="164"/>
      <c r="T954" s="165"/>
      <c r="AT954" s="160" t="s">
        <v>152</v>
      </c>
      <c r="AU954" s="160" t="s">
        <v>80</v>
      </c>
      <c r="AV954" s="158" t="s">
        <v>148</v>
      </c>
      <c r="AW954" s="158" t="s">
        <v>32</v>
      </c>
      <c r="AX954" s="158" t="s">
        <v>78</v>
      </c>
      <c r="AY954" s="160" t="s">
        <v>140</v>
      </c>
    </row>
    <row r="955" spans="2:65" s="17" customFormat="1" ht="24.2" customHeight="1">
      <c r="B955" s="124"/>
      <c r="C955" s="125" t="s">
        <v>1174</v>
      </c>
      <c r="D955" s="125" t="s">
        <v>143</v>
      </c>
      <c r="E955" s="126" t="s">
        <v>1175</v>
      </c>
      <c r="F955" s="127" t="s">
        <v>1176</v>
      </c>
      <c r="G955" s="128" t="s">
        <v>1058</v>
      </c>
      <c r="H955" s="129">
        <v>1</v>
      </c>
      <c r="I955" s="130"/>
      <c r="J955" s="131">
        <f>ROUND(I955*H955,2)</f>
        <v>0</v>
      </c>
      <c r="K955" s="127" t="s">
        <v>147</v>
      </c>
      <c r="L955" s="18"/>
      <c r="M955" s="132" t="s">
        <v>3</v>
      </c>
      <c r="N955" s="133" t="s">
        <v>41</v>
      </c>
      <c r="P955" s="134">
        <f>O955*H955</f>
        <v>0</v>
      </c>
      <c r="Q955" s="134">
        <v>0</v>
      </c>
      <c r="R955" s="134">
        <f>Q955*H955</f>
        <v>0</v>
      </c>
      <c r="S955" s="134">
        <v>0</v>
      </c>
      <c r="T955" s="135">
        <f>S955*H955</f>
        <v>0</v>
      </c>
      <c r="AR955" s="136" t="s">
        <v>888</v>
      </c>
      <c r="AT955" s="136" t="s">
        <v>143</v>
      </c>
      <c r="AU955" s="136" t="s">
        <v>80</v>
      </c>
      <c r="AY955" s="2" t="s">
        <v>140</v>
      </c>
      <c r="BE955" s="137">
        <f>IF(N955="základní",J955,0)</f>
        <v>0</v>
      </c>
      <c r="BF955" s="137">
        <f>IF(N955="snížená",J955,0)</f>
        <v>0</v>
      </c>
      <c r="BG955" s="137">
        <f>IF(N955="zákl. přenesená",J955,0)</f>
        <v>0</v>
      </c>
      <c r="BH955" s="137">
        <f>IF(N955="sníž. přenesená",J955,0)</f>
        <v>0</v>
      </c>
      <c r="BI955" s="137">
        <f>IF(N955="nulová",J955,0)</f>
        <v>0</v>
      </c>
      <c r="BJ955" s="2" t="s">
        <v>78</v>
      </c>
      <c r="BK955" s="137">
        <f>ROUND(I955*H955,2)</f>
        <v>0</v>
      </c>
      <c r="BL955" s="2" t="s">
        <v>888</v>
      </c>
      <c r="BM955" s="136" t="s">
        <v>1177</v>
      </c>
    </row>
    <row r="956" spans="2:65" s="17" customFormat="1">
      <c r="B956" s="18"/>
      <c r="D956" s="138" t="s">
        <v>150</v>
      </c>
      <c r="F956" s="139" t="s">
        <v>1178</v>
      </c>
      <c r="I956" s="140"/>
      <c r="L956" s="18"/>
      <c r="M956" s="141"/>
      <c r="T956" s="42"/>
      <c r="AT956" s="2" t="s">
        <v>150</v>
      </c>
      <c r="AU956" s="2" t="s">
        <v>80</v>
      </c>
    </row>
    <row r="957" spans="2:65" s="142" customFormat="1">
      <c r="B957" s="143"/>
      <c r="D957" s="144" t="s">
        <v>152</v>
      </c>
      <c r="E957" s="145" t="s">
        <v>3</v>
      </c>
      <c r="F957" s="146" t="s">
        <v>1179</v>
      </c>
      <c r="H957" s="145" t="s">
        <v>3</v>
      </c>
      <c r="I957" s="147"/>
      <c r="L957" s="143"/>
      <c r="M957" s="148"/>
      <c r="T957" s="149"/>
      <c r="AT957" s="145" t="s">
        <v>152</v>
      </c>
      <c r="AU957" s="145" t="s">
        <v>80</v>
      </c>
      <c r="AV957" s="142" t="s">
        <v>78</v>
      </c>
      <c r="AW957" s="142" t="s">
        <v>32</v>
      </c>
      <c r="AX957" s="142" t="s">
        <v>70</v>
      </c>
      <c r="AY957" s="145" t="s">
        <v>140</v>
      </c>
    </row>
    <row r="958" spans="2:65" s="150" customFormat="1">
      <c r="B958" s="151"/>
      <c r="D958" s="144" t="s">
        <v>152</v>
      </c>
      <c r="E958" s="152" t="s">
        <v>3</v>
      </c>
      <c r="F958" s="153" t="s">
        <v>78</v>
      </c>
      <c r="H958" s="154">
        <v>1</v>
      </c>
      <c r="I958" s="155"/>
      <c r="L958" s="151"/>
      <c r="M958" s="156"/>
      <c r="T958" s="157"/>
      <c r="AT958" s="152" t="s">
        <v>152</v>
      </c>
      <c r="AU958" s="152" t="s">
        <v>80</v>
      </c>
      <c r="AV958" s="150" t="s">
        <v>80</v>
      </c>
      <c r="AW958" s="150" t="s">
        <v>32</v>
      </c>
      <c r="AX958" s="150" t="s">
        <v>70</v>
      </c>
      <c r="AY958" s="152" t="s">
        <v>140</v>
      </c>
    </row>
    <row r="959" spans="2:65" s="142" customFormat="1">
      <c r="B959" s="143"/>
      <c r="D959" s="144" t="s">
        <v>152</v>
      </c>
      <c r="E959" s="145" t="s">
        <v>3</v>
      </c>
      <c r="F959" s="146" t="s">
        <v>1033</v>
      </c>
      <c r="H959" s="145" t="s">
        <v>3</v>
      </c>
      <c r="I959" s="147"/>
      <c r="L959" s="143"/>
      <c r="M959" s="148"/>
      <c r="T959" s="149"/>
      <c r="AT959" s="145" t="s">
        <v>152</v>
      </c>
      <c r="AU959" s="145" t="s">
        <v>80</v>
      </c>
      <c r="AV959" s="142" t="s">
        <v>78</v>
      </c>
      <c r="AW959" s="142" t="s">
        <v>32</v>
      </c>
      <c r="AX959" s="142" t="s">
        <v>70</v>
      </c>
      <c r="AY959" s="145" t="s">
        <v>140</v>
      </c>
    </row>
    <row r="960" spans="2:65" s="142" customFormat="1" ht="22.5">
      <c r="B960" s="143"/>
      <c r="D960" s="144" t="s">
        <v>152</v>
      </c>
      <c r="E960" s="145" t="s">
        <v>3</v>
      </c>
      <c r="F960" s="146" t="s">
        <v>1180</v>
      </c>
      <c r="H960" s="145" t="s">
        <v>3</v>
      </c>
      <c r="I960" s="147"/>
      <c r="L960" s="143"/>
      <c r="M960" s="148"/>
      <c r="T960" s="149"/>
      <c r="AT960" s="145" t="s">
        <v>152</v>
      </c>
      <c r="AU960" s="145" t="s">
        <v>80</v>
      </c>
      <c r="AV960" s="142" t="s">
        <v>78</v>
      </c>
      <c r="AW960" s="142" t="s">
        <v>32</v>
      </c>
      <c r="AX960" s="142" t="s">
        <v>70</v>
      </c>
      <c r="AY960" s="145" t="s">
        <v>140</v>
      </c>
    </row>
    <row r="961" spans="2:65" s="142" customFormat="1" ht="33.75">
      <c r="B961" s="143"/>
      <c r="D961" s="144" t="s">
        <v>152</v>
      </c>
      <c r="E961" s="145" t="s">
        <v>3</v>
      </c>
      <c r="F961" s="146" t="s">
        <v>1181</v>
      </c>
      <c r="H961" s="145" t="s">
        <v>3</v>
      </c>
      <c r="I961" s="147"/>
      <c r="L961" s="143"/>
      <c r="M961" s="148"/>
      <c r="T961" s="149"/>
      <c r="AT961" s="145" t="s">
        <v>152</v>
      </c>
      <c r="AU961" s="145" t="s">
        <v>80</v>
      </c>
      <c r="AV961" s="142" t="s">
        <v>78</v>
      </c>
      <c r="AW961" s="142" t="s">
        <v>32</v>
      </c>
      <c r="AX961" s="142" t="s">
        <v>70</v>
      </c>
      <c r="AY961" s="145" t="s">
        <v>140</v>
      </c>
    </row>
    <row r="962" spans="2:65" s="142" customFormat="1" ht="22.5">
      <c r="B962" s="143"/>
      <c r="D962" s="144" t="s">
        <v>152</v>
      </c>
      <c r="E962" s="145" t="s">
        <v>3</v>
      </c>
      <c r="F962" s="146" t="s">
        <v>1182</v>
      </c>
      <c r="H962" s="145" t="s">
        <v>3</v>
      </c>
      <c r="I962" s="147"/>
      <c r="L962" s="143"/>
      <c r="M962" s="148"/>
      <c r="T962" s="149"/>
      <c r="AT962" s="145" t="s">
        <v>152</v>
      </c>
      <c r="AU962" s="145" t="s">
        <v>80</v>
      </c>
      <c r="AV962" s="142" t="s">
        <v>78</v>
      </c>
      <c r="AW962" s="142" t="s">
        <v>32</v>
      </c>
      <c r="AX962" s="142" t="s">
        <v>70</v>
      </c>
      <c r="AY962" s="145" t="s">
        <v>140</v>
      </c>
    </row>
    <row r="963" spans="2:65" s="142" customFormat="1" ht="22.5">
      <c r="B963" s="143"/>
      <c r="D963" s="144" t="s">
        <v>152</v>
      </c>
      <c r="E963" s="145" t="s">
        <v>3</v>
      </c>
      <c r="F963" s="146" t="s">
        <v>1171</v>
      </c>
      <c r="H963" s="145" t="s">
        <v>3</v>
      </c>
      <c r="I963" s="147"/>
      <c r="L963" s="143"/>
      <c r="M963" s="148"/>
      <c r="T963" s="149"/>
      <c r="AT963" s="145" t="s">
        <v>152</v>
      </c>
      <c r="AU963" s="145" t="s">
        <v>80</v>
      </c>
      <c r="AV963" s="142" t="s">
        <v>78</v>
      </c>
      <c r="AW963" s="142" t="s">
        <v>32</v>
      </c>
      <c r="AX963" s="142" t="s">
        <v>70</v>
      </c>
      <c r="AY963" s="145" t="s">
        <v>140</v>
      </c>
    </row>
    <row r="964" spans="2:65" s="142" customFormat="1">
      <c r="B964" s="143"/>
      <c r="D964" s="144" t="s">
        <v>152</v>
      </c>
      <c r="E964" s="145" t="s">
        <v>3</v>
      </c>
      <c r="F964" s="146" t="s">
        <v>1172</v>
      </c>
      <c r="H964" s="145" t="s">
        <v>3</v>
      </c>
      <c r="I964" s="147"/>
      <c r="L964" s="143"/>
      <c r="M964" s="148"/>
      <c r="T964" s="149"/>
      <c r="AT964" s="145" t="s">
        <v>152</v>
      </c>
      <c r="AU964" s="145" t="s">
        <v>80</v>
      </c>
      <c r="AV964" s="142" t="s">
        <v>78</v>
      </c>
      <c r="AW964" s="142" t="s">
        <v>32</v>
      </c>
      <c r="AX964" s="142" t="s">
        <v>70</v>
      </c>
      <c r="AY964" s="145" t="s">
        <v>140</v>
      </c>
    </row>
    <row r="965" spans="2:65" s="142" customFormat="1" ht="22.5">
      <c r="B965" s="143"/>
      <c r="D965" s="144" t="s">
        <v>152</v>
      </c>
      <c r="E965" s="145" t="s">
        <v>3</v>
      </c>
      <c r="F965" s="146" t="s">
        <v>1183</v>
      </c>
      <c r="H965" s="145" t="s">
        <v>3</v>
      </c>
      <c r="I965" s="147"/>
      <c r="L965" s="143"/>
      <c r="M965" s="148"/>
      <c r="T965" s="149"/>
      <c r="AT965" s="145" t="s">
        <v>152</v>
      </c>
      <c r="AU965" s="145" t="s">
        <v>80</v>
      </c>
      <c r="AV965" s="142" t="s">
        <v>78</v>
      </c>
      <c r="AW965" s="142" t="s">
        <v>32</v>
      </c>
      <c r="AX965" s="142" t="s">
        <v>70</v>
      </c>
      <c r="AY965" s="145" t="s">
        <v>140</v>
      </c>
    </row>
    <row r="966" spans="2:65" s="158" customFormat="1">
      <c r="B966" s="159"/>
      <c r="D966" s="144" t="s">
        <v>152</v>
      </c>
      <c r="E966" s="160" t="s">
        <v>3</v>
      </c>
      <c r="F966" s="161" t="s">
        <v>162</v>
      </c>
      <c r="H966" s="162">
        <v>1</v>
      </c>
      <c r="I966" s="163"/>
      <c r="L966" s="159"/>
      <c r="M966" s="164"/>
      <c r="T966" s="165"/>
      <c r="AT966" s="160" t="s">
        <v>152</v>
      </c>
      <c r="AU966" s="160" t="s">
        <v>80</v>
      </c>
      <c r="AV966" s="158" t="s">
        <v>148</v>
      </c>
      <c r="AW966" s="158" t="s">
        <v>32</v>
      </c>
      <c r="AX966" s="158" t="s">
        <v>78</v>
      </c>
      <c r="AY966" s="160" t="s">
        <v>140</v>
      </c>
    </row>
    <row r="967" spans="2:65" s="17" customFormat="1" ht="24.2" customHeight="1">
      <c r="B967" s="124"/>
      <c r="C967" s="125" t="s">
        <v>1184</v>
      </c>
      <c r="D967" s="125" t="s">
        <v>143</v>
      </c>
      <c r="E967" s="126" t="s">
        <v>1185</v>
      </c>
      <c r="F967" s="127" t="s">
        <v>1186</v>
      </c>
      <c r="G967" s="128" t="s">
        <v>1058</v>
      </c>
      <c r="H967" s="129">
        <v>1</v>
      </c>
      <c r="I967" s="130"/>
      <c r="J967" s="131">
        <f>ROUND(I967*H967,2)</f>
        <v>0</v>
      </c>
      <c r="K967" s="127" t="s">
        <v>147</v>
      </c>
      <c r="L967" s="18"/>
      <c r="M967" s="132" t="s">
        <v>3</v>
      </c>
      <c r="N967" s="133" t="s">
        <v>41</v>
      </c>
      <c r="P967" s="134">
        <f>O967*H967</f>
        <v>0</v>
      </c>
      <c r="Q967" s="134">
        <v>0</v>
      </c>
      <c r="R967" s="134">
        <f>Q967*H967</f>
        <v>0</v>
      </c>
      <c r="S967" s="134">
        <v>0</v>
      </c>
      <c r="T967" s="135">
        <f>S967*H967</f>
        <v>0</v>
      </c>
      <c r="AR967" s="136" t="s">
        <v>888</v>
      </c>
      <c r="AT967" s="136" t="s">
        <v>143</v>
      </c>
      <c r="AU967" s="136" t="s">
        <v>80</v>
      </c>
      <c r="AY967" s="2" t="s">
        <v>140</v>
      </c>
      <c r="BE967" s="137">
        <f>IF(N967="základní",J967,0)</f>
        <v>0</v>
      </c>
      <c r="BF967" s="137">
        <f>IF(N967="snížená",J967,0)</f>
        <v>0</v>
      </c>
      <c r="BG967" s="137">
        <f>IF(N967="zákl. přenesená",J967,0)</f>
        <v>0</v>
      </c>
      <c r="BH967" s="137">
        <f>IF(N967="sníž. přenesená",J967,0)</f>
        <v>0</v>
      </c>
      <c r="BI967" s="137">
        <f>IF(N967="nulová",J967,0)</f>
        <v>0</v>
      </c>
      <c r="BJ967" s="2" t="s">
        <v>78</v>
      </c>
      <c r="BK967" s="137">
        <f>ROUND(I967*H967,2)</f>
        <v>0</v>
      </c>
      <c r="BL967" s="2" t="s">
        <v>888</v>
      </c>
      <c r="BM967" s="136" t="s">
        <v>1187</v>
      </c>
    </row>
    <row r="968" spans="2:65" s="17" customFormat="1">
      <c r="B968" s="18"/>
      <c r="D968" s="138" t="s">
        <v>150</v>
      </c>
      <c r="F968" s="139" t="s">
        <v>1188</v>
      </c>
      <c r="I968" s="140"/>
      <c r="L968" s="18"/>
      <c r="M968" s="141"/>
      <c r="T968" s="42"/>
      <c r="AT968" s="2" t="s">
        <v>150</v>
      </c>
      <c r="AU968" s="2" t="s">
        <v>80</v>
      </c>
    </row>
    <row r="969" spans="2:65" s="142" customFormat="1">
      <c r="B969" s="143"/>
      <c r="D969" s="144" t="s">
        <v>152</v>
      </c>
      <c r="E969" s="145" t="s">
        <v>3</v>
      </c>
      <c r="F969" s="146" t="s">
        <v>1189</v>
      </c>
      <c r="H969" s="145" t="s">
        <v>3</v>
      </c>
      <c r="I969" s="147"/>
      <c r="L969" s="143"/>
      <c r="M969" s="148"/>
      <c r="T969" s="149"/>
      <c r="AT969" s="145" t="s">
        <v>152</v>
      </c>
      <c r="AU969" s="145" t="s">
        <v>80</v>
      </c>
      <c r="AV969" s="142" t="s">
        <v>78</v>
      </c>
      <c r="AW969" s="142" t="s">
        <v>32</v>
      </c>
      <c r="AX969" s="142" t="s">
        <v>70</v>
      </c>
      <c r="AY969" s="145" t="s">
        <v>140</v>
      </c>
    </row>
    <row r="970" spans="2:65" s="150" customFormat="1">
      <c r="B970" s="151"/>
      <c r="D970" s="144" t="s">
        <v>152</v>
      </c>
      <c r="E970" s="152" t="s">
        <v>3</v>
      </c>
      <c r="F970" s="153" t="s">
        <v>78</v>
      </c>
      <c r="H970" s="154">
        <v>1</v>
      </c>
      <c r="I970" s="155"/>
      <c r="L970" s="151"/>
      <c r="M970" s="156"/>
      <c r="T970" s="157"/>
      <c r="AT970" s="152" t="s">
        <v>152</v>
      </c>
      <c r="AU970" s="152" t="s">
        <v>80</v>
      </c>
      <c r="AV970" s="150" t="s">
        <v>80</v>
      </c>
      <c r="AW970" s="150" t="s">
        <v>32</v>
      </c>
      <c r="AX970" s="150" t="s">
        <v>70</v>
      </c>
      <c r="AY970" s="152" t="s">
        <v>140</v>
      </c>
    </row>
    <row r="971" spans="2:65" s="142" customFormat="1">
      <c r="B971" s="143"/>
      <c r="D971" s="144" t="s">
        <v>152</v>
      </c>
      <c r="E971" s="145" t="s">
        <v>3</v>
      </c>
      <c r="F971" s="146" t="s">
        <v>1033</v>
      </c>
      <c r="H971" s="145" t="s">
        <v>3</v>
      </c>
      <c r="I971" s="147"/>
      <c r="L971" s="143"/>
      <c r="M971" s="148"/>
      <c r="T971" s="149"/>
      <c r="AT971" s="145" t="s">
        <v>152</v>
      </c>
      <c r="AU971" s="145" t="s">
        <v>80</v>
      </c>
      <c r="AV971" s="142" t="s">
        <v>78</v>
      </c>
      <c r="AW971" s="142" t="s">
        <v>32</v>
      </c>
      <c r="AX971" s="142" t="s">
        <v>70</v>
      </c>
      <c r="AY971" s="145" t="s">
        <v>140</v>
      </c>
    </row>
    <row r="972" spans="2:65" s="142" customFormat="1" ht="22.5">
      <c r="B972" s="143"/>
      <c r="D972" s="144" t="s">
        <v>152</v>
      </c>
      <c r="E972" s="145" t="s">
        <v>3</v>
      </c>
      <c r="F972" s="146" t="s">
        <v>1168</v>
      </c>
      <c r="H972" s="145" t="s">
        <v>3</v>
      </c>
      <c r="I972" s="147"/>
      <c r="L972" s="143"/>
      <c r="M972" s="148"/>
      <c r="T972" s="149"/>
      <c r="AT972" s="145" t="s">
        <v>152</v>
      </c>
      <c r="AU972" s="145" t="s">
        <v>80</v>
      </c>
      <c r="AV972" s="142" t="s">
        <v>78</v>
      </c>
      <c r="AW972" s="142" t="s">
        <v>32</v>
      </c>
      <c r="AX972" s="142" t="s">
        <v>70</v>
      </c>
      <c r="AY972" s="145" t="s">
        <v>140</v>
      </c>
    </row>
    <row r="973" spans="2:65" s="142" customFormat="1" ht="33.75">
      <c r="B973" s="143"/>
      <c r="D973" s="144" t="s">
        <v>152</v>
      </c>
      <c r="E973" s="145" t="s">
        <v>3</v>
      </c>
      <c r="F973" s="146" t="s">
        <v>1169</v>
      </c>
      <c r="H973" s="145" t="s">
        <v>3</v>
      </c>
      <c r="I973" s="147"/>
      <c r="L973" s="143"/>
      <c r="M973" s="148"/>
      <c r="T973" s="149"/>
      <c r="AT973" s="145" t="s">
        <v>152</v>
      </c>
      <c r="AU973" s="145" t="s">
        <v>80</v>
      </c>
      <c r="AV973" s="142" t="s">
        <v>78</v>
      </c>
      <c r="AW973" s="142" t="s">
        <v>32</v>
      </c>
      <c r="AX973" s="142" t="s">
        <v>70</v>
      </c>
      <c r="AY973" s="145" t="s">
        <v>140</v>
      </c>
    </row>
    <row r="974" spans="2:65" s="142" customFormat="1" ht="22.5">
      <c r="B974" s="143"/>
      <c r="D974" s="144" t="s">
        <v>152</v>
      </c>
      <c r="E974" s="145" t="s">
        <v>3</v>
      </c>
      <c r="F974" s="146" t="s">
        <v>1170</v>
      </c>
      <c r="H974" s="145" t="s">
        <v>3</v>
      </c>
      <c r="I974" s="147"/>
      <c r="L974" s="143"/>
      <c r="M974" s="148"/>
      <c r="T974" s="149"/>
      <c r="AT974" s="145" t="s">
        <v>152</v>
      </c>
      <c r="AU974" s="145" t="s">
        <v>80</v>
      </c>
      <c r="AV974" s="142" t="s">
        <v>78</v>
      </c>
      <c r="AW974" s="142" t="s">
        <v>32</v>
      </c>
      <c r="AX974" s="142" t="s">
        <v>70</v>
      </c>
      <c r="AY974" s="145" t="s">
        <v>140</v>
      </c>
    </row>
    <row r="975" spans="2:65" s="142" customFormat="1" ht="22.5">
      <c r="B975" s="143"/>
      <c r="D975" s="144" t="s">
        <v>152</v>
      </c>
      <c r="E975" s="145" t="s">
        <v>3</v>
      </c>
      <c r="F975" s="146" t="s">
        <v>1171</v>
      </c>
      <c r="H975" s="145" t="s">
        <v>3</v>
      </c>
      <c r="I975" s="147"/>
      <c r="L975" s="143"/>
      <c r="M975" s="148"/>
      <c r="T975" s="149"/>
      <c r="AT975" s="145" t="s">
        <v>152</v>
      </c>
      <c r="AU975" s="145" t="s">
        <v>80</v>
      </c>
      <c r="AV975" s="142" t="s">
        <v>78</v>
      </c>
      <c r="AW975" s="142" t="s">
        <v>32</v>
      </c>
      <c r="AX975" s="142" t="s">
        <v>70</v>
      </c>
      <c r="AY975" s="145" t="s">
        <v>140</v>
      </c>
    </row>
    <row r="976" spans="2:65" s="142" customFormat="1">
      <c r="B976" s="143"/>
      <c r="D976" s="144" t="s">
        <v>152</v>
      </c>
      <c r="E976" s="145" t="s">
        <v>3</v>
      </c>
      <c r="F976" s="146" t="s">
        <v>1172</v>
      </c>
      <c r="H976" s="145" t="s">
        <v>3</v>
      </c>
      <c r="I976" s="147"/>
      <c r="L976" s="143"/>
      <c r="M976" s="148"/>
      <c r="T976" s="149"/>
      <c r="AT976" s="145" t="s">
        <v>152</v>
      </c>
      <c r="AU976" s="145" t="s">
        <v>80</v>
      </c>
      <c r="AV976" s="142" t="s">
        <v>78</v>
      </c>
      <c r="AW976" s="142" t="s">
        <v>32</v>
      </c>
      <c r="AX976" s="142" t="s">
        <v>70</v>
      </c>
      <c r="AY976" s="145" t="s">
        <v>140</v>
      </c>
    </row>
    <row r="977" spans="2:65" s="158" customFormat="1">
      <c r="B977" s="159"/>
      <c r="D977" s="144" t="s">
        <v>152</v>
      </c>
      <c r="E977" s="160" t="s">
        <v>3</v>
      </c>
      <c r="F977" s="161" t="s">
        <v>162</v>
      </c>
      <c r="H977" s="162">
        <v>1</v>
      </c>
      <c r="I977" s="163"/>
      <c r="L977" s="159"/>
      <c r="M977" s="164"/>
      <c r="T977" s="165"/>
      <c r="AT977" s="160" t="s">
        <v>152</v>
      </c>
      <c r="AU977" s="160" t="s">
        <v>80</v>
      </c>
      <c r="AV977" s="158" t="s">
        <v>148</v>
      </c>
      <c r="AW977" s="158" t="s">
        <v>32</v>
      </c>
      <c r="AX977" s="158" t="s">
        <v>78</v>
      </c>
      <c r="AY977" s="160" t="s">
        <v>140</v>
      </c>
    </row>
    <row r="978" spans="2:65" s="17" customFormat="1" ht="21.75" customHeight="1">
      <c r="B978" s="124"/>
      <c r="C978" s="125" t="s">
        <v>1190</v>
      </c>
      <c r="D978" s="125" t="s">
        <v>143</v>
      </c>
      <c r="E978" s="126" t="s">
        <v>1191</v>
      </c>
      <c r="F978" s="127" t="s">
        <v>1192</v>
      </c>
      <c r="G978" s="128" t="s">
        <v>1058</v>
      </c>
      <c r="H978" s="129">
        <v>2</v>
      </c>
      <c r="I978" s="130"/>
      <c r="J978" s="131">
        <f>ROUND(I978*H978,2)</f>
        <v>0</v>
      </c>
      <c r="K978" s="127" t="s">
        <v>147</v>
      </c>
      <c r="L978" s="18"/>
      <c r="M978" s="132" t="s">
        <v>3</v>
      </c>
      <c r="N978" s="133" t="s">
        <v>41</v>
      </c>
      <c r="P978" s="134">
        <f>O978*H978</f>
        <v>0</v>
      </c>
      <c r="Q978" s="134">
        <v>0</v>
      </c>
      <c r="R978" s="134">
        <f>Q978*H978</f>
        <v>0</v>
      </c>
      <c r="S978" s="134">
        <v>0</v>
      </c>
      <c r="T978" s="135">
        <f>S978*H978</f>
        <v>0</v>
      </c>
      <c r="AR978" s="136" t="s">
        <v>888</v>
      </c>
      <c r="AT978" s="136" t="s">
        <v>143</v>
      </c>
      <c r="AU978" s="136" t="s">
        <v>80</v>
      </c>
      <c r="AY978" s="2" t="s">
        <v>140</v>
      </c>
      <c r="BE978" s="137">
        <f>IF(N978="základní",J978,0)</f>
        <v>0</v>
      </c>
      <c r="BF978" s="137">
        <f>IF(N978="snížená",J978,0)</f>
        <v>0</v>
      </c>
      <c r="BG978" s="137">
        <f>IF(N978="zákl. přenesená",J978,0)</f>
        <v>0</v>
      </c>
      <c r="BH978" s="137">
        <f>IF(N978="sníž. přenesená",J978,0)</f>
        <v>0</v>
      </c>
      <c r="BI978" s="137">
        <f>IF(N978="nulová",J978,0)</f>
        <v>0</v>
      </c>
      <c r="BJ978" s="2" t="s">
        <v>78</v>
      </c>
      <c r="BK978" s="137">
        <f>ROUND(I978*H978,2)</f>
        <v>0</v>
      </c>
      <c r="BL978" s="2" t="s">
        <v>888</v>
      </c>
      <c r="BM978" s="136" t="s">
        <v>1193</v>
      </c>
    </row>
    <row r="979" spans="2:65" s="17" customFormat="1">
      <c r="B979" s="18"/>
      <c r="D979" s="138" t="s">
        <v>150</v>
      </c>
      <c r="F979" s="139" t="s">
        <v>1194</v>
      </c>
      <c r="I979" s="140"/>
      <c r="L979" s="18"/>
      <c r="M979" s="141"/>
      <c r="T979" s="42"/>
      <c r="AT979" s="2" t="s">
        <v>150</v>
      </c>
      <c r="AU979" s="2" t="s">
        <v>80</v>
      </c>
    </row>
    <row r="980" spans="2:65" s="142" customFormat="1">
      <c r="B980" s="143"/>
      <c r="D980" s="144" t="s">
        <v>152</v>
      </c>
      <c r="E980" s="145" t="s">
        <v>3</v>
      </c>
      <c r="F980" s="146" t="s">
        <v>1195</v>
      </c>
      <c r="H980" s="145" t="s">
        <v>3</v>
      </c>
      <c r="I980" s="147"/>
      <c r="L980" s="143"/>
      <c r="M980" s="148"/>
      <c r="T980" s="149"/>
      <c r="AT980" s="145" t="s">
        <v>152</v>
      </c>
      <c r="AU980" s="145" t="s">
        <v>80</v>
      </c>
      <c r="AV980" s="142" t="s">
        <v>78</v>
      </c>
      <c r="AW980" s="142" t="s">
        <v>32</v>
      </c>
      <c r="AX980" s="142" t="s">
        <v>70</v>
      </c>
      <c r="AY980" s="145" t="s">
        <v>140</v>
      </c>
    </row>
    <row r="981" spans="2:65" s="150" customFormat="1">
      <c r="B981" s="151"/>
      <c r="D981" s="144" t="s">
        <v>152</v>
      </c>
      <c r="E981" s="152" t="s">
        <v>3</v>
      </c>
      <c r="F981" s="153" t="s">
        <v>80</v>
      </c>
      <c r="H981" s="154">
        <v>2</v>
      </c>
      <c r="I981" s="155"/>
      <c r="L981" s="151"/>
      <c r="M981" s="156"/>
      <c r="T981" s="157"/>
      <c r="AT981" s="152" t="s">
        <v>152</v>
      </c>
      <c r="AU981" s="152" t="s">
        <v>80</v>
      </c>
      <c r="AV981" s="150" t="s">
        <v>80</v>
      </c>
      <c r="AW981" s="150" t="s">
        <v>32</v>
      </c>
      <c r="AX981" s="150" t="s">
        <v>70</v>
      </c>
      <c r="AY981" s="152" t="s">
        <v>140</v>
      </c>
    </row>
    <row r="982" spans="2:65" s="142" customFormat="1">
      <c r="B982" s="143"/>
      <c r="D982" s="144" t="s">
        <v>152</v>
      </c>
      <c r="E982" s="145" t="s">
        <v>3</v>
      </c>
      <c r="F982" s="146" t="s">
        <v>1033</v>
      </c>
      <c r="H982" s="145" t="s">
        <v>3</v>
      </c>
      <c r="I982" s="147"/>
      <c r="L982" s="143"/>
      <c r="M982" s="148"/>
      <c r="T982" s="149"/>
      <c r="AT982" s="145" t="s">
        <v>152</v>
      </c>
      <c r="AU982" s="145" t="s">
        <v>80</v>
      </c>
      <c r="AV982" s="142" t="s">
        <v>78</v>
      </c>
      <c r="AW982" s="142" t="s">
        <v>32</v>
      </c>
      <c r="AX982" s="142" t="s">
        <v>70</v>
      </c>
      <c r="AY982" s="145" t="s">
        <v>140</v>
      </c>
    </row>
    <row r="983" spans="2:65" s="142" customFormat="1">
      <c r="B983" s="143"/>
      <c r="D983" s="144" t="s">
        <v>152</v>
      </c>
      <c r="E983" s="145" t="s">
        <v>3</v>
      </c>
      <c r="F983" s="146" t="s">
        <v>1196</v>
      </c>
      <c r="H983" s="145" t="s">
        <v>3</v>
      </c>
      <c r="I983" s="147"/>
      <c r="L983" s="143"/>
      <c r="M983" s="148"/>
      <c r="T983" s="149"/>
      <c r="AT983" s="145" t="s">
        <v>152</v>
      </c>
      <c r="AU983" s="145" t="s">
        <v>80</v>
      </c>
      <c r="AV983" s="142" t="s">
        <v>78</v>
      </c>
      <c r="AW983" s="142" t="s">
        <v>32</v>
      </c>
      <c r="AX983" s="142" t="s">
        <v>70</v>
      </c>
      <c r="AY983" s="145" t="s">
        <v>140</v>
      </c>
    </row>
    <row r="984" spans="2:65" s="142" customFormat="1">
      <c r="B984" s="143"/>
      <c r="D984" s="144" t="s">
        <v>152</v>
      </c>
      <c r="E984" s="145" t="s">
        <v>3</v>
      </c>
      <c r="F984" s="146" t="s">
        <v>1197</v>
      </c>
      <c r="H984" s="145" t="s">
        <v>3</v>
      </c>
      <c r="I984" s="147"/>
      <c r="L984" s="143"/>
      <c r="M984" s="148"/>
      <c r="T984" s="149"/>
      <c r="AT984" s="145" t="s">
        <v>152</v>
      </c>
      <c r="AU984" s="145" t="s">
        <v>80</v>
      </c>
      <c r="AV984" s="142" t="s">
        <v>78</v>
      </c>
      <c r="AW984" s="142" t="s">
        <v>32</v>
      </c>
      <c r="AX984" s="142" t="s">
        <v>70</v>
      </c>
      <c r="AY984" s="145" t="s">
        <v>140</v>
      </c>
    </row>
    <row r="985" spans="2:65" s="142" customFormat="1" ht="22.5">
      <c r="B985" s="143"/>
      <c r="D985" s="144" t="s">
        <v>152</v>
      </c>
      <c r="E985" s="145" t="s">
        <v>3</v>
      </c>
      <c r="F985" s="146" t="s">
        <v>1170</v>
      </c>
      <c r="H985" s="145" t="s">
        <v>3</v>
      </c>
      <c r="I985" s="147"/>
      <c r="L985" s="143"/>
      <c r="M985" s="148"/>
      <c r="T985" s="149"/>
      <c r="AT985" s="145" t="s">
        <v>152</v>
      </c>
      <c r="AU985" s="145" t="s">
        <v>80</v>
      </c>
      <c r="AV985" s="142" t="s">
        <v>78</v>
      </c>
      <c r="AW985" s="142" t="s">
        <v>32</v>
      </c>
      <c r="AX985" s="142" t="s">
        <v>70</v>
      </c>
      <c r="AY985" s="145" t="s">
        <v>140</v>
      </c>
    </row>
    <row r="986" spans="2:65" s="142" customFormat="1" ht="22.5">
      <c r="B986" s="143"/>
      <c r="D986" s="144" t="s">
        <v>152</v>
      </c>
      <c r="E986" s="145" t="s">
        <v>3</v>
      </c>
      <c r="F986" s="146" t="s">
        <v>1171</v>
      </c>
      <c r="H986" s="145" t="s">
        <v>3</v>
      </c>
      <c r="I986" s="147"/>
      <c r="L986" s="143"/>
      <c r="M986" s="148"/>
      <c r="T986" s="149"/>
      <c r="AT986" s="145" t="s">
        <v>152</v>
      </c>
      <c r="AU986" s="145" t="s">
        <v>80</v>
      </c>
      <c r="AV986" s="142" t="s">
        <v>78</v>
      </c>
      <c r="AW986" s="142" t="s">
        <v>32</v>
      </c>
      <c r="AX986" s="142" t="s">
        <v>70</v>
      </c>
      <c r="AY986" s="145" t="s">
        <v>140</v>
      </c>
    </row>
    <row r="987" spans="2:65" s="142" customFormat="1">
      <c r="B987" s="143"/>
      <c r="D987" s="144" t="s">
        <v>152</v>
      </c>
      <c r="E987" s="145" t="s">
        <v>3</v>
      </c>
      <c r="F987" s="146" t="s">
        <v>1172</v>
      </c>
      <c r="H987" s="145" t="s">
        <v>3</v>
      </c>
      <c r="I987" s="147"/>
      <c r="L987" s="143"/>
      <c r="M987" s="148"/>
      <c r="T987" s="149"/>
      <c r="AT987" s="145" t="s">
        <v>152</v>
      </c>
      <c r="AU987" s="145" t="s">
        <v>80</v>
      </c>
      <c r="AV987" s="142" t="s">
        <v>78</v>
      </c>
      <c r="AW987" s="142" t="s">
        <v>32</v>
      </c>
      <c r="AX987" s="142" t="s">
        <v>70</v>
      </c>
      <c r="AY987" s="145" t="s">
        <v>140</v>
      </c>
    </row>
    <row r="988" spans="2:65" s="158" customFormat="1">
      <c r="B988" s="159"/>
      <c r="D988" s="144" t="s">
        <v>152</v>
      </c>
      <c r="E988" s="160" t="s">
        <v>3</v>
      </c>
      <c r="F988" s="161" t="s">
        <v>162</v>
      </c>
      <c r="H988" s="162">
        <v>2</v>
      </c>
      <c r="I988" s="163"/>
      <c r="L988" s="159"/>
      <c r="M988" s="164"/>
      <c r="T988" s="165"/>
      <c r="AT988" s="160" t="s">
        <v>152</v>
      </c>
      <c r="AU988" s="160" t="s">
        <v>80</v>
      </c>
      <c r="AV988" s="158" t="s">
        <v>148</v>
      </c>
      <c r="AW988" s="158" t="s">
        <v>32</v>
      </c>
      <c r="AX988" s="158" t="s">
        <v>78</v>
      </c>
      <c r="AY988" s="160" t="s">
        <v>140</v>
      </c>
    </row>
    <row r="989" spans="2:65" s="17" customFormat="1" ht="16.5" customHeight="1">
      <c r="B989" s="124"/>
      <c r="C989" s="125" t="s">
        <v>1198</v>
      </c>
      <c r="D989" s="125" t="s">
        <v>143</v>
      </c>
      <c r="E989" s="126" t="s">
        <v>1199</v>
      </c>
      <c r="F989" s="127" t="s">
        <v>1200</v>
      </c>
      <c r="G989" s="128" t="s">
        <v>1058</v>
      </c>
      <c r="H989" s="129">
        <v>2</v>
      </c>
      <c r="I989" s="130"/>
      <c r="J989" s="131">
        <f>ROUND(I989*H989,2)</f>
        <v>0</v>
      </c>
      <c r="K989" s="127" t="s">
        <v>147</v>
      </c>
      <c r="L989" s="18"/>
      <c r="M989" s="132" t="s">
        <v>3</v>
      </c>
      <c r="N989" s="133" t="s">
        <v>41</v>
      </c>
      <c r="P989" s="134">
        <f>O989*H989</f>
        <v>0</v>
      </c>
      <c r="Q989" s="134">
        <v>0</v>
      </c>
      <c r="R989" s="134">
        <f>Q989*H989</f>
        <v>0</v>
      </c>
      <c r="S989" s="134">
        <v>0</v>
      </c>
      <c r="T989" s="135">
        <f>S989*H989</f>
        <v>0</v>
      </c>
      <c r="AR989" s="136" t="s">
        <v>888</v>
      </c>
      <c r="AT989" s="136" t="s">
        <v>143</v>
      </c>
      <c r="AU989" s="136" t="s">
        <v>80</v>
      </c>
      <c r="AY989" s="2" t="s">
        <v>140</v>
      </c>
      <c r="BE989" s="137">
        <f>IF(N989="základní",J989,0)</f>
        <v>0</v>
      </c>
      <c r="BF989" s="137">
        <f>IF(N989="snížená",J989,0)</f>
        <v>0</v>
      </c>
      <c r="BG989" s="137">
        <f>IF(N989="zákl. přenesená",J989,0)</f>
        <v>0</v>
      </c>
      <c r="BH989" s="137">
        <f>IF(N989="sníž. přenesená",J989,0)</f>
        <v>0</v>
      </c>
      <c r="BI989" s="137">
        <f>IF(N989="nulová",J989,0)</f>
        <v>0</v>
      </c>
      <c r="BJ989" s="2" t="s">
        <v>78</v>
      </c>
      <c r="BK989" s="137">
        <f>ROUND(I989*H989,2)</f>
        <v>0</v>
      </c>
      <c r="BL989" s="2" t="s">
        <v>888</v>
      </c>
      <c r="BM989" s="136" t="s">
        <v>1201</v>
      </c>
    </row>
    <row r="990" spans="2:65" s="17" customFormat="1">
      <c r="B990" s="18"/>
      <c r="D990" s="138" t="s">
        <v>150</v>
      </c>
      <c r="F990" s="139" t="s">
        <v>1202</v>
      </c>
      <c r="I990" s="140"/>
      <c r="L990" s="18"/>
      <c r="M990" s="141"/>
      <c r="T990" s="42"/>
      <c r="AT990" s="2" t="s">
        <v>150</v>
      </c>
      <c r="AU990" s="2" t="s">
        <v>80</v>
      </c>
    </row>
    <row r="991" spans="2:65" s="142" customFormat="1">
      <c r="B991" s="143"/>
      <c r="D991" s="144" t="s">
        <v>152</v>
      </c>
      <c r="E991" s="145" t="s">
        <v>3</v>
      </c>
      <c r="F991" s="146" t="s">
        <v>1203</v>
      </c>
      <c r="H991" s="145" t="s">
        <v>3</v>
      </c>
      <c r="I991" s="147"/>
      <c r="L991" s="143"/>
      <c r="M991" s="148"/>
      <c r="T991" s="149"/>
      <c r="AT991" s="145" t="s">
        <v>152</v>
      </c>
      <c r="AU991" s="145" t="s">
        <v>80</v>
      </c>
      <c r="AV991" s="142" t="s">
        <v>78</v>
      </c>
      <c r="AW991" s="142" t="s">
        <v>32</v>
      </c>
      <c r="AX991" s="142" t="s">
        <v>70</v>
      </c>
      <c r="AY991" s="145" t="s">
        <v>140</v>
      </c>
    </row>
    <row r="992" spans="2:65" s="150" customFormat="1">
      <c r="B992" s="151"/>
      <c r="D992" s="144" t="s">
        <v>152</v>
      </c>
      <c r="E992" s="152" t="s">
        <v>3</v>
      </c>
      <c r="F992" s="153" t="s">
        <v>80</v>
      </c>
      <c r="H992" s="154">
        <v>2</v>
      </c>
      <c r="I992" s="155"/>
      <c r="L992" s="151"/>
      <c r="M992" s="156"/>
      <c r="T992" s="157"/>
      <c r="AT992" s="152" t="s">
        <v>152</v>
      </c>
      <c r="AU992" s="152" t="s">
        <v>80</v>
      </c>
      <c r="AV992" s="150" t="s">
        <v>80</v>
      </c>
      <c r="AW992" s="150" t="s">
        <v>32</v>
      </c>
      <c r="AX992" s="150" t="s">
        <v>70</v>
      </c>
      <c r="AY992" s="152" t="s">
        <v>140</v>
      </c>
    </row>
    <row r="993" spans="2:65" s="142" customFormat="1">
      <c r="B993" s="143"/>
      <c r="D993" s="144" t="s">
        <v>152</v>
      </c>
      <c r="E993" s="145" t="s">
        <v>3</v>
      </c>
      <c r="F993" s="146" t="s">
        <v>1033</v>
      </c>
      <c r="H993" s="145" t="s">
        <v>3</v>
      </c>
      <c r="I993" s="147"/>
      <c r="L993" s="143"/>
      <c r="M993" s="148"/>
      <c r="T993" s="149"/>
      <c r="AT993" s="145" t="s">
        <v>152</v>
      </c>
      <c r="AU993" s="145" t="s">
        <v>80</v>
      </c>
      <c r="AV993" s="142" t="s">
        <v>78</v>
      </c>
      <c r="AW993" s="142" t="s">
        <v>32</v>
      </c>
      <c r="AX993" s="142" t="s">
        <v>70</v>
      </c>
      <c r="AY993" s="145" t="s">
        <v>140</v>
      </c>
    </row>
    <row r="994" spans="2:65" s="142" customFormat="1" ht="22.5">
      <c r="B994" s="143"/>
      <c r="D994" s="144" t="s">
        <v>152</v>
      </c>
      <c r="E994" s="145" t="s">
        <v>3</v>
      </c>
      <c r="F994" s="146" t="s">
        <v>1204</v>
      </c>
      <c r="H994" s="145" t="s">
        <v>3</v>
      </c>
      <c r="I994" s="147"/>
      <c r="L994" s="143"/>
      <c r="M994" s="148"/>
      <c r="T994" s="149"/>
      <c r="AT994" s="145" t="s">
        <v>152</v>
      </c>
      <c r="AU994" s="145" t="s">
        <v>80</v>
      </c>
      <c r="AV994" s="142" t="s">
        <v>78</v>
      </c>
      <c r="AW994" s="142" t="s">
        <v>32</v>
      </c>
      <c r="AX994" s="142" t="s">
        <v>70</v>
      </c>
      <c r="AY994" s="145" t="s">
        <v>140</v>
      </c>
    </row>
    <row r="995" spans="2:65" s="142" customFormat="1">
      <c r="B995" s="143"/>
      <c r="D995" s="144" t="s">
        <v>152</v>
      </c>
      <c r="E995" s="145" t="s">
        <v>3</v>
      </c>
      <c r="F995" s="146" t="s">
        <v>1205</v>
      </c>
      <c r="H995" s="145" t="s">
        <v>3</v>
      </c>
      <c r="I995" s="147"/>
      <c r="L995" s="143"/>
      <c r="M995" s="148"/>
      <c r="T995" s="149"/>
      <c r="AT995" s="145" t="s">
        <v>152</v>
      </c>
      <c r="AU995" s="145" t="s">
        <v>80</v>
      </c>
      <c r="AV995" s="142" t="s">
        <v>78</v>
      </c>
      <c r="AW995" s="142" t="s">
        <v>32</v>
      </c>
      <c r="AX995" s="142" t="s">
        <v>70</v>
      </c>
      <c r="AY995" s="145" t="s">
        <v>140</v>
      </c>
    </row>
    <row r="996" spans="2:65" s="142" customFormat="1">
      <c r="B996" s="143"/>
      <c r="D996" s="144" t="s">
        <v>152</v>
      </c>
      <c r="E996" s="145" t="s">
        <v>3</v>
      </c>
      <c r="F996" s="146" t="s">
        <v>1206</v>
      </c>
      <c r="H996" s="145" t="s">
        <v>3</v>
      </c>
      <c r="I996" s="147"/>
      <c r="L996" s="143"/>
      <c r="M996" s="148"/>
      <c r="T996" s="149"/>
      <c r="AT996" s="145" t="s">
        <v>152</v>
      </c>
      <c r="AU996" s="145" t="s">
        <v>80</v>
      </c>
      <c r="AV996" s="142" t="s">
        <v>78</v>
      </c>
      <c r="AW996" s="142" t="s">
        <v>32</v>
      </c>
      <c r="AX996" s="142" t="s">
        <v>70</v>
      </c>
      <c r="AY996" s="145" t="s">
        <v>140</v>
      </c>
    </row>
    <row r="997" spans="2:65" s="158" customFormat="1">
      <c r="B997" s="159"/>
      <c r="D997" s="144" t="s">
        <v>152</v>
      </c>
      <c r="E997" s="160" t="s">
        <v>3</v>
      </c>
      <c r="F997" s="161" t="s">
        <v>162</v>
      </c>
      <c r="H997" s="162">
        <v>2</v>
      </c>
      <c r="I997" s="163"/>
      <c r="L997" s="159"/>
      <c r="M997" s="164"/>
      <c r="T997" s="165"/>
      <c r="AT997" s="160" t="s">
        <v>152</v>
      </c>
      <c r="AU997" s="160" t="s">
        <v>80</v>
      </c>
      <c r="AV997" s="158" t="s">
        <v>148</v>
      </c>
      <c r="AW997" s="158" t="s">
        <v>32</v>
      </c>
      <c r="AX997" s="158" t="s">
        <v>78</v>
      </c>
      <c r="AY997" s="160" t="s">
        <v>140</v>
      </c>
    </row>
    <row r="998" spans="2:65" s="17" customFormat="1" ht="16.5" customHeight="1">
      <c r="B998" s="124"/>
      <c r="C998" s="125" t="s">
        <v>1207</v>
      </c>
      <c r="D998" s="125" t="s">
        <v>143</v>
      </c>
      <c r="E998" s="126" t="s">
        <v>1208</v>
      </c>
      <c r="F998" s="127" t="s">
        <v>1209</v>
      </c>
      <c r="G998" s="128" t="s">
        <v>1058</v>
      </c>
      <c r="H998" s="129">
        <v>1</v>
      </c>
      <c r="I998" s="130"/>
      <c r="J998" s="131">
        <f>ROUND(I998*H998,2)</f>
        <v>0</v>
      </c>
      <c r="K998" s="127" t="s">
        <v>147</v>
      </c>
      <c r="L998" s="18"/>
      <c r="M998" s="132" t="s">
        <v>3</v>
      </c>
      <c r="N998" s="133" t="s">
        <v>41</v>
      </c>
      <c r="P998" s="134">
        <f>O998*H998</f>
        <v>0</v>
      </c>
      <c r="Q998" s="134">
        <v>0</v>
      </c>
      <c r="R998" s="134">
        <f>Q998*H998</f>
        <v>0</v>
      </c>
      <c r="S998" s="134">
        <v>0</v>
      </c>
      <c r="T998" s="135">
        <f>S998*H998</f>
        <v>0</v>
      </c>
      <c r="AR998" s="136" t="s">
        <v>888</v>
      </c>
      <c r="AT998" s="136" t="s">
        <v>143</v>
      </c>
      <c r="AU998" s="136" t="s">
        <v>80</v>
      </c>
      <c r="AY998" s="2" t="s">
        <v>140</v>
      </c>
      <c r="BE998" s="137">
        <f>IF(N998="základní",J998,0)</f>
        <v>0</v>
      </c>
      <c r="BF998" s="137">
        <f>IF(N998="snížená",J998,0)</f>
        <v>0</v>
      </c>
      <c r="BG998" s="137">
        <f>IF(N998="zákl. přenesená",J998,0)</f>
        <v>0</v>
      </c>
      <c r="BH998" s="137">
        <f>IF(N998="sníž. přenesená",J998,0)</f>
        <v>0</v>
      </c>
      <c r="BI998" s="137">
        <f>IF(N998="nulová",J998,0)</f>
        <v>0</v>
      </c>
      <c r="BJ998" s="2" t="s">
        <v>78</v>
      </c>
      <c r="BK998" s="137">
        <f>ROUND(I998*H998,2)</f>
        <v>0</v>
      </c>
      <c r="BL998" s="2" t="s">
        <v>888</v>
      </c>
      <c r="BM998" s="136" t="s">
        <v>1210</v>
      </c>
    </row>
    <row r="999" spans="2:65" s="17" customFormat="1">
      <c r="B999" s="18"/>
      <c r="D999" s="138" t="s">
        <v>150</v>
      </c>
      <c r="F999" s="139" t="s">
        <v>1211</v>
      </c>
      <c r="I999" s="140"/>
      <c r="L999" s="18"/>
      <c r="M999" s="141"/>
      <c r="T999" s="42"/>
      <c r="AT999" s="2" t="s">
        <v>150</v>
      </c>
      <c r="AU999" s="2" t="s">
        <v>80</v>
      </c>
    </row>
    <row r="1000" spans="2:65" s="142" customFormat="1">
      <c r="B1000" s="143"/>
      <c r="D1000" s="144" t="s">
        <v>152</v>
      </c>
      <c r="E1000" s="145" t="s">
        <v>3</v>
      </c>
      <c r="F1000" s="146" t="s">
        <v>1212</v>
      </c>
      <c r="H1000" s="145" t="s">
        <v>3</v>
      </c>
      <c r="I1000" s="147"/>
      <c r="L1000" s="143"/>
      <c r="M1000" s="148"/>
      <c r="T1000" s="149"/>
      <c r="AT1000" s="145" t="s">
        <v>152</v>
      </c>
      <c r="AU1000" s="145" t="s">
        <v>80</v>
      </c>
      <c r="AV1000" s="142" t="s">
        <v>78</v>
      </c>
      <c r="AW1000" s="142" t="s">
        <v>32</v>
      </c>
      <c r="AX1000" s="142" t="s">
        <v>70</v>
      </c>
      <c r="AY1000" s="145" t="s">
        <v>140</v>
      </c>
    </row>
    <row r="1001" spans="2:65" s="150" customFormat="1">
      <c r="B1001" s="151"/>
      <c r="D1001" s="144" t="s">
        <v>152</v>
      </c>
      <c r="E1001" s="152" t="s">
        <v>3</v>
      </c>
      <c r="F1001" s="153" t="s">
        <v>78</v>
      </c>
      <c r="H1001" s="154">
        <v>1</v>
      </c>
      <c r="I1001" s="155"/>
      <c r="L1001" s="151"/>
      <c r="M1001" s="156"/>
      <c r="T1001" s="157"/>
      <c r="AT1001" s="152" t="s">
        <v>152</v>
      </c>
      <c r="AU1001" s="152" t="s">
        <v>80</v>
      </c>
      <c r="AV1001" s="150" t="s">
        <v>80</v>
      </c>
      <c r="AW1001" s="150" t="s">
        <v>32</v>
      </c>
      <c r="AX1001" s="150" t="s">
        <v>70</v>
      </c>
      <c r="AY1001" s="152" t="s">
        <v>140</v>
      </c>
    </row>
    <row r="1002" spans="2:65" s="142" customFormat="1">
      <c r="B1002" s="143"/>
      <c r="D1002" s="144" t="s">
        <v>152</v>
      </c>
      <c r="E1002" s="145" t="s">
        <v>3</v>
      </c>
      <c r="F1002" s="146" t="s">
        <v>1033</v>
      </c>
      <c r="H1002" s="145" t="s">
        <v>3</v>
      </c>
      <c r="I1002" s="147"/>
      <c r="L1002" s="143"/>
      <c r="M1002" s="148"/>
      <c r="T1002" s="149"/>
      <c r="AT1002" s="145" t="s">
        <v>152</v>
      </c>
      <c r="AU1002" s="145" t="s">
        <v>80</v>
      </c>
      <c r="AV1002" s="142" t="s">
        <v>78</v>
      </c>
      <c r="AW1002" s="142" t="s">
        <v>32</v>
      </c>
      <c r="AX1002" s="142" t="s">
        <v>70</v>
      </c>
      <c r="AY1002" s="145" t="s">
        <v>140</v>
      </c>
    </row>
    <row r="1003" spans="2:65" s="142" customFormat="1" ht="22.5">
      <c r="B1003" s="143"/>
      <c r="D1003" s="144" t="s">
        <v>152</v>
      </c>
      <c r="E1003" s="145" t="s">
        <v>3</v>
      </c>
      <c r="F1003" s="146" t="s">
        <v>1213</v>
      </c>
      <c r="H1003" s="145" t="s">
        <v>3</v>
      </c>
      <c r="I1003" s="147"/>
      <c r="L1003" s="143"/>
      <c r="M1003" s="148"/>
      <c r="T1003" s="149"/>
      <c r="AT1003" s="145" t="s">
        <v>152</v>
      </c>
      <c r="AU1003" s="145" t="s">
        <v>80</v>
      </c>
      <c r="AV1003" s="142" t="s">
        <v>78</v>
      </c>
      <c r="AW1003" s="142" t="s">
        <v>32</v>
      </c>
      <c r="AX1003" s="142" t="s">
        <v>70</v>
      </c>
      <c r="AY1003" s="145" t="s">
        <v>140</v>
      </c>
    </row>
    <row r="1004" spans="2:65" s="142" customFormat="1">
      <c r="B1004" s="143"/>
      <c r="D1004" s="144" t="s">
        <v>152</v>
      </c>
      <c r="E1004" s="145" t="s">
        <v>3</v>
      </c>
      <c r="F1004" s="146" t="s">
        <v>1205</v>
      </c>
      <c r="H1004" s="145" t="s">
        <v>3</v>
      </c>
      <c r="I1004" s="147"/>
      <c r="L1004" s="143"/>
      <c r="M1004" s="148"/>
      <c r="T1004" s="149"/>
      <c r="AT1004" s="145" t="s">
        <v>152</v>
      </c>
      <c r="AU1004" s="145" t="s">
        <v>80</v>
      </c>
      <c r="AV1004" s="142" t="s">
        <v>78</v>
      </c>
      <c r="AW1004" s="142" t="s">
        <v>32</v>
      </c>
      <c r="AX1004" s="142" t="s">
        <v>70</v>
      </c>
      <c r="AY1004" s="145" t="s">
        <v>140</v>
      </c>
    </row>
    <row r="1005" spans="2:65" s="142" customFormat="1">
      <c r="B1005" s="143"/>
      <c r="D1005" s="144" t="s">
        <v>152</v>
      </c>
      <c r="E1005" s="145" t="s">
        <v>3</v>
      </c>
      <c r="F1005" s="146" t="s">
        <v>1206</v>
      </c>
      <c r="H1005" s="145" t="s">
        <v>3</v>
      </c>
      <c r="I1005" s="147"/>
      <c r="L1005" s="143"/>
      <c r="M1005" s="148"/>
      <c r="T1005" s="149"/>
      <c r="AT1005" s="145" t="s">
        <v>152</v>
      </c>
      <c r="AU1005" s="145" t="s">
        <v>80</v>
      </c>
      <c r="AV1005" s="142" t="s">
        <v>78</v>
      </c>
      <c r="AW1005" s="142" t="s">
        <v>32</v>
      </c>
      <c r="AX1005" s="142" t="s">
        <v>70</v>
      </c>
      <c r="AY1005" s="145" t="s">
        <v>140</v>
      </c>
    </row>
    <row r="1006" spans="2:65" s="158" customFormat="1">
      <c r="B1006" s="159"/>
      <c r="D1006" s="144" t="s">
        <v>152</v>
      </c>
      <c r="E1006" s="160" t="s">
        <v>3</v>
      </c>
      <c r="F1006" s="161" t="s">
        <v>162</v>
      </c>
      <c r="H1006" s="162">
        <v>1</v>
      </c>
      <c r="I1006" s="163"/>
      <c r="L1006" s="159"/>
      <c r="M1006" s="164"/>
      <c r="T1006" s="165"/>
      <c r="AT1006" s="160" t="s">
        <v>152</v>
      </c>
      <c r="AU1006" s="160" t="s">
        <v>80</v>
      </c>
      <c r="AV1006" s="158" t="s">
        <v>148</v>
      </c>
      <c r="AW1006" s="158" t="s">
        <v>32</v>
      </c>
      <c r="AX1006" s="158" t="s">
        <v>78</v>
      </c>
      <c r="AY1006" s="160" t="s">
        <v>140</v>
      </c>
    </row>
    <row r="1007" spans="2:65" s="17" customFormat="1" ht="16.5" customHeight="1">
      <c r="B1007" s="124"/>
      <c r="C1007" s="125" t="s">
        <v>894</v>
      </c>
      <c r="D1007" s="125" t="s">
        <v>143</v>
      </c>
      <c r="E1007" s="126" t="s">
        <v>1214</v>
      </c>
      <c r="F1007" s="127" t="s">
        <v>1215</v>
      </c>
      <c r="G1007" s="128" t="s">
        <v>1058</v>
      </c>
      <c r="H1007" s="129">
        <v>1</v>
      </c>
      <c r="I1007" s="130"/>
      <c r="J1007" s="131">
        <f>ROUND(I1007*H1007,2)</f>
        <v>0</v>
      </c>
      <c r="K1007" s="127" t="s">
        <v>147</v>
      </c>
      <c r="L1007" s="18"/>
      <c r="M1007" s="132" t="s">
        <v>3</v>
      </c>
      <c r="N1007" s="133" t="s">
        <v>41</v>
      </c>
      <c r="P1007" s="134">
        <f>O1007*H1007</f>
        <v>0</v>
      </c>
      <c r="Q1007" s="134">
        <v>0</v>
      </c>
      <c r="R1007" s="134">
        <f>Q1007*H1007</f>
        <v>0</v>
      </c>
      <c r="S1007" s="134">
        <v>0</v>
      </c>
      <c r="T1007" s="135">
        <f>S1007*H1007</f>
        <v>0</v>
      </c>
      <c r="AR1007" s="136" t="s">
        <v>888</v>
      </c>
      <c r="AT1007" s="136" t="s">
        <v>143</v>
      </c>
      <c r="AU1007" s="136" t="s">
        <v>80</v>
      </c>
      <c r="AY1007" s="2" t="s">
        <v>140</v>
      </c>
      <c r="BE1007" s="137">
        <f>IF(N1007="základní",J1007,0)</f>
        <v>0</v>
      </c>
      <c r="BF1007" s="137">
        <f>IF(N1007="snížená",J1007,0)</f>
        <v>0</v>
      </c>
      <c r="BG1007" s="137">
        <f>IF(N1007="zákl. přenesená",J1007,0)</f>
        <v>0</v>
      </c>
      <c r="BH1007" s="137">
        <f>IF(N1007="sníž. přenesená",J1007,0)</f>
        <v>0</v>
      </c>
      <c r="BI1007" s="137">
        <f>IF(N1007="nulová",J1007,0)</f>
        <v>0</v>
      </c>
      <c r="BJ1007" s="2" t="s">
        <v>78</v>
      </c>
      <c r="BK1007" s="137">
        <f>ROUND(I1007*H1007,2)</f>
        <v>0</v>
      </c>
      <c r="BL1007" s="2" t="s">
        <v>888</v>
      </c>
      <c r="BM1007" s="136" t="s">
        <v>1216</v>
      </c>
    </row>
    <row r="1008" spans="2:65" s="17" customFormat="1">
      <c r="B1008" s="18"/>
      <c r="D1008" s="138" t="s">
        <v>150</v>
      </c>
      <c r="F1008" s="139" t="s">
        <v>1217</v>
      </c>
      <c r="I1008" s="140"/>
      <c r="L1008" s="18"/>
      <c r="M1008" s="141"/>
      <c r="T1008" s="42"/>
      <c r="AT1008" s="2" t="s">
        <v>150</v>
      </c>
      <c r="AU1008" s="2" t="s">
        <v>80</v>
      </c>
    </row>
    <row r="1009" spans="2:65" s="142" customFormat="1">
      <c r="B1009" s="143"/>
      <c r="D1009" s="144" t="s">
        <v>152</v>
      </c>
      <c r="E1009" s="145" t="s">
        <v>3</v>
      </c>
      <c r="F1009" s="146" t="s">
        <v>1218</v>
      </c>
      <c r="H1009" s="145" t="s">
        <v>3</v>
      </c>
      <c r="I1009" s="147"/>
      <c r="L1009" s="143"/>
      <c r="M1009" s="148"/>
      <c r="T1009" s="149"/>
      <c r="AT1009" s="145" t="s">
        <v>152</v>
      </c>
      <c r="AU1009" s="145" t="s">
        <v>80</v>
      </c>
      <c r="AV1009" s="142" t="s">
        <v>78</v>
      </c>
      <c r="AW1009" s="142" t="s">
        <v>32</v>
      </c>
      <c r="AX1009" s="142" t="s">
        <v>70</v>
      </c>
      <c r="AY1009" s="145" t="s">
        <v>140</v>
      </c>
    </row>
    <row r="1010" spans="2:65" s="150" customFormat="1">
      <c r="B1010" s="151"/>
      <c r="D1010" s="144" t="s">
        <v>152</v>
      </c>
      <c r="E1010" s="152" t="s">
        <v>3</v>
      </c>
      <c r="F1010" s="153" t="s">
        <v>78</v>
      </c>
      <c r="H1010" s="154">
        <v>1</v>
      </c>
      <c r="I1010" s="155"/>
      <c r="L1010" s="151"/>
      <c r="M1010" s="156"/>
      <c r="T1010" s="157"/>
      <c r="AT1010" s="152" t="s">
        <v>152</v>
      </c>
      <c r="AU1010" s="152" t="s">
        <v>80</v>
      </c>
      <c r="AV1010" s="150" t="s">
        <v>80</v>
      </c>
      <c r="AW1010" s="150" t="s">
        <v>32</v>
      </c>
      <c r="AX1010" s="150" t="s">
        <v>70</v>
      </c>
      <c r="AY1010" s="152" t="s">
        <v>140</v>
      </c>
    </row>
    <row r="1011" spans="2:65" s="142" customFormat="1">
      <c r="B1011" s="143"/>
      <c r="D1011" s="144" t="s">
        <v>152</v>
      </c>
      <c r="E1011" s="145" t="s">
        <v>3</v>
      </c>
      <c r="F1011" s="146" t="s">
        <v>1033</v>
      </c>
      <c r="H1011" s="145" t="s">
        <v>3</v>
      </c>
      <c r="I1011" s="147"/>
      <c r="L1011" s="143"/>
      <c r="M1011" s="148"/>
      <c r="T1011" s="149"/>
      <c r="AT1011" s="145" t="s">
        <v>152</v>
      </c>
      <c r="AU1011" s="145" t="s">
        <v>80</v>
      </c>
      <c r="AV1011" s="142" t="s">
        <v>78</v>
      </c>
      <c r="AW1011" s="142" t="s">
        <v>32</v>
      </c>
      <c r="AX1011" s="142" t="s">
        <v>70</v>
      </c>
      <c r="AY1011" s="145" t="s">
        <v>140</v>
      </c>
    </row>
    <row r="1012" spans="2:65" s="142" customFormat="1" ht="22.5">
      <c r="B1012" s="143"/>
      <c r="D1012" s="144" t="s">
        <v>152</v>
      </c>
      <c r="E1012" s="145" t="s">
        <v>3</v>
      </c>
      <c r="F1012" s="146" t="s">
        <v>1219</v>
      </c>
      <c r="H1012" s="145" t="s">
        <v>3</v>
      </c>
      <c r="I1012" s="147"/>
      <c r="L1012" s="143"/>
      <c r="M1012" s="148"/>
      <c r="T1012" s="149"/>
      <c r="AT1012" s="145" t="s">
        <v>152</v>
      </c>
      <c r="AU1012" s="145" t="s">
        <v>80</v>
      </c>
      <c r="AV1012" s="142" t="s">
        <v>78</v>
      </c>
      <c r="AW1012" s="142" t="s">
        <v>32</v>
      </c>
      <c r="AX1012" s="142" t="s">
        <v>70</v>
      </c>
      <c r="AY1012" s="145" t="s">
        <v>140</v>
      </c>
    </row>
    <row r="1013" spans="2:65" s="142" customFormat="1">
      <c r="B1013" s="143"/>
      <c r="D1013" s="144" t="s">
        <v>152</v>
      </c>
      <c r="E1013" s="145" t="s">
        <v>3</v>
      </c>
      <c r="F1013" s="146" t="s">
        <v>1205</v>
      </c>
      <c r="H1013" s="145" t="s">
        <v>3</v>
      </c>
      <c r="I1013" s="147"/>
      <c r="L1013" s="143"/>
      <c r="M1013" s="148"/>
      <c r="T1013" s="149"/>
      <c r="AT1013" s="145" t="s">
        <v>152</v>
      </c>
      <c r="AU1013" s="145" t="s">
        <v>80</v>
      </c>
      <c r="AV1013" s="142" t="s">
        <v>78</v>
      </c>
      <c r="AW1013" s="142" t="s">
        <v>32</v>
      </c>
      <c r="AX1013" s="142" t="s">
        <v>70</v>
      </c>
      <c r="AY1013" s="145" t="s">
        <v>140</v>
      </c>
    </row>
    <row r="1014" spans="2:65" s="142" customFormat="1">
      <c r="B1014" s="143"/>
      <c r="D1014" s="144" t="s">
        <v>152</v>
      </c>
      <c r="E1014" s="145" t="s">
        <v>3</v>
      </c>
      <c r="F1014" s="146" t="s">
        <v>1206</v>
      </c>
      <c r="H1014" s="145" t="s">
        <v>3</v>
      </c>
      <c r="I1014" s="147"/>
      <c r="L1014" s="143"/>
      <c r="M1014" s="148"/>
      <c r="T1014" s="149"/>
      <c r="AT1014" s="145" t="s">
        <v>152</v>
      </c>
      <c r="AU1014" s="145" t="s">
        <v>80</v>
      </c>
      <c r="AV1014" s="142" t="s">
        <v>78</v>
      </c>
      <c r="AW1014" s="142" t="s">
        <v>32</v>
      </c>
      <c r="AX1014" s="142" t="s">
        <v>70</v>
      </c>
      <c r="AY1014" s="145" t="s">
        <v>140</v>
      </c>
    </row>
    <row r="1015" spans="2:65" s="158" customFormat="1">
      <c r="B1015" s="159"/>
      <c r="D1015" s="144" t="s">
        <v>152</v>
      </c>
      <c r="E1015" s="160" t="s">
        <v>3</v>
      </c>
      <c r="F1015" s="161" t="s">
        <v>162</v>
      </c>
      <c r="H1015" s="162">
        <v>1</v>
      </c>
      <c r="I1015" s="163"/>
      <c r="L1015" s="159"/>
      <c r="M1015" s="164"/>
      <c r="T1015" s="165"/>
      <c r="AT1015" s="160" t="s">
        <v>152</v>
      </c>
      <c r="AU1015" s="160" t="s">
        <v>80</v>
      </c>
      <c r="AV1015" s="158" t="s">
        <v>148</v>
      </c>
      <c r="AW1015" s="158" t="s">
        <v>32</v>
      </c>
      <c r="AX1015" s="158" t="s">
        <v>78</v>
      </c>
      <c r="AY1015" s="160" t="s">
        <v>140</v>
      </c>
    </row>
    <row r="1016" spans="2:65" s="17" customFormat="1" ht="16.5" customHeight="1">
      <c r="B1016" s="124"/>
      <c r="C1016" s="125" t="s">
        <v>1220</v>
      </c>
      <c r="D1016" s="125" t="s">
        <v>143</v>
      </c>
      <c r="E1016" s="126" t="s">
        <v>1221</v>
      </c>
      <c r="F1016" s="127" t="s">
        <v>1222</v>
      </c>
      <c r="G1016" s="128" t="s">
        <v>1058</v>
      </c>
      <c r="H1016" s="129">
        <v>1</v>
      </c>
      <c r="I1016" s="130"/>
      <c r="J1016" s="131">
        <f>ROUND(I1016*H1016,2)</f>
        <v>0</v>
      </c>
      <c r="K1016" s="127" t="s">
        <v>147</v>
      </c>
      <c r="L1016" s="18"/>
      <c r="M1016" s="132" t="s">
        <v>3</v>
      </c>
      <c r="N1016" s="133" t="s">
        <v>41</v>
      </c>
      <c r="P1016" s="134">
        <f>O1016*H1016</f>
        <v>0</v>
      </c>
      <c r="Q1016" s="134">
        <v>0</v>
      </c>
      <c r="R1016" s="134">
        <f>Q1016*H1016</f>
        <v>0</v>
      </c>
      <c r="S1016" s="134">
        <v>0</v>
      </c>
      <c r="T1016" s="135">
        <f>S1016*H1016</f>
        <v>0</v>
      </c>
      <c r="AR1016" s="136" t="s">
        <v>888</v>
      </c>
      <c r="AT1016" s="136" t="s">
        <v>143</v>
      </c>
      <c r="AU1016" s="136" t="s">
        <v>80</v>
      </c>
      <c r="AY1016" s="2" t="s">
        <v>140</v>
      </c>
      <c r="BE1016" s="137">
        <f>IF(N1016="základní",J1016,0)</f>
        <v>0</v>
      </c>
      <c r="BF1016" s="137">
        <f>IF(N1016="snížená",J1016,0)</f>
        <v>0</v>
      </c>
      <c r="BG1016" s="137">
        <f>IF(N1016="zákl. přenesená",J1016,0)</f>
        <v>0</v>
      </c>
      <c r="BH1016" s="137">
        <f>IF(N1016="sníž. přenesená",J1016,0)</f>
        <v>0</v>
      </c>
      <c r="BI1016" s="137">
        <f>IF(N1016="nulová",J1016,0)</f>
        <v>0</v>
      </c>
      <c r="BJ1016" s="2" t="s">
        <v>78</v>
      </c>
      <c r="BK1016" s="137">
        <f>ROUND(I1016*H1016,2)</f>
        <v>0</v>
      </c>
      <c r="BL1016" s="2" t="s">
        <v>888</v>
      </c>
      <c r="BM1016" s="136" t="s">
        <v>1223</v>
      </c>
    </row>
    <row r="1017" spans="2:65" s="17" customFormat="1">
      <c r="B1017" s="18"/>
      <c r="D1017" s="138" t="s">
        <v>150</v>
      </c>
      <c r="F1017" s="139" t="s">
        <v>1224</v>
      </c>
      <c r="I1017" s="140"/>
      <c r="L1017" s="18"/>
      <c r="M1017" s="141"/>
      <c r="T1017" s="42"/>
      <c r="AT1017" s="2" t="s">
        <v>150</v>
      </c>
      <c r="AU1017" s="2" t="s">
        <v>80</v>
      </c>
    </row>
    <row r="1018" spans="2:65" s="150" customFormat="1">
      <c r="B1018" s="151"/>
      <c r="D1018" s="144" t="s">
        <v>152</v>
      </c>
      <c r="E1018" s="152" t="s">
        <v>3</v>
      </c>
      <c r="F1018" s="153" t="s">
        <v>78</v>
      </c>
      <c r="H1018" s="154">
        <v>1</v>
      </c>
      <c r="I1018" s="155"/>
      <c r="L1018" s="151"/>
      <c r="M1018" s="156"/>
      <c r="T1018" s="157"/>
      <c r="AT1018" s="152" t="s">
        <v>152</v>
      </c>
      <c r="AU1018" s="152" t="s">
        <v>80</v>
      </c>
      <c r="AV1018" s="150" t="s">
        <v>80</v>
      </c>
      <c r="AW1018" s="150" t="s">
        <v>32</v>
      </c>
      <c r="AX1018" s="150" t="s">
        <v>78</v>
      </c>
      <c r="AY1018" s="152" t="s">
        <v>140</v>
      </c>
    </row>
    <row r="1019" spans="2:65" s="142" customFormat="1">
      <c r="B1019" s="143"/>
      <c r="D1019" s="144" t="s">
        <v>152</v>
      </c>
      <c r="E1019" s="145" t="s">
        <v>3</v>
      </c>
      <c r="F1019" s="146" t="s">
        <v>1225</v>
      </c>
      <c r="H1019" s="145" t="s">
        <v>3</v>
      </c>
      <c r="I1019" s="147"/>
      <c r="L1019" s="143"/>
      <c r="M1019" s="148"/>
      <c r="T1019" s="149"/>
      <c r="AT1019" s="145" t="s">
        <v>152</v>
      </c>
      <c r="AU1019" s="145" t="s">
        <v>80</v>
      </c>
      <c r="AV1019" s="142" t="s">
        <v>78</v>
      </c>
      <c r="AW1019" s="142" t="s">
        <v>32</v>
      </c>
      <c r="AX1019" s="142" t="s">
        <v>70</v>
      </c>
      <c r="AY1019" s="145" t="s">
        <v>140</v>
      </c>
    </row>
    <row r="1020" spans="2:65" s="142" customFormat="1">
      <c r="B1020" s="143"/>
      <c r="D1020" s="144" t="s">
        <v>152</v>
      </c>
      <c r="E1020" s="145" t="s">
        <v>3</v>
      </c>
      <c r="F1020" s="146" t="s">
        <v>1226</v>
      </c>
      <c r="H1020" s="145" t="s">
        <v>3</v>
      </c>
      <c r="I1020" s="147"/>
      <c r="L1020" s="143"/>
      <c r="M1020" s="148"/>
      <c r="T1020" s="149"/>
      <c r="AT1020" s="145" t="s">
        <v>152</v>
      </c>
      <c r="AU1020" s="145" t="s">
        <v>80</v>
      </c>
      <c r="AV1020" s="142" t="s">
        <v>78</v>
      </c>
      <c r="AW1020" s="142" t="s">
        <v>32</v>
      </c>
      <c r="AX1020" s="142" t="s">
        <v>70</v>
      </c>
      <c r="AY1020" s="145" t="s">
        <v>140</v>
      </c>
    </row>
    <row r="1021" spans="2:65" s="142" customFormat="1">
      <c r="B1021" s="143"/>
      <c r="D1021" s="144" t="s">
        <v>152</v>
      </c>
      <c r="E1021" s="145" t="s">
        <v>3</v>
      </c>
      <c r="F1021" s="146" t="s">
        <v>1227</v>
      </c>
      <c r="H1021" s="145" t="s">
        <v>3</v>
      </c>
      <c r="I1021" s="147"/>
      <c r="L1021" s="143"/>
      <c r="M1021" s="148"/>
      <c r="T1021" s="149"/>
      <c r="AT1021" s="145" t="s">
        <v>152</v>
      </c>
      <c r="AU1021" s="145" t="s">
        <v>80</v>
      </c>
      <c r="AV1021" s="142" t="s">
        <v>78</v>
      </c>
      <c r="AW1021" s="142" t="s">
        <v>32</v>
      </c>
      <c r="AX1021" s="142" t="s">
        <v>70</v>
      </c>
      <c r="AY1021" s="145" t="s">
        <v>140</v>
      </c>
    </row>
    <row r="1022" spans="2:65" s="142" customFormat="1">
      <c r="B1022" s="143"/>
      <c r="D1022" s="144" t="s">
        <v>152</v>
      </c>
      <c r="E1022" s="145" t="s">
        <v>3</v>
      </c>
      <c r="F1022" s="146" t="s">
        <v>1228</v>
      </c>
      <c r="H1022" s="145" t="s">
        <v>3</v>
      </c>
      <c r="I1022" s="147"/>
      <c r="L1022" s="143"/>
      <c r="M1022" s="148"/>
      <c r="T1022" s="149"/>
      <c r="AT1022" s="145" t="s">
        <v>152</v>
      </c>
      <c r="AU1022" s="145" t="s">
        <v>80</v>
      </c>
      <c r="AV1022" s="142" t="s">
        <v>78</v>
      </c>
      <c r="AW1022" s="142" t="s">
        <v>32</v>
      </c>
      <c r="AX1022" s="142" t="s">
        <v>70</v>
      </c>
      <c r="AY1022" s="145" t="s">
        <v>140</v>
      </c>
    </row>
    <row r="1023" spans="2:65" s="17" customFormat="1" ht="44.25" customHeight="1">
      <c r="B1023" s="124"/>
      <c r="C1023" s="125" t="s">
        <v>1229</v>
      </c>
      <c r="D1023" s="125" t="s">
        <v>143</v>
      </c>
      <c r="E1023" s="126" t="s">
        <v>1230</v>
      </c>
      <c r="F1023" s="127" t="s">
        <v>1231</v>
      </c>
      <c r="G1023" s="128" t="s">
        <v>943</v>
      </c>
      <c r="H1023" s="184"/>
      <c r="I1023" s="130"/>
      <c r="J1023" s="131">
        <f>ROUND(I1023*H1023,2)</f>
        <v>0</v>
      </c>
      <c r="K1023" s="127" t="s">
        <v>147</v>
      </c>
      <c r="L1023" s="18"/>
      <c r="M1023" s="132" t="s">
        <v>3</v>
      </c>
      <c r="N1023" s="133" t="s">
        <v>41</v>
      </c>
      <c r="P1023" s="134">
        <f>O1023*H1023</f>
        <v>0</v>
      </c>
      <c r="Q1023" s="134">
        <v>0</v>
      </c>
      <c r="R1023" s="134">
        <f>Q1023*H1023</f>
        <v>0</v>
      </c>
      <c r="S1023" s="134">
        <v>0</v>
      </c>
      <c r="T1023" s="135">
        <f>S1023*H1023</f>
        <v>0</v>
      </c>
      <c r="AR1023" s="136" t="s">
        <v>888</v>
      </c>
      <c r="AT1023" s="136" t="s">
        <v>143</v>
      </c>
      <c r="AU1023" s="136" t="s">
        <v>80</v>
      </c>
      <c r="AY1023" s="2" t="s">
        <v>140</v>
      </c>
      <c r="BE1023" s="137">
        <f>IF(N1023="základní",J1023,0)</f>
        <v>0</v>
      </c>
      <c r="BF1023" s="137">
        <f>IF(N1023="snížená",J1023,0)</f>
        <v>0</v>
      </c>
      <c r="BG1023" s="137">
        <f>IF(N1023="zákl. přenesená",J1023,0)</f>
        <v>0</v>
      </c>
      <c r="BH1023" s="137">
        <f>IF(N1023="sníž. přenesená",J1023,0)</f>
        <v>0</v>
      </c>
      <c r="BI1023" s="137">
        <f>IF(N1023="nulová",J1023,0)</f>
        <v>0</v>
      </c>
      <c r="BJ1023" s="2" t="s">
        <v>78</v>
      </c>
      <c r="BK1023" s="137">
        <f>ROUND(I1023*H1023,2)</f>
        <v>0</v>
      </c>
      <c r="BL1023" s="2" t="s">
        <v>888</v>
      </c>
      <c r="BM1023" s="136" t="s">
        <v>1232</v>
      </c>
    </row>
    <row r="1024" spans="2:65" s="17" customFormat="1">
      <c r="B1024" s="18"/>
      <c r="D1024" s="138" t="s">
        <v>150</v>
      </c>
      <c r="F1024" s="139" t="s">
        <v>1233</v>
      </c>
      <c r="I1024" s="140"/>
      <c r="L1024" s="18"/>
      <c r="M1024" s="141"/>
      <c r="T1024" s="42"/>
      <c r="AT1024" s="2" t="s">
        <v>150</v>
      </c>
      <c r="AU1024" s="2" t="s">
        <v>80</v>
      </c>
    </row>
    <row r="1025" spans="2:65" s="111" customFormat="1" ht="22.9" customHeight="1">
      <c r="B1025" s="112"/>
      <c r="D1025" s="113" t="s">
        <v>69</v>
      </c>
      <c r="E1025" s="122" t="s">
        <v>1234</v>
      </c>
      <c r="F1025" s="122" t="s">
        <v>1235</v>
      </c>
      <c r="I1025" s="115"/>
      <c r="J1025" s="123">
        <f>BK1025</f>
        <v>0</v>
      </c>
      <c r="L1025" s="112"/>
      <c r="M1025" s="117"/>
      <c r="P1025" s="118">
        <f>SUM(P1026:P1031)</f>
        <v>0</v>
      </c>
      <c r="R1025" s="118">
        <f>SUM(R1026:R1031)</f>
        <v>0.73139399999999999</v>
      </c>
      <c r="T1025" s="119">
        <f>SUM(T1026:T1031)</f>
        <v>0</v>
      </c>
      <c r="AR1025" s="113" t="s">
        <v>80</v>
      </c>
      <c r="AT1025" s="120" t="s">
        <v>69</v>
      </c>
      <c r="AU1025" s="120" t="s">
        <v>78</v>
      </c>
      <c r="AY1025" s="113" t="s">
        <v>140</v>
      </c>
      <c r="BK1025" s="121">
        <f>SUM(BK1026:BK1031)</f>
        <v>0</v>
      </c>
    </row>
    <row r="1026" spans="2:65" s="17" customFormat="1" ht="16.5" customHeight="1">
      <c r="B1026" s="124"/>
      <c r="C1026" s="125" t="s">
        <v>1236</v>
      </c>
      <c r="D1026" s="125" t="s">
        <v>143</v>
      </c>
      <c r="E1026" s="126" t="s">
        <v>1237</v>
      </c>
      <c r="F1026" s="127" t="s">
        <v>1238</v>
      </c>
      <c r="G1026" s="128" t="s">
        <v>237</v>
      </c>
      <c r="H1026" s="129">
        <v>64.55</v>
      </c>
      <c r="I1026" s="130"/>
      <c r="J1026" s="131">
        <f>ROUND(I1026*H1026,2)</f>
        <v>0</v>
      </c>
      <c r="K1026" s="127" t="s">
        <v>147</v>
      </c>
      <c r="L1026" s="18"/>
      <c r="M1026" s="132" t="s">
        <v>3</v>
      </c>
      <c r="N1026" s="133" t="s">
        <v>41</v>
      </c>
      <c r="P1026" s="134">
        <f>O1026*H1026</f>
        <v>0</v>
      </c>
      <c r="Q1026" s="134">
        <v>5.4000000000000003E-3</v>
      </c>
      <c r="R1026" s="134">
        <f>Q1026*H1026</f>
        <v>0.34856999999999999</v>
      </c>
      <c r="S1026" s="134">
        <v>0</v>
      </c>
      <c r="T1026" s="135">
        <f>S1026*H1026</f>
        <v>0</v>
      </c>
      <c r="AR1026" s="136" t="s">
        <v>888</v>
      </c>
      <c r="AT1026" s="136" t="s">
        <v>143</v>
      </c>
      <c r="AU1026" s="136" t="s">
        <v>80</v>
      </c>
      <c r="AY1026" s="2" t="s">
        <v>140</v>
      </c>
      <c r="BE1026" s="137">
        <f>IF(N1026="základní",J1026,0)</f>
        <v>0</v>
      </c>
      <c r="BF1026" s="137">
        <f>IF(N1026="snížená",J1026,0)</f>
        <v>0</v>
      </c>
      <c r="BG1026" s="137">
        <f>IF(N1026="zákl. přenesená",J1026,0)</f>
        <v>0</v>
      </c>
      <c r="BH1026" s="137">
        <f>IF(N1026="sníž. přenesená",J1026,0)</f>
        <v>0</v>
      </c>
      <c r="BI1026" s="137">
        <f>IF(N1026="nulová",J1026,0)</f>
        <v>0</v>
      </c>
      <c r="BJ1026" s="2" t="s">
        <v>78</v>
      </c>
      <c r="BK1026" s="137">
        <f>ROUND(I1026*H1026,2)</f>
        <v>0</v>
      </c>
      <c r="BL1026" s="2" t="s">
        <v>888</v>
      </c>
      <c r="BM1026" s="136" t="s">
        <v>1239</v>
      </c>
    </row>
    <row r="1027" spans="2:65" s="17" customFormat="1">
      <c r="B1027" s="18"/>
      <c r="D1027" s="138" t="s">
        <v>150</v>
      </c>
      <c r="F1027" s="139" t="s">
        <v>1240</v>
      </c>
      <c r="I1027" s="140"/>
      <c r="L1027" s="18"/>
      <c r="M1027" s="141"/>
      <c r="T1027" s="42"/>
      <c r="AT1027" s="2" t="s">
        <v>150</v>
      </c>
      <c r="AU1027" s="2" t="s">
        <v>80</v>
      </c>
    </row>
    <row r="1028" spans="2:65" s="17" customFormat="1" ht="24.2" customHeight="1">
      <c r="B1028" s="124"/>
      <c r="C1028" s="125" t="s">
        <v>1241</v>
      </c>
      <c r="D1028" s="125" t="s">
        <v>143</v>
      </c>
      <c r="E1028" s="126" t="s">
        <v>1242</v>
      </c>
      <c r="F1028" s="127" t="s">
        <v>1243</v>
      </c>
      <c r="G1028" s="128" t="s">
        <v>349</v>
      </c>
      <c r="H1028" s="129">
        <v>122.7</v>
      </c>
      <c r="I1028" s="130"/>
      <c r="J1028" s="131">
        <f>ROUND(I1028*H1028,2)</f>
        <v>0</v>
      </c>
      <c r="K1028" s="127" t="s">
        <v>147</v>
      </c>
      <c r="L1028" s="18"/>
      <c r="M1028" s="132" t="s">
        <v>3</v>
      </c>
      <c r="N1028" s="133" t="s">
        <v>41</v>
      </c>
      <c r="P1028" s="134">
        <f>O1028*H1028</f>
        <v>0</v>
      </c>
      <c r="Q1028" s="134">
        <v>3.1199999999999999E-3</v>
      </c>
      <c r="R1028" s="134">
        <f>Q1028*H1028</f>
        <v>0.382824</v>
      </c>
      <c r="S1028" s="134">
        <v>0</v>
      </c>
      <c r="T1028" s="135">
        <f>S1028*H1028</f>
        <v>0</v>
      </c>
      <c r="AR1028" s="136" t="s">
        <v>888</v>
      </c>
      <c r="AT1028" s="136" t="s">
        <v>143</v>
      </c>
      <c r="AU1028" s="136" t="s">
        <v>80</v>
      </c>
      <c r="AY1028" s="2" t="s">
        <v>140</v>
      </c>
      <c r="BE1028" s="137">
        <f>IF(N1028="základní",J1028,0)</f>
        <v>0</v>
      </c>
      <c r="BF1028" s="137">
        <f>IF(N1028="snížená",J1028,0)</f>
        <v>0</v>
      </c>
      <c r="BG1028" s="137">
        <f>IF(N1028="zákl. přenesená",J1028,0)</f>
        <v>0</v>
      </c>
      <c r="BH1028" s="137">
        <f>IF(N1028="sníž. přenesená",J1028,0)</f>
        <v>0</v>
      </c>
      <c r="BI1028" s="137">
        <f>IF(N1028="nulová",J1028,0)</f>
        <v>0</v>
      </c>
      <c r="BJ1028" s="2" t="s">
        <v>78</v>
      </c>
      <c r="BK1028" s="137">
        <f>ROUND(I1028*H1028,2)</f>
        <v>0</v>
      </c>
      <c r="BL1028" s="2" t="s">
        <v>888</v>
      </c>
      <c r="BM1028" s="136" t="s">
        <v>1244</v>
      </c>
    </row>
    <row r="1029" spans="2:65" s="17" customFormat="1">
      <c r="B1029" s="18"/>
      <c r="D1029" s="138" t="s">
        <v>150</v>
      </c>
      <c r="F1029" s="139" t="s">
        <v>1245</v>
      </c>
      <c r="I1029" s="140"/>
      <c r="L1029" s="18"/>
      <c r="M1029" s="141"/>
      <c r="T1029" s="42"/>
      <c r="AT1029" s="2" t="s">
        <v>150</v>
      </c>
      <c r="AU1029" s="2" t="s">
        <v>80</v>
      </c>
    </row>
    <row r="1030" spans="2:65" s="17" customFormat="1" ht="44.25" customHeight="1">
      <c r="B1030" s="124"/>
      <c r="C1030" s="125" t="s">
        <v>1246</v>
      </c>
      <c r="D1030" s="125" t="s">
        <v>143</v>
      </c>
      <c r="E1030" s="126" t="s">
        <v>1247</v>
      </c>
      <c r="F1030" s="127" t="s">
        <v>1248</v>
      </c>
      <c r="G1030" s="128" t="s">
        <v>943</v>
      </c>
      <c r="H1030" s="184"/>
      <c r="I1030" s="130"/>
      <c r="J1030" s="131">
        <f>ROUND(I1030*H1030,2)</f>
        <v>0</v>
      </c>
      <c r="K1030" s="127" t="s">
        <v>147</v>
      </c>
      <c r="L1030" s="18"/>
      <c r="M1030" s="132" t="s">
        <v>3</v>
      </c>
      <c r="N1030" s="133" t="s">
        <v>41</v>
      </c>
      <c r="P1030" s="134">
        <f>O1030*H1030</f>
        <v>0</v>
      </c>
      <c r="Q1030" s="134">
        <v>0</v>
      </c>
      <c r="R1030" s="134">
        <f>Q1030*H1030</f>
        <v>0</v>
      </c>
      <c r="S1030" s="134">
        <v>0</v>
      </c>
      <c r="T1030" s="135">
        <f>S1030*H1030</f>
        <v>0</v>
      </c>
      <c r="AR1030" s="136" t="s">
        <v>888</v>
      </c>
      <c r="AT1030" s="136" t="s">
        <v>143</v>
      </c>
      <c r="AU1030" s="136" t="s">
        <v>80</v>
      </c>
      <c r="AY1030" s="2" t="s">
        <v>140</v>
      </c>
      <c r="BE1030" s="137">
        <f>IF(N1030="základní",J1030,0)</f>
        <v>0</v>
      </c>
      <c r="BF1030" s="137">
        <f>IF(N1030="snížená",J1030,0)</f>
        <v>0</v>
      </c>
      <c r="BG1030" s="137">
        <f>IF(N1030="zákl. přenesená",J1030,0)</f>
        <v>0</v>
      </c>
      <c r="BH1030" s="137">
        <f>IF(N1030="sníž. přenesená",J1030,0)</f>
        <v>0</v>
      </c>
      <c r="BI1030" s="137">
        <f>IF(N1030="nulová",J1030,0)</f>
        <v>0</v>
      </c>
      <c r="BJ1030" s="2" t="s">
        <v>78</v>
      </c>
      <c r="BK1030" s="137">
        <f>ROUND(I1030*H1030,2)</f>
        <v>0</v>
      </c>
      <c r="BL1030" s="2" t="s">
        <v>888</v>
      </c>
      <c r="BM1030" s="136" t="s">
        <v>1249</v>
      </c>
    </row>
    <row r="1031" spans="2:65" s="17" customFormat="1">
      <c r="B1031" s="18"/>
      <c r="D1031" s="138" t="s">
        <v>150</v>
      </c>
      <c r="F1031" s="139" t="s">
        <v>1250</v>
      </c>
      <c r="I1031" s="140"/>
      <c r="L1031" s="18"/>
      <c r="M1031" s="141"/>
      <c r="T1031" s="42"/>
      <c r="AT1031" s="2" t="s">
        <v>150</v>
      </c>
      <c r="AU1031" s="2" t="s">
        <v>80</v>
      </c>
    </row>
    <row r="1032" spans="2:65" s="111" customFormat="1" ht="22.9" customHeight="1">
      <c r="B1032" s="112"/>
      <c r="D1032" s="113" t="s">
        <v>69</v>
      </c>
      <c r="E1032" s="122" t="s">
        <v>1251</v>
      </c>
      <c r="F1032" s="122" t="s">
        <v>1252</v>
      </c>
      <c r="I1032" s="115"/>
      <c r="J1032" s="123">
        <f>BK1032</f>
        <v>0</v>
      </c>
      <c r="L1032" s="112"/>
      <c r="M1032" s="117"/>
      <c r="P1032" s="118">
        <f>SUM(P1033:P1050)</f>
        <v>0</v>
      </c>
      <c r="R1032" s="118">
        <f>SUM(R1033:R1050)</f>
        <v>4.8253500000000005E-2</v>
      </c>
      <c r="T1032" s="119">
        <f>SUM(T1033:T1050)</f>
        <v>0</v>
      </c>
      <c r="AR1032" s="113" t="s">
        <v>80</v>
      </c>
      <c r="AT1032" s="120" t="s">
        <v>69</v>
      </c>
      <c r="AU1032" s="120" t="s">
        <v>78</v>
      </c>
      <c r="AY1032" s="113" t="s">
        <v>140</v>
      </c>
      <c r="BK1032" s="121">
        <f>SUM(BK1033:BK1050)</f>
        <v>0</v>
      </c>
    </row>
    <row r="1033" spans="2:65" s="17" customFormat="1" ht="16.5" customHeight="1">
      <c r="B1033" s="124"/>
      <c r="C1033" s="125" t="s">
        <v>1253</v>
      </c>
      <c r="D1033" s="125" t="s">
        <v>143</v>
      </c>
      <c r="E1033" s="126" t="s">
        <v>1254</v>
      </c>
      <c r="F1033" s="127" t="s">
        <v>1255</v>
      </c>
      <c r="G1033" s="128" t="s">
        <v>349</v>
      </c>
      <c r="H1033" s="129">
        <v>20</v>
      </c>
      <c r="I1033" s="130"/>
      <c r="J1033" s="131">
        <f>ROUND(I1033*H1033,2)</f>
        <v>0</v>
      </c>
      <c r="K1033" s="127" t="s">
        <v>147</v>
      </c>
      <c r="L1033" s="18"/>
      <c r="M1033" s="132" t="s">
        <v>3</v>
      </c>
      <c r="N1033" s="133" t="s">
        <v>41</v>
      </c>
      <c r="P1033" s="134">
        <f>O1033*H1033</f>
        <v>0</v>
      </c>
      <c r="Q1033" s="134">
        <v>0</v>
      </c>
      <c r="R1033" s="134">
        <f>Q1033*H1033</f>
        <v>0</v>
      </c>
      <c r="S1033" s="134">
        <v>0</v>
      </c>
      <c r="T1033" s="135">
        <f>S1033*H1033</f>
        <v>0</v>
      </c>
      <c r="AR1033" s="136" t="s">
        <v>888</v>
      </c>
      <c r="AT1033" s="136" t="s">
        <v>143</v>
      </c>
      <c r="AU1033" s="136" t="s">
        <v>80</v>
      </c>
      <c r="AY1033" s="2" t="s">
        <v>140</v>
      </c>
      <c r="BE1033" s="137">
        <f>IF(N1033="základní",J1033,0)</f>
        <v>0</v>
      </c>
      <c r="BF1033" s="137">
        <f>IF(N1033="snížená",J1033,0)</f>
        <v>0</v>
      </c>
      <c r="BG1033" s="137">
        <f>IF(N1033="zákl. přenesená",J1033,0)</f>
        <v>0</v>
      </c>
      <c r="BH1033" s="137">
        <f>IF(N1033="sníž. přenesená",J1033,0)</f>
        <v>0</v>
      </c>
      <c r="BI1033" s="137">
        <f>IF(N1033="nulová",J1033,0)</f>
        <v>0</v>
      </c>
      <c r="BJ1033" s="2" t="s">
        <v>78</v>
      </c>
      <c r="BK1033" s="137">
        <f>ROUND(I1033*H1033,2)</f>
        <v>0</v>
      </c>
      <c r="BL1033" s="2" t="s">
        <v>888</v>
      </c>
      <c r="BM1033" s="136" t="s">
        <v>1256</v>
      </c>
    </row>
    <row r="1034" spans="2:65" s="17" customFormat="1">
      <c r="B1034" s="18"/>
      <c r="D1034" s="138" t="s">
        <v>150</v>
      </c>
      <c r="F1034" s="139" t="s">
        <v>1257</v>
      </c>
      <c r="I1034" s="140"/>
      <c r="L1034" s="18"/>
      <c r="M1034" s="141"/>
      <c r="T1034" s="42"/>
      <c r="AT1034" s="2" t="s">
        <v>150</v>
      </c>
      <c r="AU1034" s="2" t="s">
        <v>80</v>
      </c>
    </row>
    <row r="1035" spans="2:65" s="17" customFormat="1" ht="37.9" customHeight="1">
      <c r="B1035" s="124"/>
      <c r="C1035" s="125" t="s">
        <v>1258</v>
      </c>
      <c r="D1035" s="125" t="s">
        <v>143</v>
      </c>
      <c r="E1035" s="126" t="s">
        <v>1259</v>
      </c>
      <c r="F1035" s="127" t="s">
        <v>1260</v>
      </c>
      <c r="G1035" s="128" t="s">
        <v>237</v>
      </c>
      <c r="H1035" s="129">
        <v>2.25</v>
      </c>
      <c r="I1035" s="130"/>
      <c r="J1035" s="131">
        <f>ROUND(I1035*H1035,2)</f>
        <v>0</v>
      </c>
      <c r="K1035" s="127" t="s">
        <v>147</v>
      </c>
      <c r="L1035" s="18"/>
      <c r="M1035" s="132" t="s">
        <v>3</v>
      </c>
      <c r="N1035" s="133" t="s">
        <v>41</v>
      </c>
      <c r="P1035" s="134">
        <f>O1035*H1035</f>
        <v>0</v>
      </c>
      <c r="Q1035" s="134">
        <v>7.3000000000000001E-3</v>
      </c>
      <c r="R1035" s="134">
        <f>Q1035*H1035</f>
        <v>1.6424999999999999E-2</v>
      </c>
      <c r="S1035" s="134">
        <v>0</v>
      </c>
      <c r="T1035" s="135">
        <f>S1035*H1035</f>
        <v>0</v>
      </c>
      <c r="AR1035" s="136" t="s">
        <v>888</v>
      </c>
      <c r="AT1035" s="136" t="s">
        <v>143</v>
      </c>
      <c r="AU1035" s="136" t="s">
        <v>80</v>
      </c>
      <c r="AY1035" s="2" t="s">
        <v>140</v>
      </c>
      <c r="BE1035" s="137">
        <f>IF(N1035="základní",J1035,0)</f>
        <v>0</v>
      </c>
      <c r="BF1035" s="137">
        <f>IF(N1035="snížená",J1035,0)</f>
        <v>0</v>
      </c>
      <c r="BG1035" s="137">
        <f>IF(N1035="zákl. přenesená",J1035,0)</f>
        <v>0</v>
      </c>
      <c r="BH1035" s="137">
        <f>IF(N1035="sníž. přenesená",J1035,0)</f>
        <v>0</v>
      </c>
      <c r="BI1035" s="137">
        <f>IF(N1035="nulová",J1035,0)</f>
        <v>0</v>
      </c>
      <c r="BJ1035" s="2" t="s">
        <v>78</v>
      </c>
      <c r="BK1035" s="137">
        <f>ROUND(I1035*H1035,2)</f>
        <v>0</v>
      </c>
      <c r="BL1035" s="2" t="s">
        <v>888</v>
      </c>
      <c r="BM1035" s="136" t="s">
        <v>1261</v>
      </c>
    </row>
    <row r="1036" spans="2:65" s="17" customFormat="1">
      <c r="B1036" s="18"/>
      <c r="D1036" s="138" t="s">
        <v>150</v>
      </c>
      <c r="F1036" s="139" t="s">
        <v>1262</v>
      </c>
      <c r="I1036" s="140"/>
      <c r="L1036" s="18"/>
      <c r="M1036" s="141"/>
      <c r="T1036" s="42"/>
      <c r="AT1036" s="2" t="s">
        <v>150</v>
      </c>
      <c r="AU1036" s="2" t="s">
        <v>80</v>
      </c>
    </row>
    <row r="1037" spans="2:65" s="150" customFormat="1">
      <c r="B1037" s="151"/>
      <c r="D1037" s="144" t="s">
        <v>152</v>
      </c>
      <c r="E1037" s="152" t="s">
        <v>3</v>
      </c>
      <c r="F1037" s="153" t="s">
        <v>1263</v>
      </c>
      <c r="H1037" s="154">
        <v>2.25</v>
      </c>
      <c r="I1037" s="155"/>
      <c r="L1037" s="151"/>
      <c r="M1037" s="156"/>
      <c r="T1037" s="157"/>
      <c r="AT1037" s="152" t="s">
        <v>152</v>
      </c>
      <c r="AU1037" s="152" t="s">
        <v>80</v>
      </c>
      <c r="AV1037" s="150" t="s">
        <v>80</v>
      </c>
      <c r="AW1037" s="150" t="s">
        <v>32</v>
      </c>
      <c r="AX1037" s="150" t="s">
        <v>70</v>
      </c>
      <c r="AY1037" s="152" t="s">
        <v>140</v>
      </c>
    </row>
    <row r="1038" spans="2:65" s="158" customFormat="1">
      <c r="B1038" s="159"/>
      <c r="D1038" s="144" t="s">
        <v>152</v>
      </c>
      <c r="E1038" s="160" t="s">
        <v>3</v>
      </c>
      <c r="F1038" s="161" t="s">
        <v>162</v>
      </c>
      <c r="H1038" s="162">
        <v>2.25</v>
      </c>
      <c r="I1038" s="163"/>
      <c r="L1038" s="159"/>
      <c r="M1038" s="164"/>
      <c r="T1038" s="165"/>
      <c r="AT1038" s="160" t="s">
        <v>152</v>
      </c>
      <c r="AU1038" s="160" t="s">
        <v>80</v>
      </c>
      <c r="AV1038" s="158" t="s">
        <v>148</v>
      </c>
      <c r="AW1038" s="158" t="s">
        <v>32</v>
      </c>
      <c r="AX1038" s="158" t="s">
        <v>78</v>
      </c>
      <c r="AY1038" s="160" t="s">
        <v>140</v>
      </c>
    </row>
    <row r="1039" spans="2:65" s="17" customFormat="1" ht="16.5" customHeight="1">
      <c r="B1039" s="124"/>
      <c r="C1039" s="166" t="s">
        <v>1264</v>
      </c>
      <c r="D1039" s="166" t="s">
        <v>228</v>
      </c>
      <c r="E1039" s="167" t="s">
        <v>1265</v>
      </c>
      <c r="F1039" s="168" t="s">
        <v>1266</v>
      </c>
      <c r="G1039" s="169" t="s">
        <v>237</v>
      </c>
      <c r="H1039" s="170">
        <v>2.4750000000000001</v>
      </c>
      <c r="I1039" s="171"/>
      <c r="J1039" s="172">
        <f>ROUND(I1039*H1039,2)</f>
        <v>0</v>
      </c>
      <c r="K1039" s="168" t="s">
        <v>147</v>
      </c>
      <c r="L1039" s="173"/>
      <c r="M1039" s="174" t="s">
        <v>3</v>
      </c>
      <c r="N1039" s="175" t="s">
        <v>41</v>
      </c>
      <c r="P1039" s="134">
        <f>O1039*H1039</f>
        <v>0</v>
      </c>
      <c r="Q1039" s="134">
        <v>1.18E-2</v>
      </c>
      <c r="R1039" s="134">
        <f>Q1039*H1039</f>
        <v>2.9205000000000002E-2</v>
      </c>
      <c r="S1039" s="134">
        <v>0</v>
      </c>
      <c r="T1039" s="135">
        <f>S1039*H1039</f>
        <v>0</v>
      </c>
      <c r="AR1039" s="136" t="s">
        <v>894</v>
      </c>
      <c r="AT1039" s="136" t="s">
        <v>228</v>
      </c>
      <c r="AU1039" s="136" t="s">
        <v>80</v>
      </c>
      <c r="AY1039" s="2" t="s">
        <v>140</v>
      </c>
      <c r="BE1039" s="137">
        <f>IF(N1039="základní",J1039,0)</f>
        <v>0</v>
      </c>
      <c r="BF1039" s="137">
        <f>IF(N1039="snížená",J1039,0)</f>
        <v>0</v>
      </c>
      <c r="BG1039" s="137">
        <f>IF(N1039="zákl. přenesená",J1039,0)</f>
        <v>0</v>
      </c>
      <c r="BH1039" s="137">
        <f>IF(N1039="sníž. přenesená",J1039,0)</f>
        <v>0</v>
      </c>
      <c r="BI1039" s="137">
        <f>IF(N1039="nulová",J1039,0)</f>
        <v>0</v>
      </c>
      <c r="BJ1039" s="2" t="s">
        <v>78</v>
      </c>
      <c r="BK1039" s="137">
        <f>ROUND(I1039*H1039,2)</f>
        <v>0</v>
      </c>
      <c r="BL1039" s="2" t="s">
        <v>888</v>
      </c>
      <c r="BM1039" s="136" t="s">
        <v>1267</v>
      </c>
    </row>
    <row r="1040" spans="2:65" s="150" customFormat="1">
      <c r="B1040" s="151"/>
      <c r="D1040" s="144" t="s">
        <v>152</v>
      </c>
      <c r="E1040" s="152" t="s">
        <v>3</v>
      </c>
      <c r="F1040" s="153" t="s">
        <v>1268</v>
      </c>
      <c r="H1040" s="154">
        <v>2.4750000000000001</v>
      </c>
      <c r="I1040" s="155"/>
      <c r="L1040" s="151"/>
      <c r="M1040" s="156"/>
      <c r="T1040" s="157"/>
      <c r="AT1040" s="152" t="s">
        <v>152</v>
      </c>
      <c r="AU1040" s="152" t="s">
        <v>80</v>
      </c>
      <c r="AV1040" s="150" t="s">
        <v>80</v>
      </c>
      <c r="AW1040" s="150" t="s">
        <v>32</v>
      </c>
      <c r="AX1040" s="150" t="s">
        <v>70</v>
      </c>
      <c r="AY1040" s="152" t="s">
        <v>140</v>
      </c>
    </row>
    <row r="1041" spans="2:65" s="158" customFormat="1">
      <c r="B1041" s="159"/>
      <c r="D1041" s="144" t="s">
        <v>152</v>
      </c>
      <c r="E1041" s="160" t="s">
        <v>3</v>
      </c>
      <c r="F1041" s="161" t="s">
        <v>162</v>
      </c>
      <c r="H1041" s="162">
        <v>2.4750000000000001</v>
      </c>
      <c r="I1041" s="163"/>
      <c r="L1041" s="159"/>
      <c r="M1041" s="164"/>
      <c r="T1041" s="165"/>
      <c r="AT1041" s="160" t="s">
        <v>152</v>
      </c>
      <c r="AU1041" s="160" t="s">
        <v>80</v>
      </c>
      <c r="AV1041" s="158" t="s">
        <v>148</v>
      </c>
      <c r="AW1041" s="158" t="s">
        <v>32</v>
      </c>
      <c r="AX1041" s="158" t="s">
        <v>78</v>
      </c>
      <c r="AY1041" s="160" t="s">
        <v>140</v>
      </c>
    </row>
    <row r="1042" spans="2:65" s="17" customFormat="1" ht="24.2" customHeight="1">
      <c r="B1042" s="124"/>
      <c r="C1042" s="125" t="s">
        <v>1269</v>
      </c>
      <c r="D1042" s="125" t="s">
        <v>143</v>
      </c>
      <c r="E1042" s="126" t="s">
        <v>1270</v>
      </c>
      <c r="F1042" s="127" t="s">
        <v>1271</v>
      </c>
      <c r="G1042" s="128" t="s">
        <v>349</v>
      </c>
      <c r="H1042" s="129">
        <v>4.5</v>
      </c>
      <c r="I1042" s="130"/>
      <c r="J1042" s="131">
        <f>ROUND(I1042*H1042,2)</f>
        <v>0</v>
      </c>
      <c r="K1042" s="127" t="s">
        <v>147</v>
      </c>
      <c r="L1042" s="18"/>
      <c r="M1042" s="132" t="s">
        <v>3</v>
      </c>
      <c r="N1042" s="133" t="s">
        <v>41</v>
      </c>
      <c r="P1042" s="134">
        <f>O1042*H1042</f>
        <v>0</v>
      </c>
      <c r="Q1042" s="134">
        <v>5.5000000000000003E-4</v>
      </c>
      <c r="R1042" s="134">
        <f>Q1042*H1042</f>
        <v>2.4750000000000002E-3</v>
      </c>
      <c r="S1042" s="134">
        <v>0</v>
      </c>
      <c r="T1042" s="135">
        <f>S1042*H1042</f>
        <v>0</v>
      </c>
      <c r="AR1042" s="136" t="s">
        <v>888</v>
      </c>
      <c r="AT1042" s="136" t="s">
        <v>143</v>
      </c>
      <c r="AU1042" s="136" t="s">
        <v>80</v>
      </c>
      <c r="AY1042" s="2" t="s">
        <v>140</v>
      </c>
      <c r="BE1042" s="137">
        <f>IF(N1042="základní",J1042,0)</f>
        <v>0</v>
      </c>
      <c r="BF1042" s="137">
        <f>IF(N1042="snížená",J1042,0)</f>
        <v>0</v>
      </c>
      <c r="BG1042" s="137">
        <f>IF(N1042="zákl. přenesená",J1042,0)</f>
        <v>0</v>
      </c>
      <c r="BH1042" s="137">
        <f>IF(N1042="sníž. přenesená",J1042,0)</f>
        <v>0</v>
      </c>
      <c r="BI1042" s="137">
        <f>IF(N1042="nulová",J1042,0)</f>
        <v>0</v>
      </c>
      <c r="BJ1042" s="2" t="s">
        <v>78</v>
      </c>
      <c r="BK1042" s="137">
        <f>ROUND(I1042*H1042,2)</f>
        <v>0</v>
      </c>
      <c r="BL1042" s="2" t="s">
        <v>888</v>
      </c>
      <c r="BM1042" s="136" t="s">
        <v>1272</v>
      </c>
    </row>
    <row r="1043" spans="2:65" s="17" customFormat="1">
      <c r="B1043" s="18"/>
      <c r="D1043" s="138" t="s">
        <v>150</v>
      </c>
      <c r="F1043" s="139" t="s">
        <v>1273</v>
      </c>
      <c r="I1043" s="140"/>
      <c r="L1043" s="18"/>
      <c r="M1043" s="141"/>
      <c r="T1043" s="42"/>
      <c r="AT1043" s="2" t="s">
        <v>150</v>
      </c>
      <c r="AU1043" s="2" t="s">
        <v>80</v>
      </c>
    </row>
    <row r="1044" spans="2:65" s="150" customFormat="1">
      <c r="B1044" s="151"/>
      <c r="D1044" s="144" t="s">
        <v>152</v>
      </c>
      <c r="E1044" s="152" t="s">
        <v>3</v>
      </c>
      <c r="F1044" s="153" t="s">
        <v>1274</v>
      </c>
      <c r="H1044" s="154">
        <v>4.5</v>
      </c>
      <c r="I1044" s="155"/>
      <c r="L1044" s="151"/>
      <c r="M1044" s="156"/>
      <c r="T1044" s="157"/>
      <c r="AT1044" s="152" t="s">
        <v>152</v>
      </c>
      <c r="AU1044" s="152" t="s">
        <v>80</v>
      </c>
      <c r="AV1044" s="150" t="s">
        <v>80</v>
      </c>
      <c r="AW1044" s="150" t="s">
        <v>32</v>
      </c>
      <c r="AX1044" s="150" t="s">
        <v>70</v>
      </c>
      <c r="AY1044" s="152" t="s">
        <v>140</v>
      </c>
    </row>
    <row r="1045" spans="2:65" s="158" customFormat="1">
      <c r="B1045" s="159"/>
      <c r="D1045" s="144" t="s">
        <v>152</v>
      </c>
      <c r="E1045" s="160" t="s">
        <v>3</v>
      </c>
      <c r="F1045" s="161" t="s">
        <v>162</v>
      </c>
      <c r="H1045" s="162">
        <v>4.5</v>
      </c>
      <c r="I1045" s="163"/>
      <c r="L1045" s="159"/>
      <c r="M1045" s="164"/>
      <c r="T1045" s="165"/>
      <c r="AT1045" s="160" t="s">
        <v>152</v>
      </c>
      <c r="AU1045" s="160" t="s">
        <v>80</v>
      </c>
      <c r="AV1045" s="158" t="s">
        <v>148</v>
      </c>
      <c r="AW1045" s="158" t="s">
        <v>32</v>
      </c>
      <c r="AX1045" s="158" t="s">
        <v>78</v>
      </c>
      <c r="AY1045" s="160" t="s">
        <v>140</v>
      </c>
    </row>
    <row r="1046" spans="2:65" s="17" customFormat="1" ht="16.5" customHeight="1">
      <c r="B1046" s="124"/>
      <c r="C1046" s="166" t="s">
        <v>1275</v>
      </c>
      <c r="D1046" s="166" t="s">
        <v>228</v>
      </c>
      <c r="E1046" s="167" t="s">
        <v>1276</v>
      </c>
      <c r="F1046" s="168" t="s">
        <v>1277</v>
      </c>
      <c r="G1046" s="169" t="s">
        <v>349</v>
      </c>
      <c r="H1046" s="170">
        <v>4.95</v>
      </c>
      <c r="I1046" s="171"/>
      <c r="J1046" s="172">
        <f>ROUND(I1046*H1046,2)</f>
        <v>0</v>
      </c>
      <c r="K1046" s="168" t="s">
        <v>147</v>
      </c>
      <c r="L1046" s="173"/>
      <c r="M1046" s="174" t="s">
        <v>3</v>
      </c>
      <c r="N1046" s="175" t="s">
        <v>41</v>
      </c>
      <c r="P1046" s="134">
        <f>O1046*H1046</f>
        <v>0</v>
      </c>
      <c r="Q1046" s="134">
        <v>3.0000000000000001E-5</v>
      </c>
      <c r="R1046" s="134">
        <f>Q1046*H1046</f>
        <v>1.485E-4</v>
      </c>
      <c r="S1046" s="134">
        <v>0</v>
      </c>
      <c r="T1046" s="135">
        <f>S1046*H1046</f>
        <v>0</v>
      </c>
      <c r="AR1046" s="136" t="s">
        <v>894</v>
      </c>
      <c r="AT1046" s="136" t="s">
        <v>228</v>
      </c>
      <c r="AU1046" s="136" t="s">
        <v>80</v>
      </c>
      <c r="AY1046" s="2" t="s">
        <v>140</v>
      </c>
      <c r="BE1046" s="137">
        <f>IF(N1046="základní",J1046,0)</f>
        <v>0</v>
      </c>
      <c r="BF1046" s="137">
        <f>IF(N1046="snížená",J1046,0)</f>
        <v>0</v>
      </c>
      <c r="BG1046" s="137">
        <f>IF(N1046="zákl. přenesená",J1046,0)</f>
        <v>0</v>
      </c>
      <c r="BH1046" s="137">
        <f>IF(N1046="sníž. přenesená",J1046,0)</f>
        <v>0</v>
      </c>
      <c r="BI1046" s="137">
        <f>IF(N1046="nulová",J1046,0)</f>
        <v>0</v>
      </c>
      <c r="BJ1046" s="2" t="s">
        <v>78</v>
      </c>
      <c r="BK1046" s="137">
        <f>ROUND(I1046*H1046,2)</f>
        <v>0</v>
      </c>
      <c r="BL1046" s="2" t="s">
        <v>888</v>
      </c>
      <c r="BM1046" s="136" t="s">
        <v>1278</v>
      </c>
    </row>
    <row r="1047" spans="2:65" s="150" customFormat="1">
      <c r="B1047" s="151"/>
      <c r="D1047" s="144" t="s">
        <v>152</v>
      </c>
      <c r="E1047" s="152" t="s">
        <v>3</v>
      </c>
      <c r="F1047" s="153" t="s">
        <v>1279</v>
      </c>
      <c r="H1047" s="154">
        <v>4.95</v>
      </c>
      <c r="I1047" s="155"/>
      <c r="L1047" s="151"/>
      <c r="M1047" s="156"/>
      <c r="T1047" s="157"/>
      <c r="AT1047" s="152" t="s">
        <v>152</v>
      </c>
      <c r="AU1047" s="152" t="s">
        <v>80</v>
      </c>
      <c r="AV1047" s="150" t="s">
        <v>80</v>
      </c>
      <c r="AW1047" s="150" t="s">
        <v>32</v>
      </c>
      <c r="AX1047" s="150" t="s">
        <v>70</v>
      </c>
      <c r="AY1047" s="152" t="s">
        <v>140</v>
      </c>
    </row>
    <row r="1048" spans="2:65" s="158" customFormat="1">
      <c r="B1048" s="159"/>
      <c r="D1048" s="144" t="s">
        <v>152</v>
      </c>
      <c r="E1048" s="160" t="s">
        <v>3</v>
      </c>
      <c r="F1048" s="161" t="s">
        <v>162</v>
      </c>
      <c r="H1048" s="162">
        <v>4.95</v>
      </c>
      <c r="I1048" s="163"/>
      <c r="L1048" s="159"/>
      <c r="M1048" s="164"/>
      <c r="T1048" s="165"/>
      <c r="AT1048" s="160" t="s">
        <v>152</v>
      </c>
      <c r="AU1048" s="160" t="s">
        <v>80</v>
      </c>
      <c r="AV1048" s="158" t="s">
        <v>148</v>
      </c>
      <c r="AW1048" s="158" t="s">
        <v>32</v>
      </c>
      <c r="AX1048" s="158" t="s">
        <v>78</v>
      </c>
      <c r="AY1048" s="160" t="s">
        <v>140</v>
      </c>
    </row>
    <row r="1049" spans="2:65" s="17" customFormat="1" ht="44.25" customHeight="1">
      <c r="B1049" s="124"/>
      <c r="C1049" s="125" t="s">
        <v>1280</v>
      </c>
      <c r="D1049" s="125" t="s">
        <v>143</v>
      </c>
      <c r="E1049" s="126" t="s">
        <v>1281</v>
      </c>
      <c r="F1049" s="127" t="s">
        <v>1282</v>
      </c>
      <c r="G1049" s="128" t="s">
        <v>943</v>
      </c>
      <c r="H1049" s="184"/>
      <c r="I1049" s="130"/>
      <c r="J1049" s="131">
        <f>ROUND(I1049*H1049,2)</f>
        <v>0</v>
      </c>
      <c r="K1049" s="127" t="s">
        <v>147</v>
      </c>
      <c r="L1049" s="18"/>
      <c r="M1049" s="132" t="s">
        <v>3</v>
      </c>
      <c r="N1049" s="133" t="s">
        <v>41</v>
      </c>
      <c r="P1049" s="134">
        <f>O1049*H1049</f>
        <v>0</v>
      </c>
      <c r="Q1049" s="134">
        <v>0</v>
      </c>
      <c r="R1049" s="134">
        <f>Q1049*H1049</f>
        <v>0</v>
      </c>
      <c r="S1049" s="134">
        <v>0</v>
      </c>
      <c r="T1049" s="135">
        <f>S1049*H1049</f>
        <v>0</v>
      </c>
      <c r="AR1049" s="136" t="s">
        <v>888</v>
      </c>
      <c r="AT1049" s="136" t="s">
        <v>143</v>
      </c>
      <c r="AU1049" s="136" t="s">
        <v>80</v>
      </c>
      <c r="AY1049" s="2" t="s">
        <v>140</v>
      </c>
      <c r="BE1049" s="137">
        <f>IF(N1049="základní",J1049,0)</f>
        <v>0</v>
      </c>
      <c r="BF1049" s="137">
        <f>IF(N1049="snížená",J1049,0)</f>
        <v>0</v>
      </c>
      <c r="BG1049" s="137">
        <f>IF(N1049="zákl. přenesená",J1049,0)</f>
        <v>0</v>
      </c>
      <c r="BH1049" s="137">
        <f>IF(N1049="sníž. přenesená",J1049,0)</f>
        <v>0</v>
      </c>
      <c r="BI1049" s="137">
        <f>IF(N1049="nulová",J1049,0)</f>
        <v>0</v>
      </c>
      <c r="BJ1049" s="2" t="s">
        <v>78</v>
      </c>
      <c r="BK1049" s="137">
        <f>ROUND(I1049*H1049,2)</f>
        <v>0</v>
      </c>
      <c r="BL1049" s="2" t="s">
        <v>888</v>
      </c>
      <c r="BM1049" s="136" t="s">
        <v>1283</v>
      </c>
    </row>
    <row r="1050" spans="2:65" s="17" customFormat="1">
      <c r="B1050" s="18"/>
      <c r="D1050" s="138" t="s">
        <v>150</v>
      </c>
      <c r="F1050" s="139" t="s">
        <v>1284</v>
      </c>
      <c r="I1050" s="140"/>
      <c r="L1050" s="18"/>
      <c r="M1050" s="141"/>
      <c r="T1050" s="42"/>
      <c r="AT1050" s="2" t="s">
        <v>150</v>
      </c>
      <c r="AU1050" s="2" t="s">
        <v>80</v>
      </c>
    </row>
    <row r="1051" spans="2:65" s="111" customFormat="1" ht="22.9" customHeight="1">
      <c r="B1051" s="112"/>
      <c r="D1051" s="113" t="s">
        <v>69</v>
      </c>
      <c r="E1051" s="122" t="s">
        <v>1285</v>
      </c>
      <c r="F1051" s="122" t="s">
        <v>1286</v>
      </c>
      <c r="I1051" s="115"/>
      <c r="J1051" s="123">
        <f>BK1051</f>
        <v>0</v>
      </c>
      <c r="L1051" s="112"/>
      <c r="M1051" s="117"/>
      <c r="P1051" s="118">
        <f>SUM(P1052:P1068)</f>
        <v>0</v>
      </c>
      <c r="R1051" s="118">
        <f>SUM(R1052:R1068)</f>
        <v>2.7944400000000001E-2</v>
      </c>
      <c r="T1051" s="119">
        <f>SUM(T1052:T1068)</f>
        <v>0</v>
      </c>
      <c r="AR1051" s="113" t="s">
        <v>80</v>
      </c>
      <c r="AT1051" s="120" t="s">
        <v>69</v>
      </c>
      <c r="AU1051" s="120" t="s">
        <v>78</v>
      </c>
      <c r="AY1051" s="113" t="s">
        <v>140</v>
      </c>
      <c r="BK1051" s="121">
        <f>SUM(BK1052:BK1068)</f>
        <v>0</v>
      </c>
    </row>
    <row r="1052" spans="2:65" s="17" customFormat="1" ht="44.25" customHeight="1">
      <c r="B1052" s="124"/>
      <c r="C1052" s="125" t="s">
        <v>1287</v>
      </c>
      <c r="D1052" s="125" t="s">
        <v>143</v>
      </c>
      <c r="E1052" s="126" t="s">
        <v>1288</v>
      </c>
      <c r="F1052" s="127" t="s">
        <v>1289</v>
      </c>
      <c r="G1052" s="128" t="s">
        <v>237</v>
      </c>
      <c r="H1052" s="129">
        <v>77.459999999999994</v>
      </c>
      <c r="I1052" s="130"/>
      <c r="J1052" s="131">
        <f>ROUND(I1052*H1052,2)</f>
        <v>0</v>
      </c>
      <c r="K1052" s="127" t="s">
        <v>147</v>
      </c>
      <c r="L1052" s="18"/>
      <c r="M1052" s="132" t="s">
        <v>3</v>
      </c>
      <c r="N1052" s="133" t="s">
        <v>41</v>
      </c>
      <c r="P1052" s="134">
        <f>O1052*H1052</f>
        <v>0</v>
      </c>
      <c r="Q1052" s="134">
        <v>1.3999999999999999E-4</v>
      </c>
      <c r="R1052" s="134">
        <f>Q1052*H1052</f>
        <v>1.0844399999999999E-2</v>
      </c>
      <c r="S1052" s="134">
        <v>0</v>
      </c>
      <c r="T1052" s="135">
        <f>S1052*H1052</f>
        <v>0</v>
      </c>
      <c r="AR1052" s="136" t="s">
        <v>888</v>
      </c>
      <c r="AT1052" s="136" t="s">
        <v>143</v>
      </c>
      <c r="AU1052" s="136" t="s">
        <v>80</v>
      </c>
      <c r="AY1052" s="2" t="s">
        <v>140</v>
      </c>
      <c r="BE1052" s="137">
        <f>IF(N1052="základní",J1052,0)</f>
        <v>0</v>
      </c>
      <c r="BF1052" s="137">
        <f>IF(N1052="snížená",J1052,0)</f>
        <v>0</v>
      </c>
      <c r="BG1052" s="137">
        <f>IF(N1052="zákl. přenesená",J1052,0)</f>
        <v>0</v>
      </c>
      <c r="BH1052" s="137">
        <f>IF(N1052="sníž. přenesená",J1052,0)</f>
        <v>0</v>
      </c>
      <c r="BI1052" s="137">
        <f>IF(N1052="nulová",J1052,0)</f>
        <v>0</v>
      </c>
      <c r="BJ1052" s="2" t="s">
        <v>78</v>
      </c>
      <c r="BK1052" s="137">
        <f>ROUND(I1052*H1052,2)</f>
        <v>0</v>
      </c>
      <c r="BL1052" s="2" t="s">
        <v>888</v>
      </c>
      <c r="BM1052" s="136" t="s">
        <v>1290</v>
      </c>
    </row>
    <row r="1053" spans="2:65" s="17" customFormat="1">
      <c r="B1053" s="18"/>
      <c r="D1053" s="138" t="s">
        <v>150</v>
      </c>
      <c r="F1053" s="139" t="s">
        <v>1291</v>
      </c>
      <c r="I1053" s="140"/>
      <c r="L1053" s="18"/>
      <c r="M1053" s="141"/>
      <c r="T1053" s="42"/>
      <c r="AT1053" s="2" t="s">
        <v>150</v>
      </c>
      <c r="AU1053" s="2" t="s">
        <v>80</v>
      </c>
    </row>
    <row r="1054" spans="2:65" s="150" customFormat="1">
      <c r="B1054" s="151"/>
      <c r="D1054" s="144" t="s">
        <v>152</v>
      </c>
      <c r="E1054" s="152" t="s">
        <v>3</v>
      </c>
      <c r="F1054" s="153" t="s">
        <v>1292</v>
      </c>
      <c r="H1054" s="154">
        <v>77.459999999999994</v>
      </c>
      <c r="I1054" s="155"/>
      <c r="L1054" s="151"/>
      <c r="M1054" s="156"/>
      <c r="T1054" s="157"/>
      <c r="AT1054" s="152" t="s">
        <v>152</v>
      </c>
      <c r="AU1054" s="152" t="s">
        <v>80</v>
      </c>
      <c r="AV1054" s="150" t="s">
        <v>80</v>
      </c>
      <c r="AW1054" s="150" t="s">
        <v>32</v>
      </c>
      <c r="AX1054" s="150" t="s">
        <v>70</v>
      </c>
      <c r="AY1054" s="152" t="s">
        <v>140</v>
      </c>
    </row>
    <row r="1055" spans="2:65" s="158" customFormat="1">
      <c r="B1055" s="159"/>
      <c r="D1055" s="144" t="s">
        <v>152</v>
      </c>
      <c r="E1055" s="160" t="s">
        <v>3</v>
      </c>
      <c r="F1055" s="161" t="s">
        <v>162</v>
      </c>
      <c r="H1055" s="162">
        <v>77.459999999999994</v>
      </c>
      <c r="I1055" s="163"/>
      <c r="L1055" s="159"/>
      <c r="M1055" s="164"/>
      <c r="T1055" s="165"/>
      <c r="AT1055" s="160" t="s">
        <v>152</v>
      </c>
      <c r="AU1055" s="160" t="s">
        <v>80</v>
      </c>
      <c r="AV1055" s="158" t="s">
        <v>148</v>
      </c>
      <c r="AW1055" s="158" t="s">
        <v>32</v>
      </c>
      <c r="AX1055" s="158" t="s">
        <v>78</v>
      </c>
      <c r="AY1055" s="160" t="s">
        <v>140</v>
      </c>
    </row>
    <row r="1056" spans="2:65" s="17" customFormat="1" ht="37.9" customHeight="1">
      <c r="B1056" s="124"/>
      <c r="C1056" s="125" t="s">
        <v>1293</v>
      </c>
      <c r="D1056" s="125" t="s">
        <v>143</v>
      </c>
      <c r="E1056" s="126" t="s">
        <v>1294</v>
      </c>
      <c r="F1056" s="127" t="s">
        <v>1295</v>
      </c>
      <c r="G1056" s="128" t="s">
        <v>237</v>
      </c>
      <c r="H1056" s="129">
        <v>45</v>
      </c>
      <c r="I1056" s="130"/>
      <c r="J1056" s="131">
        <f>ROUND(I1056*H1056,2)</f>
        <v>0</v>
      </c>
      <c r="K1056" s="127" t="s">
        <v>147</v>
      </c>
      <c r="L1056" s="18"/>
      <c r="M1056" s="132" t="s">
        <v>3</v>
      </c>
      <c r="N1056" s="133" t="s">
        <v>41</v>
      </c>
      <c r="P1056" s="134">
        <f>O1056*H1056</f>
        <v>0</v>
      </c>
      <c r="Q1056" s="134">
        <v>6.9999999999999994E-5</v>
      </c>
      <c r="R1056" s="134">
        <f>Q1056*H1056</f>
        <v>3.1499999999999996E-3</v>
      </c>
      <c r="S1056" s="134">
        <v>0</v>
      </c>
      <c r="T1056" s="135">
        <f>S1056*H1056</f>
        <v>0</v>
      </c>
      <c r="AR1056" s="136" t="s">
        <v>888</v>
      </c>
      <c r="AT1056" s="136" t="s">
        <v>143</v>
      </c>
      <c r="AU1056" s="136" t="s">
        <v>80</v>
      </c>
      <c r="AY1056" s="2" t="s">
        <v>140</v>
      </c>
      <c r="BE1056" s="137">
        <f>IF(N1056="základní",J1056,0)</f>
        <v>0</v>
      </c>
      <c r="BF1056" s="137">
        <f>IF(N1056="snížená",J1056,0)</f>
        <v>0</v>
      </c>
      <c r="BG1056" s="137">
        <f>IF(N1056="zákl. přenesená",J1056,0)</f>
        <v>0</v>
      </c>
      <c r="BH1056" s="137">
        <f>IF(N1056="sníž. přenesená",J1056,0)</f>
        <v>0</v>
      </c>
      <c r="BI1056" s="137">
        <f>IF(N1056="nulová",J1056,0)</f>
        <v>0</v>
      </c>
      <c r="BJ1056" s="2" t="s">
        <v>78</v>
      </c>
      <c r="BK1056" s="137">
        <f>ROUND(I1056*H1056,2)</f>
        <v>0</v>
      </c>
      <c r="BL1056" s="2" t="s">
        <v>888</v>
      </c>
      <c r="BM1056" s="136" t="s">
        <v>1296</v>
      </c>
    </row>
    <row r="1057" spans="2:65" s="17" customFormat="1">
      <c r="B1057" s="18"/>
      <c r="D1057" s="138" t="s">
        <v>150</v>
      </c>
      <c r="F1057" s="139" t="s">
        <v>1297</v>
      </c>
      <c r="I1057" s="140"/>
      <c r="L1057" s="18"/>
      <c r="M1057" s="141"/>
      <c r="T1057" s="42"/>
      <c r="AT1057" s="2" t="s">
        <v>150</v>
      </c>
      <c r="AU1057" s="2" t="s">
        <v>80</v>
      </c>
    </row>
    <row r="1058" spans="2:65" s="150" customFormat="1">
      <c r="B1058" s="151"/>
      <c r="D1058" s="144" t="s">
        <v>152</v>
      </c>
      <c r="E1058" s="152" t="s">
        <v>3</v>
      </c>
      <c r="F1058" s="153" t="s">
        <v>1298</v>
      </c>
      <c r="H1058" s="154">
        <v>45</v>
      </c>
      <c r="I1058" s="155"/>
      <c r="L1058" s="151"/>
      <c r="M1058" s="156"/>
      <c r="T1058" s="157"/>
      <c r="AT1058" s="152" t="s">
        <v>152</v>
      </c>
      <c r="AU1058" s="152" t="s">
        <v>80</v>
      </c>
      <c r="AV1058" s="150" t="s">
        <v>80</v>
      </c>
      <c r="AW1058" s="150" t="s">
        <v>32</v>
      </c>
      <c r="AX1058" s="150" t="s">
        <v>78</v>
      </c>
      <c r="AY1058" s="152" t="s">
        <v>140</v>
      </c>
    </row>
    <row r="1059" spans="2:65" s="17" customFormat="1" ht="37.9" customHeight="1">
      <c r="B1059" s="124"/>
      <c r="C1059" s="125" t="s">
        <v>1299</v>
      </c>
      <c r="D1059" s="125" t="s">
        <v>143</v>
      </c>
      <c r="E1059" s="126" t="s">
        <v>1300</v>
      </c>
      <c r="F1059" s="127" t="s">
        <v>1301</v>
      </c>
      <c r="G1059" s="128" t="s">
        <v>237</v>
      </c>
      <c r="H1059" s="129">
        <v>45</v>
      </c>
      <c r="I1059" s="130"/>
      <c r="J1059" s="131">
        <f>ROUND(I1059*H1059,2)</f>
        <v>0</v>
      </c>
      <c r="K1059" s="127" t="s">
        <v>147</v>
      </c>
      <c r="L1059" s="18"/>
      <c r="M1059" s="132" t="s">
        <v>3</v>
      </c>
      <c r="N1059" s="133" t="s">
        <v>41</v>
      </c>
      <c r="P1059" s="134">
        <f>O1059*H1059</f>
        <v>0</v>
      </c>
      <c r="Q1059" s="134">
        <v>8.0000000000000007E-5</v>
      </c>
      <c r="R1059" s="134">
        <f>Q1059*H1059</f>
        <v>3.6000000000000003E-3</v>
      </c>
      <c r="S1059" s="134">
        <v>0</v>
      </c>
      <c r="T1059" s="135">
        <f>S1059*H1059</f>
        <v>0</v>
      </c>
      <c r="AR1059" s="136" t="s">
        <v>888</v>
      </c>
      <c r="AT1059" s="136" t="s">
        <v>143</v>
      </c>
      <c r="AU1059" s="136" t="s">
        <v>80</v>
      </c>
      <c r="AY1059" s="2" t="s">
        <v>140</v>
      </c>
      <c r="BE1059" s="137">
        <f>IF(N1059="základní",J1059,0)</f>
        <v>0</v>
      </c>
      <c r="BF1059" s="137">
        <f>IF(N1059="snížená",J1059,0)</f>
        <v>0</v>
      </c>
      <c r="BG1059" s="137">
        <f>IF(N1059="zákl. přenesená",J1059,0)</f>
        <v>0</v>
      </c>
      <c r="BH1059" s="137">
        <f>IF(N1059="sníž. přenesená",J1059,0)</f>
        <v>0</v>
      </c>
      <c r="BI1059" s="137">
        <f>IF(N1059="nulová",J1059,0)</f>
        <v>0</v>
      </c>
      <c r="BJ1059" s="2" t="s">
        <v>78</v>
      </c>
      <c r="BK1059" s="137">
        <f>ROUND(I1059*H1059,2)</f>
        <v>0</v>
      </c>
      <c r="BL1059" s="2" t="s">
        <v>888</v>
      </c>
      <c r="BM1059" s="136" t="s">
        <v>1302</v>
      </c>
    </row>
    <row r="1060" spans="2:65" s="17" customFormat="1">
      <c r="B1060" s="18"/>
      <c r="D1060" s="138" t="s">
        <v>150</v>
      </c>
      <c r="F1060" s="139" t="s">
        <v>1303</v>
      </c>
      <c r="I1060" s="140"/>
      <c r="L1060" s="18"/>
      <c r="M1060" s="141"/>
      <c r="T1060" s="42"/>
      <c r="AT1060" s="2" t="s">
        <v>150</v>
      </c>
      <c r="AU1060" s="2" t="s">
        <v>80</v>
      </c>
    </row>
    <row r="1061" spans="2:65" s="150" customFormat="1">
      <c r="B1061" s="151"/>
      <c r="D1061" s="144" t="s">
        <v>152</v>
      </c>
      <c r="E1061" s="152" t="s">
        <v>3</v>
      </c>
      <c r="F1061" s="153" t="s">
        <v>1298</v>
      </c>
      <c r="H1061" s="154">
        <v>45</v>
      </c>
      <c r="I1061" s="155"/>
      <c r="L1061" s="151"/>
      <c r="M1061" s="156"/>
      <c r="T1061" s="157"/>
      <c r="AT1061" s="152" t="s">
        <v>152</v>
      </c>
      <c r="AU1061" s="152" t="s">
        <v>80</v>
      </c>
      <c r="AV1061" s="150" t="s">
        <v>80</v>
      </c>
      <c r="AW1061" s="150" t="s">
        <v>32</v>
      </c>
      <c r="AX1061" s="150" t="s">
        <v>78</v>
      </c>
      <c r="AY1061" s="152" t="s">
        <v>140</v>
      </c>
    </row>
    <row r="1062" spans="2:65" s="17" customFormat="1" ht="24.2" customHeight="1">
      <c r="B1062" s="124"/>
      <c r="C1062" s="125" t="s">
        <v>1304</v>
      </c>
      <c r="D1062" s="125" t="s">
        <v>143</v>
      </c>
      <c r="E1062" s="126" t="s">
        <v>1305</v>
      </c>
      <c r="F1062" s="127" t="s">
        <v>1306</v>
      </c>
      <c r="G1062" s="128" t="s">
        <v>237</v>
      </c>
      <c r="H1062" s="129">
        <v>45</v>
      </c>
      <c r="I1062" s="130"/>
      <c r="J1062" s="131">
        <f>ROUND(I1062*H1062,2)</f>
        <v>0</v>
      </c>
      <c r="K1062" s="127" t="s">
        <v>147</v>
      </c>
      <c r="L1062" s="18"/>
      <c r="M1062" s="132" t="s">
        <v>3</v>
      </c>
      <c r="N1062" s="133" t="s">
        <v>41</v>
      </c>
      <c r="P1062" s="134">
        <f>O1062*H1062</f>
        <v>0</v>
      </c>
      <c r="Q1062" s="134">
        <v>1.3999999999999999E-4</v>
      </c>
      <c r="R1062" s="134">
        <f>Q1062*H1062</f>
        <v>6.2999999999999992E-3</v>
      </c>
      <c r="S1062" s="134">
        <v>0</v>
      </c>
      <c r="T1062" s="135">
        <f>S1062*H1062</f>
        <v>0</v>
      </c>
      <c r="AR1062" s="136" t="s">
        <v>888</v>
      </c>
      <c r="AT1062" s="136" t="s">
        <v>143</v>
      </c>
      <c r="AU1062" s="136" t="s">
        <v>80</v>
      </c>
      <c r="AY1062" s="2" t="s">
        <v>140</v>
      </c>
      <c r="BE1062" s="137">
        <f>IF(N1062="základní",J1062,0)</f>
        <v>0</v>
      </c>
      <c r="BF1062" s="137">
        <f>IF(N1062="snížená",J1062,0)</f>
        <v>0</v>
      </c>
      <c r="BG1062" s="137">
        <f>IF(N1062="zákl. přenesená",J1062,0)</f>
        <v>0</v>
      </c>
      <c r="BH1062" s="137">
        <f>IF(N1062="sníž. přenesená",J1062,0)</f>
        <v>0</v>
      </c>
      <c r="BI1062" s="137">
        <f>IF(N1062="nulová",J1062,0)</f>
        <v>0</v>
      </c>
      <c r="BJ1062" s="2" t="s">
        <v>78</v>
      </c>
      <c r="BK1062" s="137">
        <f>ROUND(I1062*H1062,2)</f>
        <v>0</v>
      </c>
      <c r="BL1062" s="2" t="s">
        <v>888</v>
      </c>
      <c r="BM1062" s="136" t="s">
        <v>1307</v>
      </c>
    </row>
    <row r="1063" spans="2:65" s="17" customFormat="1">
      <c r="B1063" s="18"/>
      <c r="D1063" s="138" t="s">
        <v>150</v>
      </c>
      <c r="F1063" s="139" t="s">
        <v>1308</v>
      </c>
      <c r="I1063" s="140"/>
      <c r="L1063" s="18"/>
      <c r="M1063" s="141"/>
      <c r="T1063" s="42"/>
      <c r="AT1063" s="2" t="s">
        <v>150</v>
      </c>
      <c r="AU1063" s="2" t="s">
        <v>80</v>
      </c>
    </row>
    <row r="1064" spans="2:65" s="150" customFormat="1">
      <c r="B1064" s="151"/>
      <c r="D1064" s="144" t="s">
        <v>152</v>
      </c>
      <c r="E1064" s="152" t="s">
        <v>3</v>
      </c>
      <c r="F1064" s="153" t="s">
        <v>1298</v>
      </c>
      <c r="H1064" s="154">
        <v>45</v>
      </c>
      <c r="I1064" s="155"/>
      <c r="L1064" s="151"/>
      <c r="M1064" s="156"/>
      <c r="T1064" s="157"/>
      <c r="AT1064" s="152" t="s">
        <v>152</v>
      </c>
      <c r="AU1064" s="152" t="s">
        <v>80</v>
      </c>
      <c r="AV1064" s="150" t="s">
        <v>80</v>
      </c>
      <c r="AW1064" s="150" t="s">
        <v>32</v>
      </c>
      <c r="AX1064" s="150" t="s">
        <v>70</v>
      </c>
      <c r="AY1064" s="152" t="s">
        <v>140</v>
      </c>
    </row>
    <row r="1065" spans="2:65" s="158" customFormat="1">
      <c r="B1065" s="159"/>
      <c r="D1065" s="144" t="s">
        <v>152</v>
      </c>
      <c r="E1065" s="160" t="s">
        <v>3</v>
      </c>
      <c r="F1065" s="161" t="s">
        <v>162</v>
      </c>
      <c r="H1065" s="162">
        <v>45</v>
      </c>
      <c r="I1065" s="163"/>
      <c r="L1065" s="159"/>
      <c r="M1065" s="164"/>
      <c r="T1065" s="165"/>
      <c r="AT1065" s="160" t="s">
        <v>152</v>
      </c>
      <c r="AU1065" s="160" t="s">
        <v>80</v>
      </c>
      <c r="AV1065" s="158" t="s">
        <v>148</v>
      </c>
      <c r="AW1065" s="158" t="s">
        <v>32</v>
      </c>
      <c r="AX1065" s="158" t="s">
        <v>78</v>
      </c>
      <c r="AY1065" s="160" t="s">
        <v>140</v>
      </c>
    </row>
    <row r="1066" spans="2:65" s="17" customFormat="1" ht="24.2" customHeight="1">
      <c r="B1066" s="124"/>
      <c r="C1066" s="125" t="s">
        <v>1309</v>
      </c>
      <c r="D1066" s="125" t="s">
        <v>143</v>
      </c>
      <c r="E1066" s="126" t="s">
        <v>1310</v>
      </c>
      <c r="F1066" s="127" t="s">
        <v>1311</v>
      </c>
      <c r="G1066" s="128" t="s">
        <v>237</v>
      </c>
      <c r="H1066" s="129">
        <v>45</v>
      </c>
      <c r="I1066" s="130"/>
      <c r="J1066" s="131">
        <f>ROUND(I1066*H1066,2)</f>
        <v>0</v>
      </c>
      <c r="K1066" s="127" t="s">
        <v>147</v>
      </c>
      <c r="L1066" s="18"/>
      <c r="M1066" s="132" t="s">
        <v>3</v>
      </c>
      <c r="N1066" s="133" t="s">
        <v>41</v>
      </c>
      <c r="P1066" s="134">
        <f>O1066*H1066</f>
        <v>0</v>
      </c>
      <c r="Q1066" s="134">
        <v>9.0000000000000006E-5</v>
      </c>
      <c r="R1066" s="134">
        <f>Q1066*H1066</f>
        <v>4.0500000000000006E-3</v>
      </c>
      <c r="S1066" s="134">
        <v>0</v>
      </c>
      <c r="T1066" s="135">
        <f>S1066*H1066</f>
        <v>0</v>
      </c>
      <c r="AR1066" s="136" t="s">
        <v>888</v>
      </c>
      <c r="AT1066" s="136" t="s">
        <v>143</v>
      </c>
      <c r="AU1066" s="136" t="s">
        <v>80</v>
      </c>
      <c r="AY1066" s="2" t="s">
        <v>140</v>
      </c>
      <c r="BE1066" s="137">
        <f>IF(N1066="základní",J1066,0)</f>
        <v>0</v>
      </c>
      <c r="BF1066" s="137">
        <f>IF(N1066="snížená",J1066,0)</f>
        <v>0</v>
      </c>
      <c r="BG1066" s="137">
        <f>IF(N1066="zákl. přenesená",J1066,0)</f>
        <v>0</v>
      </c>
      <c r="BH1066" s="137">
        <f>IF(N1066="sníž. přenesená",J1066,0)</f>
        <v>0</v>
      </c>
      <c r="BI1066" s="137">
        <f>IF(N1066="nulová",J1066,0)</f>
        <v>0</v>
      </c>
      <c r="BJ1066" s="2" t="s">
        <v>78</v>
      </c>
      <c r="BK1066" s="137">
        <f>ROUND(I1066*H1066,2)</f>
        <v>0</v>
      </c>
      <c r="BL1066" s="2" t="s">
        <v>888</v>
      </c>
      <c r="BM1066" s="136" t="s">
        <v>1312</v>
      </c>
    </row>
    <row r="1067" spans="2:65" s="17" customFormat="1">
      <c r="B1067" s="18"/>
      <c r="D1067" s="138" t="s">
        <v>150</v>
      </c>
      <c r="F1067" s="139" t="s">
        <v>1313</v>
      </c>
      <c r="I1067" s="140"/>
      <c r="L1067" s="18"/>
      <c r="M1067" s="141"/>
      <c r="T1067" s="42"/>
      <c r="AT1067" s="2" t="s">
        <v>150</v>
      </c>
      <c r="AU1067" s="2" t="s">
        <v>80</v>
      </c>
    </row>
    <row r="1068" spans="2:65" s="150" customFormat="1">
      <c r="B1068" s="151"/>
      <c r="D1068" s="144" t="s">
        <v>152</v>
      </c>
      <c r="E1068" s="152" t="s">
        <v>3</v>
      </c>
      <c r="F1068" s="153" t="s">
        <v>1298</v>
      </c>
      <c r="H1068" s="154">
        <v>45</v>
      </c>
      <c r="I1068" s="155"/>
      <c r="L1068" s="151"/>
      <c r="M1068" s="156"/>
      <c r="T1068" s="157"/>
      <c r="AT1068" s="152" t="s">
        <v>152</v>
      </c>
      <c r="AU1068" s="152" t="s">
        <v>80</v>
      </c>
      <c r="AV1068" s="150" t="s">
        <v>80</v>
      </c>
      <c r="AW1068" s="150" t="s">
        <v>32</v>
      </c>
      <c r="AX1068" s="150" t="s">
        <v>78</v>
      </c>
      <c r="AY1068" s="152" t="s">
        <v>140</v>
      </c>
    </row>
    <row r="1069" spans="2:65" s="111" customFormat="1" ht="22.9" customHeight="1">
      <c r="B1069" s="112"/>
      <c r="D1069" s="113" t="s">
        <v>69</v>
      </c>
      <c r="E1069" s="122" t="s">
        <v>1314</v>
      </c>
      <c r="F1069" s="122" t="s">
        <v>1315</v>
      </c>
      <c r="I1069" s="115"/>
      <c r="J1069" s="123">
        <f>BK1069</f>
        <v>0</v>
      </c>
      <c r="L1069" s="112"/>
      <c r="M1069" s="117"/>
      <c r="P1069" s="118">
        <f>SUM(P1070:P1152)</f>
        <v>0</v>
      </c>
      <c r="R1069" s="118">
        <f>SUM(R1070:R1152)</f>
        <v>0.99987992000000003</v>
      </c>
      <c r="T1069" s="119">
        <f>SUM(T1070:T1152)</f>
        <v>0</v>
      </c>
      <c r="AR1069" s="113" t="s">
        <v>80</v>
      </c>
      <c r="AT1069" s="120" t="s">
        <v>69</v>
      </c>
      <c r="AU1069" s="120" t="s">
        <v>78</v>
      </c>
      <c r="AY1069" s="113" t="s">
        <v>140</v>
      </c>
      <c r="BK1069" s="121">
        <f>SUM(BK1070:BK1152)</f>
        <v>0</v>
      </c>
    </row>
    <row r="1070" spans="2:65" s="17" customFormat="1" ht="24.2" customHeight="1">
      <c r="B1070" s="124"/>
      <c r="C1070" s="125" t="s">
        <v>1316</v>
      </c>
      <c r="D1070" s="125" t="s">
        <v>143</v>
      </c>
      <c r="E1070" s="126" t="s">
        <v>1317</v>
      </c>
      <c r="F1070" s="127" t="s">
        <v>1318</v>
      </c>
      <c r="G1070" s="128" t="s">
        <v>237</v>
      </c>
      <c r="H1070" s="129">
        <v>64.55</v>
      </c>
      <c r="I1070" s="130"/>
      <c r="J1070" s="131">
        <f>ROUND(I1070*H1070,2)</f>
        <v>0</v>
      </c>
      <c r="K1070" s="127" t="s">
        <v>147</v>
      </c>
      <c r="L1070" s="18"/>
      <c r="M1070" s="132" t="s">
        <v>3</v>
      </c>
      <c r="N1070" s="133" t="s">
        <v>41</v>
      </c>
      <c r="P1070" s="134">
        <f>O1070*H1070</f>
        <v>0</v>
      </c>
      <c r="Q1070" s="134">
        <v>0</v>
      </c>
      <c r="R1070" s="134">
        <f>Q1070*H1070</f>
        <v>0</v>
      </c>
      <c r="S1070" s="134">
        <v>0</v>
      </c>
      <c r="T1070" s="135">
        <f>S1070*H1070</f>
        <v>0</v>
      </c>
      <c r="AR1070" s="136" t="s">
        <v>888</v>
      </c>
      <c r="AT1070" s="136" t="s">
        <v>143</v>
      </c>
      <c r="AU1070" s="136" t="s">
        <v>80</v>
      </c>
      <c r="AY1070" s="2" t="s">
        <v>140</v>
      </c>
      <c r="BE1070" s="137">
        <f>IF(N1070="základní",J1070,0)</f>
        <v>0</v>
      </c>
      <c r="BF1070" s="137">
        <f>IF(N1070="snížená",J1070,0)</f>
        <v>0</v>
      </c>
      <c r="BG1070" s="137">
        <f>IF(N1070="zákl. přenesená",J1070,0)</f>
        <v>0</v>
      </c>
      <c r="BH1070" s="137">
        <f>IF(N1070="sníž. přenesená",J1070,0)</f>
        <v>0</v>
      </c>
      <c r="BI1070" s="137">
        <f>IF(N1070="nulová",J1070,0)</f>
        <v>0</v>
      </c>
      <c r="BJ1070" s="2" t="s">
        <v>78</v>
      </c>
      <c r="BK1070" s="137">
        <f>ROUND(I1070*H1070,2)</f>
        <v>0</v>
      </c>
      <c r="BL1070" s="2" t="s">
        <v>888</v>
      </c>
      <c r="BM1070" s="136" t="s">
        <v>1319</v>
      </c>
    </row>
    <row r="1071" spans="2:65" s="17" customFormat="1">
      <c r="B1071" s="18"/>
      <c r="D1071" s="138" t="s">
        <v>150</v>
      </c>
      <c r="F1071" s="139" t="s">
        <v>1320</v>
      </c>
      <c r="I1071" s="140"/>
      <c r="L1071" s="18"/>
      <c r="M1071" s="141"/>
      <c r="T1071" s="42"/>
      <c r="AT1071" s="2" t="s">
        <v>150</v>
      </c>
      <c r="AU1071" s="2" t="s">
        <v>80</v>
      </c>
    </row>
    <row r="1072" spans="2:65" s="17" customFormat="1" ht="16.5" customHeight="1">
      <c r="B1072" s="124"/>
      <c r="C1072" s="166" t="s">
        <v>1321</v>
      </c>
      <c r="D1072" s="166" t="s">
        <v>228</v>
      </c>
      <c r="E1072" s="167" t="s">
        <v>1322</v>
      </c>
      <c r="F1072" s="168" t="s">
        <v>1323</v>
      </c>
      <c r="G1072" s="169" t="s">
        <v>237</v>
      </c>
      <c r="H1072" s="170">
        <v>67.778000000000006</v>
      </c>
      <c r="I1072" s="171"/>
      <c r="J1072" s="172">
        <f>ROUND(I1072*H1072,2)</f>
        <v>0</v>
      </c>
      <c r="K1072" s="168" t="s">
        <v>147</v>
      </c>
      <c r="L1072" s="173"/>
      <c r="M1072" s="174" t="s">
        <v>3</v>
      </c>
      <c r="N1072" s="175" t="s">
        <v>41</v>
      </c>
      <c r="P1072" s="134">
        <f>O1072*H1072</f>
        <v>0</v>
      </c>
      <c r="Q1072" s="134">
        <v>0</v>
      </c>
      <c r="R1072" s="134">
        <f>Q1072*H1072</f>
        <v>0</v>
      </c>
      <c r="S1072" s="134">
        <v>0</v>
      </c>
      <c r="T1072" s="135">
        <f>S1072*H1072</f>
        <v>0</v>
      </c>
      <c r="AR1072" s="136" t="s">
        <v>894</v>
      </c>
      <c r="AT1072" s="136" t="s">
        <v>228</v>
      </c>
      <c r="AU1072" s="136" t="s">
        <v>80</v>
      </c>
      <c r="AY1072" s="2" t="s">
        <v>140</v>
      </c>
      <c r="BE1072" s="137">
        <f>IF(N1072="základní",J1072,0)</f>
        <v>0</v>
      </c>
      <c r="BF1072" s="137">
        <f>IF(N1072="snížená",J1072,0)</f>
        <v>0</v>
      </c>
      <c r="BG1072" s="137">
        <f>IF(N1072="zákl. přenesená",J1072,0)</f>
        <v>0</v>
      </c>
      <c r="BH1072" s="137">
        <f>IF(N1072="sníž. přenesená",J1072,0)</f>
        <v>0</v>
      </c>
      <c r="BI1072" s="137">
        <f>IF(N1072="nulová",J1072,0)</f>
        <v>0</v>
      </c>
      <c r="BJ1072" s="2" t="s">
        <v>78</v>
      </c>
      <c r="BK1072" s="137">
        <f>ROUND(I1072*H1072,2)</f>
        <v>0</v>
      </c>
      <c r="BL1072" s="2" t="s">
        <v>888</v>
      </c>
      <c r="BM1072" s="136" t="s">
        <v>1324</v>
      </c>
    </row>
    <row r="1073" spans="2:65" s="150" customFormat="1">
      <c r="B1073" s="151"/>
      <c r="D1073" s="144" t="s">
        <v>152</v>
      </c>
      <c r="F1073" s="153" t="s">
        <v>1325</v>
      </c>
      <c r="H1073" s="154">
        <v>67.778000000000006</v>
      </c>
      <c r="I1073" s="155"/>
      <c r="L1073" s="151"/>
      <c r="M1073" s="156"/>
      <c r="T1073" s="157"/>
      <c r="AT1073" s="152" t="s">
        <v>152</v>
      </c>
      <c r="AU1073" s="152" t="s">
        <v>80</v>
      </c>
      <c r="AV1073" s="150" t="s">
        <v>80</v>
      </c>
      <c r="AW1073" s="150" t="s">
        <v>4</v>
      </c>
      <c r="AX1073" s="150" t="s">
        <v>78</v>
      </c>
      <c r="AY1073" s="152" t="s">
        <v>140</v>
      </c>
    </row>
    <row r="1074" spans="2:65" s="17" customFormat="1" ht="44.25" customHeight="1">
      <c r="B1074" s="124"/>
      <c r="C1074" s="125" t="s">
        <v>1326</v>
      </c>
      <c r="D1074" s="125" t="s">
        <v>143</v>
      </c>
      <c r="E1074" s="126" t="s">
        <v>1327</v>
      </c>
      <c r="F1074" s="127" t="s">
        <v>1328</v>
      </c>
      <c r="G1074" s="128" t="s">
        <v>237</v>
      </c>
      <c r="H1074" s="129">
        <v>34.893000000000001</v>
      </c>
      <c r="I1074" s="130"/>
      <c r="J1074" s="131">
        <f>ROUND(I1074*H1074,2)</f>
        <v>0</v>
      </c>
      <c r="K1074" s="127" t="s">
        <v>147</v>
      </c>
      <c r="L1074" s="18"/>
      <c r="M1074" s="132" t="s">
        <v>3</v>
      </c>
      <c r="N1074" s="133" t="s">
        <v>41</v>
      </c>
      <c r="P1074" s="134">
        <f>O1074*H1074</f>
        <v>0</v>
      </c>
      <c r="Q1074" s="134">
        <v>0</v>
      </c>
      <c r="R1074" s="134">
        <f>Q1074*H1074</f>
        <v>0</v>
      </c>
      <c r="S1074" s="134">
        <v>0</v>
      </c>
      <c r="T1074" s="135">
        <f>S1074*H1074</f>
        <v>0</v>
      </c>
      <c r="AR1074" s="136" t="s">
        <v>888</v>
      </c>
      <c r="AT1074" s="136" t="s">
        <v>143</v>
      </c>
      <c r="AU1074" s="136" t="s">
        <v>80</v>
      </c>
      <c r="AY1074" s="2" t="s">
        <v>140</v>
      </c>
      <c r="BE1074" s="137">
        <f>IF(N1074="základní",J1074,0)</f>
        <v>0</v>
      </c>
      <c r="BF1074" s="137">
        <f>IF(N1074="snížená",J1074,0)</f>
        <v>0</v>
      </c>
      <c r="BG1074" s="137">
        <f>IF(N1074="zákl. přenesená",J1074,0)</f>
        <v>0</v>
      </c>
      <c r="BH1074" s="137">
        <f>IF(N1074="sníž. přenesená",J1074,0)</f>
        <v>0</v>
      </c>
      <c r="BI1074" s="137">
        <f>IF(N1074="nulová",J1074,0)</f>
        <v>0</v>
      </c>
      <c r="BJ1074" s="2" t="s">
        <v>78</v>
      </c>
      <c r="BK1074" s="137">
        <f>ROUND(I1074*H1074,2)</f>
        <v>0</v>
      </c>
      <c r="BL1074" s="2" t="s">
        <v>888</v>
      </c>
      <c r="BM1074" s="136" t="s">
        <v>1329</v>
      </c>
    </row>
    <row r="1075" spans="2:65" s="17" customFormat="1">
      <c r="B1075" s="18"/>
      <c r="D1075" s="138" t="s">
        <v>150</v>
      </c>
      <c r="F1075" s="139" t="s">
        <v>1330</v>
      </c>
      <c r="I1075" s="140"/>
      <c r="L1075" s="18"/>
      <c r="M1075" s="141"/>
      <c r="T1075" s="42"/>
      <c r="AT1075" s="2" t="s">
        <v>150</v>
      </c>
      <c r="AU1075" s="2" t="s">
        <v>80</v>
      </c>
    </row>
    <row r="1076" spans="2:65" s="150" customFormat="1">
      <c r="B1076" s="151"/>
      <c r="D1076" s="144" t="s">
        <v>152</v>
      </c>
      <c r="E1076" s="152" t="s">
        <v>3</v>
      </c>
      <c r="F1076" s="153" t="s">
        <v>783</v>
      </c>
      <c r="H1076" s="154">
        <v>1.3620000000000001</v>
      </c>
      <c r="I1076" s="155"/>
      <c r="L1076" s="151"/>
      <c r="M1076" s="156"/>
      <c r="T1076" s="157"/>
      <c r="AT1076" s="152" t="s">
        <v>152</v>
      </c>
      <c r="AU1076" s="152" t="s">
        <v>80</v>
      </c>
      <c r="AV1076" s="150" t="s">
        <v>80</v>
      </c>
      <c r="AW1076" s="150" t="s">
        <v>32</v>
      </c>
      <c r="AX1076" s="150" t="s">
        <v>70</v>
      </c>
      <c r="AY1076" s="152" t="s">
        <v>140</v>
      </c>
    </row>
    <row r="1077" spans="2:65" s="150" customFormat="1">
      <c r="B1077" s="151"/>
      <c r="D1077" s="144" t="s">
        <v>152</v>
      </c>
      <c r="E1077" s="152" t="s">
        <v>3</v>
      </c>
      <c r="F1077" s="153" t="s">
        <v>784</v>
      </c>
      <c r="H1077" s="154">
        <v>1.37</v>
      </c>
      <c r="I1077" s="155"/>
      <c r="L1077" s="151"/>
      <c r="M1077" s="156"/>
      <c r="T1077" s="157"/>
      <c r="AT1077" s="152" t="s">
        <v>152</v>
      </c>
      <c r="AU1077" s="152" t="s">
        <v>80</v>
      </c>
      <c r="AV1077" s="150" t="s">
        <v>80</v>
      </c>
      <c r="AW1077" s="150" t="s">
        <v>32</v>
      </c>
      <c r="AX1077" s="150" t="s">
        <v>70</v>
      </c>
      <c r="AY1077" s="152" t="s">
        <v>140</v>
      </c>
    </row>
    <row r="1078" spans="2:65" s="150" customFormat="1">
      <c r="B1078" s="151"/>
      <c r="D1078" s="144" t="s">
        <v>152</v>
      </c>
      <c r="E1078" s="152" t="s">
        <v>3</v>
      </c>
      <c r="F1078" s="153" t="s">
        <v>1331</v>
      </c>
      <c r="H1078" s="154">
        <v>1.5760000000000001</v>
      </c>
      <c r="I1078" s="155"/>
      <c r="L1078" s="151"/>
      <c r="M1078" s="156"/>
      <c r="T1078" s="157"/>
      <c r="AT1078" s="152" t="s">
        <v>152</v>
      </c>
      <c r="AU1078" s="152" t="s">
        <v>80</v>
      </c>
      <c r="AV1078" s="150" t="s">
        <v>80</v>
      </c>
      <c r="AW1078" s="150" t="s">
        <v>32</v>
      </c>
      <c r="AX1078" s="150" t="s">
        <v>70</v>
      </c>
      <c r="AY1078" s="152" t="s">
        <v>140</v>
      </c>
    </row>
    <row r="1079" spans="2:65" s="150" customFormat="1">
      <c r="B1079" s="151"/>
      <c r="D1079" s="144" t="s">
        <v>152</v>
      </c>
      <c r="E1079" s="152" t="s">
        <v>3</v>
      </c>
      <c r="F1079" s="153" t="s">
        <v>1332</v>
      </c>
      <c r="H1079" s="154">
        <v>0.56599999999999995</v>
      </c>
      <c r="I1079" s="155"/>
      <c r="L1079" s="151"/>
      <c r="M1079" s="156"/>
      <c r="T1079" s="157"/>
      <c r="AT1079" s="152" t="s">
        <v>152</v>
      </c>
      <c r="AU1079" s="152" t="s">
        <v>80</v>
      </c>
      <c r="AV1079" s="150" t="s">
        <v>80</v>
      </c>
      <c r="AW1079" s="150" t="s">
        <v>32</v>
      </c>
      <c r="AX1079" s="150" t="s">
        <v>70</v>
      </c>
      <c r="AY1079" s="152" t="s">
        <v>140</v>
      </c>
    </row>
    <row r="1080" spans="2:65" s="150" customFormat="1">
      <c r="B1080" s="151"/>
      <c r="D1080" s="144" t="s">
        <v>152</v>
      </c>
      <c r="E1080" s="152" t="s">
        <v>3</v>
      </c>
      <c r="F1080" s="153" t="s">
        <v>1333</v>
      </c>
      <c r="H1080" s="154">
        <v>5.1520000000000001</v>
      </c>
      <c r="I1080" s="155"/>
      <c r="L1080" s="151"/>
      <c r="M1080" s="156"/>
      <c r="T1080" s="157"/>
      <c r="AT1080" s="152" t="s">
        <v>152</v>
      </c>
      <c r="AU1080" s="152" t="s">
        <v>80</v>
      </c>
      <c r="AV1080" s="150" t="s">
        <v>80</v>
      </c>
      <c r="AW1080" s="150" t="s">
        <v>32</v>
      </c>
      <c r="AX1080" s="150" t="s">
        <v>70</v>
      </c>
      <c r="AY1080" s="152" t="s">
        <v>140</v>
      </c>
    </row>
    <row r="1081" spans="2:65" s="150" customFormat="1">
      <c r="B1081" s="151"/>
      <c r="D1081" s="144" t="s">
        <v>152</v>
      </c>
      <c r="E1081" s="152" t="s">
        <v>3</v>
      </c>
      <c r="F1081" s="153" t="s">
        <v>1334</v>
      </c>
      <c r="H1081" s="154">
        <v>2.8340000000000001</v>
      </c>
      <c r="I1081" s="155"/>
      <c r="L1081" s="151"/>
      <c r="M1081" s="156"/>
      <c r="T1081" s="157"/>
      <c r="AT1081" s="152" t="s">
        <v>152</v>
      </c>
      <c r="AU1081" s="152" t="s">
        <v>80</v>
      </c>
      <c r="AV1081" s="150" t="s">
        <v>80</v>
      </c>
      <c r="AW1081" s="150" t="s">
        <v>32</v>
      </c>
      <c r="AX1081" s="150" t="s">
        <v>70</v>
      </c>
      <c r="AY1081" s="152" t="s">
        <v>140</v>
      </c>
    </row>
    <row r="1082" spans="2:65" s="150" customFormat="1">
      <c r="B1082" s="151"/>
      <c r="D1082" s="144" t="s">
        <v>152</v>
      </c>
      <c r="E1082" s="152" t="s">
        <v>3</v>
      </c>
      <c r="F1082" s="153" t="s">
        <v>1335</v>
      </c>
      <c r="H1082" s="154">
        <v>4.1219999999999999</v>
      </c>
      <c r="I1082" s="155"/>
      <c r="L1082" s="151"/>
      <c r="M1082" s="156"/>
      <c r="T1082" s="157"/>
      <c r="AT1082" s="152" t="s">
        <v>152</v>
      </c>
      <c r="AU1082" s="152" t="s">
        <v>80</v>
      </c>
      <c r="AV1082" s="150" t="s">
        <v>80</v>
      </c>
      <c r="AW1082" s="150" t="s">
        <v>32</v>
      </c>
      <c r="AX1082" s="150" t="s">
        <v>70</v>
      </c>
      <c r="AY1082" s="152" t="s">
        <v>140</v>
      </c>
    </row>
    <row r="1083" spans="2:65" s="150" customFormat="1">
      <c r="B1083" s="151"/>
      <c r="D1083" s="144" t="s">
        <v>152</v>
      </c>
      <c r="E1083" s="152" t="s">
        <v>3</v>
      </c>
      <c r="F1083" s="153" t="s">
        <v>1336</v>
      </c>
      <c r="H1083" s="154">
        <v>8.2430000000000003</v>
      </c>
      <c r="I1083" s="155"/>
      <c r="L1083" s="151"/>
      <c r="M1083" s="156"/>
      <c r="T1083" s="157"/>
      <c r="AT1083" s="152" t="s">
        <v>152</v>
      </c>
      <c r="AU1083" s="152" t="s">
        <v>80</v>
      </c>
      <c r="AV1083" s="150" t="s">
        <v>80</v>
      </c>
      <c r="AW1083" s="150" t="s">
        <v>32</v>
      </c>
      <c r="AX1083" s="150" t="s">
        <v>70</v>
      </c>
      <c r="AY1083" s="152" t="s">
        <v>140</v>
      </c>
    </row>
    <row r="1084" spans="2:65" s="150" customFormat="1">
      <c r="B1084" s="151"/>
      <c r="D1084" s="144" t="s">
        <v>152</v>
      </c>
      <c r="E1084" s="152" t="s">
        <v>3</v>
      </c>
      <c r="F1084" s="153" t="s">
        <v>1337</v>
      </c>
      <c r="H1084" s="154">
        <v>5.516</v>
      </c>
      <c r="I1084" s="155"/>
      <c r="L1084" s="151"/>
      <c r="M1084" s="156"/>
      <c r="T1084" s="157"/>
      <c r="AT1084" s="152" t="s">
        <v>152</v>
      </c>
      <c r="AU1084" s="152" t="s">
        <v>80</v>
      </c>
      <c r="AV1084" s="150" t="s">
        <v>80</v>
      </c>
      <c r="AW1084" s="150" t="s">
        <v>32</v>
      </c>
      <c r="AX1084" s="150" t="s">
        <v>70</v>
      </c>
      <c r="AY1084" s="152" t="s">
        <v>140</v>
      </c>
    </row>
    <row r="1085" spans="2:65" s="150" customFormat="1">
      <c r="B1085" s="151"/>
      <c r="D1085" s="144" t="s">
        <v>152</v>
      </c>
      <c r="E1085" s="152" t="s">
        <v>3</v>
      </c>
      <c r="F1085" s="153" t="s">
        <v>1338</v>
      </c>
      <c r="H1085" s="154">
        <v>2.5760000000000001</v>
      </c>
      <c r="I1085" s="155"/>
      <c r="L1085" s="151"/>
      <c r="M1085" s="156"/>
      <c r="T1085" s="157"/>
      <c r="AT1085" s="152" t="s">
        <v>152</v>
      </c>
      <c r="AU1085" s="152" t="s">
        <v>80</v>
      </c>
      <c r="AV1085" s="150" t="s">
        <v>80</v>
      </c>
      <c r="AW1085" s="150" t="s">
        <v>32</v>
      </c>
      <c r="AX1085" s="150" t="s">
        <v>70</v>
      </c>
      <c r="AY1085" s="152" t="s">
        <v>140</v>
      </c>
    </row>
    <row r="1086" spans="2:65" s="150" customFormat="1">
      <c r="B1086" s="151"/>
      <c r="D1086" s="144" t="s">
        <v>152</v>
      </c>
      <c r="E1086" s="152" t="s">
        <v>3</v>
      </c>
      <c r="F1086" s="153" t="s">
        <v>1331</v>
      </c>
      <c r="H1086" s="154">
        <v>1.5760000000000001</v>
      </c>
      <c r="I1086" s="155"/>
      <c r="L1086" s="151"/>
      <c r="M1086" s="156"/>
      <c r="T1086" s="157"/>
      <c r="AT1086" s="152" t="s">
        <v>152</v>
      </c>
      <c r="AU1086" s="152" t="s">
        <v>80</v>
      </c>
      <c r="AV1086" s="150" t="s">
        <v>80</v>
      </c>
      <c r="AW1086" s="150" t="s">
        <v>32</v>
      </c>
      <c r="AX1086" s="150" t="s">
        <v>70</v>
      </c>
      <c r="AY1086" s="152" t="s">
        <v>140</v>
      </c>
    </row>
    <row r="1087" spans="2:65" s="158" customFormat="1">
      <c r="B1087" s="159"/>
      <c r="D1087" s="144" t="s">
        <v>152</v>
      </c>
      <c r="E1087" s="160" t="s">
        <v>3</v>
      </c>
      <c r="F1087" s="161" t="s">
        <v>162</v>
      </c>
      <c r="H1087" s="162">
        <v>34.893000000000001</v>
      </c>
      <c r="I1087" s="163"/>
      <c r="L1087" s="159"/>
      <c r="M1087" s="164"/>
      <c r="T1087" s="165"/>
      <c r="AT1087" s="160" t="s">
        <v>152</v>
      </c>
      <c r="AU1087" s="160" t="s">
        <v>80</v>
      </c>
      <c r="AV1087" s="158" t="s">
        <v>148</v>
      </c>
      <c r="AW1087" s="158" t="s">
        <v>32</v>
      </c>
      <c r="AX1087" s="158" t="s">
        <v>78</v>
      </c>
      <c r="AY1087" s="160" t="s">
        <v>140</v>
      </c>
    </row>
    <row r="1088" spans="2:65" s="17" customFormat="1" ht="16.5" customHeight="1">
      <c r="B1088" s="124"/>
      <c r="C1088" s="166" t="s">
        <v>1339</v>
      </c>
      <c r="D1088" s="166" t="s">
        <v>228</v>
      </c>
      <c r="E1088" s="167" t="s">
        <v>1322</v>
      </c>
      <c r="F1088" s="168" t="s">
        <v>1323</v>
      </c>
      <c r="G1088" s="169" t="s">
        <v>237</v>
      </c>
      <c r="H1088" s="170">
        <v>36.637999999999998</v>
      </c>
      <c r="I1088" s="171"/>
      <c r="J1088" s="172">
        <f>ROUND(I1088*H1088,2)</f>
        <v>0</v>
      </c>
      <c r="K1088" s="168" t="s">
        <v>147</v>
      </c>
      <c r="L1088" s="173"/>
      <c r="M1088" s="174" t="s">
        <v>3</v>
      </c>
      <c r="N1088" s="175" t="s">
        <v>41</v>
      </c>
      <c r="P1088" s="134">
        <f>O1088*H1088</f>
        <v>0</v>
      </c>
      <c r="Q1088" s="134">
        <v>0</v>
      </c>
      <c r="R1088" s="134">
        <f>Q1088*H1088</f>
        <v>0</v>
      </c>
      <c r="S1088" s="134">
        <v>0</v>
      </c>
      <c r="T1088" s="135">
        <f>S1088*H1088</f>
        <v>0</v>
      </c>
      <c r="AR1088" s="136" t="s">
        <v>894</v>
      </c>
      <c r="AT1088" s="136" t="s">
        <v>228</v>
      </c>
      <c r="AU1088" s="136" t="s">
        <v>80</v>
      </c>
      <c r="AY1088" s="2" t="s">
        <v>140</v>
      </c>
      <c r="BE1088" s="137">
        <f>IF(N1088="základní",J1088,0)</f>
        <v>0</v>
      </c>
      <c r="BF1088" s="137">
        <f>IF(N1088="snížená",J1088,0)</f>
        <v>0</v>
      </c>
      <c r="BG1088" s="137">
        <f>IF(N1088="zákl. přenesená",J1088,0)</f>
        <v>0</v>
      </c>
      <c r="BH1088" s="137">
        <f>IF(N1088="sníž. přenesená",J1088,0)</f>
        <v>0</v>
      </c>
      <c r="BI1088" s="137">
        <f>IF(N1088="nulová",J1088,0)</f>
        <v>0</v>
      </c>
      <c r="BJ1088" s="2" t="s">
        <v>78</v>
      </c>
      <c r="BK1088" s="137">
        <f>ROUND(I1088*H1088,2)</f>
        <v>0</v>
      </c>
      <c r="BL1088" s="2" t="s">
        <v>888</v>
      </c>
      <c r="BM1088" s="136" t="s">
        <v>1340</v>
      </c>
    </row>
    <row r="1089" spans="2:65" s="150" customFormat="1">
      <c r="B1089" s="151"/>
      <c r="D1089" s="144" t="s">
        <v>152</v>
      </c>
      <c r="F1089" s="153" t="s">
        <v>1341</v>
      </c>
      <c r="H1089" s="154">
        <v>36.637999999999998</v>
      </c>
      <c r="I1089" s="155"/>
      <c r="L1089" s="151"/>
      <c r="M1089" s="156"/>
      <c r="T1089" s="157"/>
      <c r="AT1089" s="152" t="s">
        <v>152</v>
      </c>
      <c r="AU1089" s="152" t="s">
        <v>80</v>
      </c>
      <c r="AV1089" s="150" t="s">
        <v>80</v>
      </c>
      <c r="AW1089" s="150" t="s">
        <v>4</v>
      </c>
      <c r="AX1089" s="150" t="s">
        <v>78</v>
      </c>
      <c r="AY1089" s="152" t="s">
        <v>140</v>
      </c>
    </row>
    <row r="1090" spans="2:65" s="17" customFormat="1" ht="33" customHeight="1">
      <c r="B1090" s="124"/>
      <c r="C1090" s="125" t="s">
        <v>1342</v>
      </c>
      <c r="D1090" s="125" t="s">
        <v>143</v>
      </c>
      <c r="E1090" s="126" t="s">
        <v>1343</v>
      </c>
      <c r="F1090" s="127" t="s">
        <v>1344</v>
      </c>
      <c r="G1090" s="128" t="s">
        <v>237</v>
      </c>
      <c r="H1090" s="129">
        <v>153.12799999999999</v>
      </c>
      <c r="I1090" s="130"/>
      <c r="J1090" s="131">
        <f>ROUND(I1090*H1090,2)</f>
        <v>0</v>
      </c>
      <c r="K1090" s="127" t="s">
        <v>147</v>
      </c>
      <c r="L1090" s="18"/>
      <c r="M1090" s="132" t="s">
        <v>3</v>
      </c>
      <c r="N1090" s="133" t="s">
        <v>41</v>
      </c>
      <c r="P1090" s="134">
        <f>O1090*H1090</f>
        <v>0</v>
      </c>
      <c r="Q1090" s="134">
        <v>2.1000000000000001E-4</v>
      </c>
      <c r="R1090" s="134">
        <f>Q1090*H1090</f>
        <v>3.2156879999999999E-2</v>
      </c>
      <c r="S1090" s="134">
        <v>0</v>
      </c>
      <c r="T1090" s="135">
        <f>S1090*H1090</f>
        <v>0</v>
      </c>
      <c r="AR1090" s="136" t="s">
        <v>888</v>
      </c>
      <c r="AT1090" s="136" t="s">
        <v>143</v>
      </c>
      <c r="AU1090" s="136" t="s">
        <v>80</v>
      </c>
      <c r="AY1090" s="2" t="s">
        <v>140</v>
      </c>
      <c r="BE1090" s="137">
        <f>IF(N1090="základní",J1090,0)</f>
        <v>0</v>
      </c>
      <c r="BF1090" s="137">
        <f>IF(N1090="snížená",J1090,0)</f>
        <v>0</v>
      </c>
      <c r="BG1090" s="137">
        <f>IF(N1090="zákl. přenesená",J1090,0)</f>
        <v>0</v>
      </c>
      <c r="BH1090" s="137">
        <f>IF(N1090="sníž. přenesená",J1090,0)</f>
        <v>0</v>
      </c>
      <c r="BI1090" s="137">
        <f>IF(N1090="nulová",J1090,0)</f>
        <v>0</v>
      </c>
      <c r="BJ1090" s="2" t="s">
        <v>78</v>
      </c>
      <c r="BK1090" s="137">
        <f>ROUND(I1090*H1090,2)</f>
        <v>0</v>
      </c>
      <c r="BL1090" s="2" t="s">
        <v>888</v>
      </c>
      <c r="BM1090" s="136" t="s">
        <v>1345</v>
      </c>
    </row>
    <row r="1091" spans="2:65" s="17" customFormat="1">
      <c r="B1091" s="18"/>
      <c r="D1091" s="138" t="s">
        <v>150</v>
      </c>
      <c r="F1091" s="139" t="s">
        <v>1346</v>
      </c>
      <c r="I1091" s="140"/>
      <c r="L1091" s="18"/>
      <c r="M1091" s="141"/>
      <c r="T1091" s="42"/>
      <c r="AT1091" s="2" t="s">
        <v>150</v>
      </c>
      <c r="AU1091" s="2" t="s">
        <v>80</v>
      </c>
    </row>
    <row r="1092" spans="2:65" s="142" customFormat="1">
      <c r="B1092" s="143"/>
      <c r="D1092" s="144" t="s">
        <v>152</v>
      </c>
      <c r="E1092" s="145" t="s">
        <v>3</v>
      </c>
      <c r="F1092" s="146" t="s">
        <v>757</v>
      </c>
      <c r="H1092" s="145" t="s">
        <v>3</v>
      </c>
      <c r="I1092" s="147"/>
      <c r="L1092" s="143"/>
      <c r="M1092" s="148"/>
      <c r="T1092" s="149"/>
      <c r="AT1092" s="145" t="s">
        <v>152</v>
      </c>
      <c r="AU1092" s="145" t="s">
        <v>80</v>
      </c>
      <c r="AV1092" s="142" t="s">
        <v>78</v>
      </c>
      <c r="AW1092" s="142" t="s">
        <v>32</v>
      </c>
      <c r="AX1092" s="142" t="s">
        <v>70</v>
      </c>
      <c r="AY1092" s="145" t="s">
        <v>140</v>
      </c>
    </row>
    <row r="1093" spans="2:65" s="150" customFormat="1">
      <c r="B1093" s="151"/>
      <c r="D1093" s="144" t="s">
        <v>152</v>
      </c>
      <c r="E1093" s="152" t="s">
        <v>3</v>
      </c>
      <c r="F1093" s="153" t="s">
        <v>1347</v>
      </c>
      <c r="H1093" s="154">
        <v>20.010000000000002</v>
      </c>
      <c r="I1093" s="155"/>
      <c r="L1093" s="151"/>
      <c r="M1093" s="156"/>
      <c r="T1093" s="157"/>
      <c r="AT1093" s="152" t="s">
        <v>152</v>
      </c>
      <c r="AU1093" s="152" t="s">
        <v>80</v>
      </c>
      <c r="AV1093" s="150" t="s">
        <v>80</v>
      </c>
      <c r="AW1093" s="150" t="s">
        <v>32</v>
      </c>
      <c r="AX1093" s="150" t="s">
        <v>70</v>
      </c>
      <c r="AY1093" s="152" t="s">
        <v>140</v>
      </c>
    </row>
    <row r="1094" spans="2:65" s="142" customFormat="1">
      <c r="B1094" s="143"/>
      <c r="D1094" s="144" t="s">
        <v>152</v>
      </c>
      <c r="E1094" s="145" t="s">
        <v>3</v>
      </c>
      <c r="F1094" s="146" t="s">
        <v>755</v>
      </c>
      <c r="H1094" s="145" t="s">
        <v>3</v>
      </c>
      <c r="I1094" s="147"/>
      <c r="L1094" s="143"/>
      <c r="M1094" s="148"/>
      <c r="T1094" s="149"/>
      <c r="AT1094" s="145" t="s">
        <v>152</v>
      </c>
      <c r="AU1094" s="145" t="s">
        <v>80</v>
      </c>
      <c r="AV1094" s="142" t="s">
        <v>78</v>
      </c>
      <c r="AW1094" s="142" t="s">
        <v>32</v>
      </c>
      <c r="AX1094" s="142" t="s">
        <v>70</v>
      </c>
      <c r="AY1094" s="145" t="s">
        <v>140</v>
      </c>
    </row>
    <row r="1095" spans="2:65" s="150" customFormat="1">
      <c r="B1095" s="151"/>
      <c r="D1095" s="144" t="s">
        <v>152</v>
      </c>
      <c r="E1095" s="152" t="s">
        <v>3</v>
      </c>
      <c r="F1095" s="153" t="s">
        <v>1348</v>
      </c>
      <c r="H1095" s="154">
        <v>4.7300000000000004</v>
      </c>
      <c r="I1095" s="155"/>
      <c r="L1095" s="151"/>
      <c r="M1095" s="156"/>
      <c r="T1095" s="157"/>
      <c r="AT1095" s="152" t="s">
        <v>152</v>
      </c>
      <c r="AU1095" s="152" t="s">
        <v>80</v>
      </c>
      <c r="AV1095" s="150" t="s">
        <v>80</v>
      </c>
      <c r="AW1095" s="150" t="s">
        <v>32</v>
      </c>
      <c r="AX1095" s="150" t="s">
        <v>70</v>
      </c>
      <c r="AY1095" s="152" t="s">
        <v>140</v>
      </c>
    </row>
    <row r="1096" spans="2:65" s="142" customFormat="1">
      <c r="B1096" s="143"/>
      <c r="D1096" s="144" t="s">
        <v>152</v>
      </c>
      <c r="E1096" s="145" t="s">
        <v>3</v>
      </c>
      <c r="F1096" s="146" t="s">
        <v>1349</v>
      </c>
      <c r="H1096" s="145" t="s">
        <v>3</v>
      </c>
      <c r="I1096" s="147"/>
      <c r="L1096" s="143"/>
      <c r="M1096" s="148"/>
      <c r="T1096" s="149"/>
      <c r="AT1096" s="145" t="s">
        <v>152</v>
      </c>
      <c r="AU1096" s="145" t="s">
        <v>80</v>
      </c>
      <c r="AV1096" s="142" t="s">
        <v>78</v>
      </c>
      <c r="AW1096" s="142" t="s">
        <v>32</v>
      </c>
      <c r="AX1096" s="142" t="s">
        <v>70</v>
      </c>
      <c r="AY1096" s="145" t="s">
        <v>140</v>
      </c>
    </row>
    <row r="1097" spans="2:65" s="150" customFormat="1">
      <c r="B1097" s="151"/>
      <c r="D1097" s="144" t="s">
        <v>152</v>
      </c>
      <c r="E1097" s="152" t="s">
        <v>3</v>
      </c>
      <c r="F1097" s="153" t="s">
        <v>1350</v>
      </c>
      <c r="H1097" s="154">
        <v>3.42</v>
      </c>
      <c r="I1097" s="155"/>
      <c r="L1097" s="151"/>
      <c r="M1097" s="156"/>
      <c r="T1097" s="157"/>
      <c r="AT1097" s="152" t="s">
        <v>152</v>
      </c>
      <c r="AU1097" s="152" t="s">
        <v>80</v>
      </c>
      <c r="AV1097" s="150" t="s">
        <v>80</v>
      </c>
      <c r="AW1097" s="150" t="s">
        <v>32</v>
      </c>
      <c r="AX1097" s="150" t="s">
        <v>70</v>
      </c>
      <c r="AY1097" s="152" t="s">
        <v>140</v>
      </c>
    </row>
    <row r="1098" spans="2:65" s="142" customFormat="1">
      <c r="B1098" s="143"/>
      <c r="D1098" s="144" t="s">
        <v>152</v>
      </c>
      <c r="E1098" s="145" t="s">
        <v>3</v>
      </c>
      <c r="F1098" s="146" t="s">
        <v>1351</v>
      </c>
      <c r="H1098" s="145" t="s">
        <v>3</v>
      </c>
      <c r="I1098" s="147"/>
      <c r="L1098" s="143"/>
      <c r="M1098" s="148"/>
      <c r="T1098" s="149"/>
      <c r="AT1098" s="145" t="s">
        <v>152</v>
      </c>
      <c r="AU1098" s="145" t="s">
        <v>80</v>
      </c>
      <c r="AV1098" s="142" t="s">
        <v>78</v>
      </c>
      <c r="AW1098" s="142" t="s">
        <v>32</v>
      </c>
      <c r="AX1098" s="142" t="s">
        <v>70</v>
      </c>
      <c r="AY1098" s="145" t="s">
        <v>140</v>
      </c>
    </row>
    <row r="1099" spans="2:65" s="150" customFormat="1">
      <c r="B1099" s="151"/>
      <c r="D1099" s="144" t="s">
        <v>152</v>
      </c>
      <c r="E1099" s="152" t="s">
        <v>3</v>
      </c>
      <c r="F1099" s="153" t="s">
        <v>1352</v>
      </c>
      <c r="H1099" s="154">
        <v>16.28</v>
      </c>
      <c r="I1099" s="155"/>
      <c r="L1099" s="151"/>
      <c r="M1099" s="156"/>
      <c r="T1099" s="157"/>
      <c r="AT1099" s="152" t="s">
        <v>152</v>
      </c>
      <c r="AU1099" s="152" t="s">
        <v>80</v>
      </c>
      <c r="AV1099" s="150" t="s">
        <v>80</v>
      </c>
      <c r="AW1099" s="150" t="s">
        <v>32</v>
      </c>
      <c r="AX1099" s="150" t="s">
        <v>70</v>
      </c>
      <c r="AY1099" s="152" t="s">
        <v>140</v>
      </c>
    </row>
    <row r="1100" spans="2:65" s="142" customFormat="1">
      <c r="B1100" s="143"/>
      <c r="D1100" s="144" t="s">
        <v>152</v>
      </c>
      <c r="E1100" s="145" t="s">
        <v>3</v>
      </c>
      <c r="F1100" s="146" t="s">
        <v>1353</v>
      </c>
      <c r="H1100" s="145" t="s">
        <v>3</v>
      </c>
      <c r="I1100" s="147"/>
      <c r="L1100" s="143"/>
      <c r="M1100" s="148"/>
      <c r="T1100" s="149"/>
      <c r="AT1100" s="145" t="s">
        <v>152</v>
      </c>
      <c r="AU1100" s="145" t="s">
        <v>80</v>
      </c>
      <c r="AV1100" s="142" t="s">
        <v>78</v>
      </c>
      <c r="AW1100" s="142" t="s">
        <v>32</v>
      </c>
      <c r="AX1100" s="142" t="s">
        <v>70</v>
      </c>
      <c r="AY1100" s="145" t="s">
        <v>140</v>
      </c>
    </row>
    <row r="1101" spans="2:65" s="150" customFormat="1">
      <c r="B1101" s="151"/>
      <c r="D1101" s="144" t="s">
        <v>152</v>
      </c>
      <c r="E1101" s="152" t="s">
        <v>3</v>
      </c>
      <c r="F1101" s="153" t="s">
        <v>1354</v>
      </c>
      <c r="H1101" s="154">
        <v>4.83</v>
      </c>
      <c r="I1101" s="155"/>
      <c r="L1101" s="151"/>
      <c r="M1101" s="156"/>
      <c r="T1101" s="157"/>
      <c r="AT1101" s="152" t="s">
        <v>152</v>
      </c>
      <c r="AU1101" s="152" t="s">
        <v>80</v>
      </c>
      <c r="AV1101" s="150" t="s">
        <v>80</v>
      </c>
      <c r="AW1101" s="150" t="s">
        <v>32</v>
      </c>
      <c r="AX1101" s="150" t="s">
        <v>70</v>
      </c>
      <c r="AY1101" s="152" t="s">
        <v>140</v>
      </c>
    </row>
    <row r="1102" spans="2:65" s="142" customFormat="1">
      <c r="B1102" s="143"/>
      <c r="D1102" s="144" t="s">
        <v>152</v>
      </c>
      <c r="E1102" s="145" t="s">
        <v>3</v>
      </c>
      <c r="F1102" s="146" t="s">
        <v>1355</v>
      </c>
      <c r="H1102" s="145" t="s">
        <v>3</v>
      </c>
      <c r="I1102" s="147"/>
      <c r="L1102" s="143"/>
      <c r="M1102" s="148"/>
      <c r="T1102" s="149"/>
      <c r="AT1102" s="145" t="s">
        <v>152</v>
      </c>
      <c r="AU1102" s="145" t="s">
        <v>80</v>
      </c>
      <c r="AV1102" s="142" t="s">
        <v>78</v>
      </c>
      <c r="AW1102" s="142" t="s">
        <v>32</v>
      </c>
      <c r="AX1102" s="142" t="s">
        <v>70</v>
      </c>
      <c r="AY1102" s="145" t="s">
        <v>140</v>
      </c>
    </row>
    <row r="1103" spans="2:65" s="150" customFormat="1">
      <c r="B1103" s="151"/>
      <c r="D1103" s="144" t="s">
        <v>152</v>
      </c>
      <c r="E1103" s="152" t="s">
        <v>3</v>
      </c>
      <c r="F1103" s="153" t="s">
        <v>1356</v>
      </c>
      <c r="H1103" s="154">
        <v>2.77</v>
      </c>
      <c r="I1103" s="155"/>
      <c r="L1103" s="151"/>
      <c r="M1103" s="156"/>
      <c r="T1103" s="157"/>
      <c r="AT1103" s="152" t="s">
        <v>152</v>
      </c>
      <c r="AU1103" s="152" t="s">
        <v>80</v>
      </c>
      <c r="AV1103" s="150" t="s">
        <v>80</v>
      </c>
      <c r="AW1103" s="150" t="s">
        <v>32</v>
      </c>
      <c r="AX1103" s="150" t="s">
        <v>70</v>
      </c>
      <c r="AY1103" s="152" t="s">
        <v>140</v>
      </c>
    </row>
    <row r="1104" spans="2:65" s="142" customFormat="1">
      <c r="B1104" s="143"/>
      <c r="D1104" s="144" t="s">
        <v>152</v>
      </c>
      <c r="E1104" s="145" t="s">
        <v>3</v>
      </c>
      <c r="F1104" s="146" t="s">
        <v>1357</v>
      </c>
      <c r="H1104" s="145" t="s">
        <v>3</v>
      </c>
      <c r="I1104" s="147"/>
      <c r="L1104" s="143"/>
      <c r="M1104" s="148"/>
      <c r="T1104" s="149"/>
      <c r="AT1104" s="145" t="s">
        <v>152</v>
      </c>
      <c r="AU1104" s="145" t="s">
        <v>80</v>
      </c>
      <c r="AV1104" s="142" t="s">
        <v>78</v>
      </c>
      <c r="AW1104" s="142" t="s">
        <v>32</v>
      </c>
      <c r="AX1104" s="142" t="s">
        <v>70</v>
      </c>
      <c r="AY1104" s="145" t="s">
        <v>140</v>
      </c>
    </row>
    <row r="1105" spans="2:65" s="150" customFormat="1">
      <c r="B1105" s="151"/>
      <c r="D1105" s="144" t="s">
        <v>152</v>
      </c>
      <c r="E1105" s="152" t="s">
        <v>3</v>
      </c>
      <c r="F1105" s="153" t="s">
        <v>1358</v>
      </c>
      <c r="H1105" s="154">
        <v>5.44</v>
      </c>
      <c r="I1105" s="155"/>
      <c r="L1105" s="151"/>
      <c r="M1105" s="156"/>
      <c r="T1105" s="157"/>
      <c r="AT1105" s="152" t="s">
        <v>152</v>
      </c>
      <c r="AU1105" s="152" t="s">
        <v>80</v>
      </c>
      <c r="AV1105" s="150" t="s">
        <v>80</v>
      </c>
      <c r="AW1105" s="150" t="s">
        <v>32</v>
      </c>
      <c r="AX1105" s="150" t="s">
        <v>70</v>
      </c>
      <c r="AY1105" s="152" t="s">
        <v>140</v>
      </c>
    </row>
    <row r="1106" spans="2:65" s="142" customFormat="1">
      <c r="B1106" s="143"/>
      <c r="D1106" s="144" t="s">
        <v>152</v>
      </c>
      <c r="E1106" s="145" t="s">
        <v>3</v>
      </c>
      <c r="F1106" s="146" t="s">
        <v>1359</v>
      </c>
      <c r="H1106" s="145" t="s">
        <v>3</v>
      </c>
      <c r="I1106" s="147"/>
      <c r="L1106" s="143"/>
      <c r="M1106" s="148"/>
      <c r="T1106" s="149"/>
      <c r="AT1106" s="145" t="s">
        <v>152</v>
      </c>
      <c r="AU1106" s="145" t="s">
        <v>80</v>
      </c>
      <c r="AV1106" s="142" t="s">
        <v>78</v>
      </c>
      <c r="AW1106" s="142" t="s">
        <v>32</v>
      </c>
      <c r="AX1106" s="142" t="s">
        <v>70</v>
      </c>
      <c r="AY1106" s="145" t="s">
        <v>140</v>
      </c>
    </row>
    <row r="1107" spans="2:65" s="150" customFormat="1">
      <c r="B1107" s="151"/>
      <c r="D1107" s="144" t="s">
        <v>152</v>
      </c>
      <c r="E1107" s="152" t="s">
        <v>3</v>
      </c>
      <c r="F1107" s="153" t="s">
        <v>1360</v>
      </c>
      <c r="H1107" s="154">
        <v>7.07</v>
      </c>
      <c r="I1107" s="155"/>
      <c r="L1107" s="151"/>
      <c r="M1107" s="156"/>
      <c r="T1107" s="157"/>
      <c r="AT1107" s="152" t="s">
        <v>152</v>
      </c>
      <c r="AU1107" s="152" t="s">
        <v>80</v>
      </c>
      <c r="AV1107" s="150" t="s">
        <v>80</v>
      </c>
      <c r="AW1107" s="150" t="s">
        <v>32</v>
      </c>
      <c r="AX1107" s="150" t="s">
        <v>70</v>
      </c>
      <c r="AY1107" s="152" t="s">
        <v>140</v>
      </c>
    </row>
    <row r="1108" spans="2:65" s="176" customFormat="1">
      <c r="B1108" s="177"/>
      <c r="D1108" s="144" t="s">
        <v>152</v>
      </c>
      <c r="E1108" s="178" t="s">
        <v>3</v>
      </c>
      <c r="F1108" s="179" t="s">
        <v>274</v>
      </c>
      <c r="H1108" s="180">
        <v>64.55</v>
      </c>
      <c r="I1108" s="181"/>
      <c r="L1108" s="177"/>
      <c r="M1108" s="182"/>
      <c r="T1108" s="183"/>
      <c r="AT1108" s="178" t="s">
        <v>152</v>
      </c>
      <c r="AU1108" s="178" t="s">
        <v>80</v>
      </c>
      <c r="AV1108" s="176" t="s">
        <v>275</v>
      </c>
      <c r="AW1108" s="176" t="s">
        <v>32</v>
      </c>
      <c r="AX1108" s="176" t="s">
        <v>70</v>
      </c>
      <c r="AY1108" s="178" t="s">
        <v>140</v>
      </c>
    </row>
    <row r="1109" spans="2:65" s="142" customFormat="1">
      <c r="B1109" s="143"/>
      <c r="D1109" s="144" t="s">
        <v>152</v>
      </c>
      <c r="E1109" s="145" t="s">
        <v>3</v>
      </c>
      <c r="F1109" s="146" t="s">
        <v>1361</v>
      </c>
      <c r="H1109" s="145" t="s">
        <v>3</v>
      </c>
      <c r="I1109" s="147"/>
      <c r="L1109" s="143"/>
      <c r="M1109" s="148"/>
      <c r="T1109" s="149"/>
      <c r="AT1109" s="145" t="s">
        <v>152</v>
      </c>
      <c r="AU1109" s="145" t="s">
        <v>80</v>
      </c>
      <c r="AV1109" s="142" t="s">
        <v>78</v>
      </c>
      <c r="AW1109" s="142" t="s">
        <v>32</v>
      </c>
      <c r="AX1109" s="142" t="s">
        <v>70</v>
      </c>
      <c r="AY1109" s="145" t="s">
        <v>140</v>
      </c>
    </row>
    <row r="1110" spans="2:65" s="150" customFormat="1">
      <c r="B1110" s="151"/>
      <c r="D1110" s="144" t="s">
        <v>152</v>
      </c>
      <c r="E1110" s="152" t="s">
        <v>3</v>
      </c>
      <c r="F1110" s="153" t="s">
        <v>1362</v>
      </c>
      <c r="H1110" s="154">
        <v>33.450000000000003</v>
      </c>
      <c r="I1110" s="155"/>
      <c r="L1110" s="151"/>
      <c r="M1110" s="156"/>
      <c r="T1110" s="157"/>
      <c r="AT1110" s="152" t="s">
        <v>152</v>
      </c>
      <c r="AU1110" s="152" t="s">
        <v>80</v>
      </c>
      <c r="AV1110" s="150" t="s">
        <v>80</v>
      </c>
      <c r="AW1110" s="150" t="s">
        <v>32</v>
      </c>
      <c r="AX1110" s="150" t="s">
        <v>70</v>
      </c>
      <c r="AY1110" s="152" t="s">
        <v>140</v>
      </c>
    </row>
    <row r="1111" spans="2:65" s="176" customFormat="1">
      <c r="B1111" s="177"/>
      <c r="D1111" s="144" t="s">
        <v>152</v>
      </c>
      <c r="E1111" s="178" t="s">
        <v>3</v>
      </c>
      <c r="F1111" s="179" t="s">
        <v>274</v>
      </c>
      <c r="H1111" s="180">
        <v>33.450000000000003</v>
      </c>
      <c r="I1111" s="181"/>
      <c r="L1111" s="177"/>
      <c r="M1111" s="182"/>
      <c r="T1111" s="183"/>
      <c r="AT1111" s="178" t="s">
        <v>152</v>
      </c>
      <c r="AU1111" s="178" t="s">
        <v>80</v>
      </c>
      <c r="AV1111" s="176" t="s">
        <v>275</v>
      </c>
      <c r="AW1111" s="176" t="s">
        <v>32</v>
      </c>
      <c r="AX1111" s="176" t="s">
        <v>70</v>
      </c>
      <c r="AY1111" s="178" t="s">
        <v>140</v>
      </c>
    </row>
    <row r="1112" spans="2:65" s="142" customFormat="1">
      <c r="B1112" s="143"/>
      <c r="D1112" s="144" t="s">
        <v>152</v>
      </c>
      <c r="E1112" s="145" t="s">
        <v>3</v>
      </c>
      <c r="F1112" s="146" t="s">
        <v>509</v>
      </c>
      <c r="H1112" s="145" t="s">
        <v>3</v>
      </c>
      <c r="I1112" s="147"/>
      <c r="L1112" s="143"/>
      <c r="M1112" s="148"/>
      <c r="T1112" s="149"/>
      <c r="AT1112" s="145" t="s">
        <v>152</v>
      </c>
      <c r="AU1112" s="145" t="s">
        <v>80</v>
      </c>
      <c r="AV1112" s="142" t="s">
        <v>78</v>
      </c>
      <c r="AW1112" s="142" t="s">
        <v>32</v>
      </c>
      <c r="AX1112" s="142" t="s">
        <v>70</v>
      </c>
      <c r="AY1112" s="145" t="s">
        <v>140</v>
      </c>
    </row>
    <row r="1113" spans="2:65" s="150" customFormat="1">
      <c r="B1113" s="151"/>
      <c r="D1113" s="144" t="s">
        <v>152</v>
      </c>
      <c r="E1113" s="152" t="s">
        <v>3</v>
      </c>
      <c r="F1113" s="153" t="s">
        <v>510</v>
      </c>
      <c r="H1113" s="154">
        <v>59.28</v>
      </c>
      <c r="I1113" s="155"/>
      <c r="L1113" s="151"/>
      <c r="M1113" s="156"/>
      <c r="T1113" s="157"/>
      <c r="AT1113" s="152" t="s">
        <v>152</v>
      </c>
      <c r="AU1113" s="152" t="s">
        <v>80</v>
      </c>
      <c r="AV1113" s="150" t="s">
        <v>80</v>
      </c>
      <c r="AW1113" s="150" t="s">
        <v>32</v>
      </c>
      <c r="AX1113" s="150" t="s">
        <v>70</v>
      </c>
      <c r="AY1113" s="152" t="s">
        <v>140</v>
      </c>
    </row>
    <row r="1114" spans="2:65" s="150" customFormat="1">
      <c r="B1114" s="151"/>
      <c r="D1114" s="144" t="s">
        <v>152</v>
      </c>
      <c r="E1114" s="152" t="s">
        <v>3</v>
      </c>
      <c r="F1114" s="153" t="s">
        <v>511</v>
      </c>
      <c r="H1114" s="154">
        <v>-2.5760000000000001</v>
      </c>
      <c r="I1114" s="155"/>
      <c r="L1114" s="151"/>
      <c r="M1114" s="156"/>
      <c r="T1114" s="157"/>
      <c r="AT1114" s="152" t="s">
        <v>152</v>
      </c>
      <c r="AU1114" s="152" t="s">
        <v>80</v>
      </c>
      <c r="AV1114" s="150" t="s">
        <v>80</v>
      </c>
      <c r="AW1114" s="150" t="s">
        <v>32</v>
      </c>
      <c r="AX1114" s="150" t="s">
        <v>70</v>
      </c>
      <c r="AY1114" s="152" t="s">
        <v>140</v>
      </c>
    </row>
    <row r="1115" spans="2:65" s="150" customFormat="1">
      <c r="B1115" s="151"/>
      <c r="D1115" s="144" t="s">
        <v>152</v>
      </c>
      <c r="E1115" s="152" t="s">
        <v>3</v>
      </c>
      <c r="F1115" s="153" t="s">
        <v>489</v>
      </c>
      <c r="H1115" s="154">
        <v>-1.5760000000000001</v>
      </c>
      <c r="I1115" s="155"/>
      <c r="L1115" s="151"/>
      <c r="M1115" s="156"/>
      <c r="T1115" s="157"/>
      <c r="AT1115" s="152" t="s">
        <v>152</v>
      </c>
      <c r="AU1115" s="152" t="s">
        <v>80</v>
      </c>
      <c r="AV1115" s="150" t="s">
        <v>80</v>
      </c>
      <c r="AW1115" s="150" t="s">
        <v>32</v>
      </c>
      <c r="AX1115" s="150" t="s">
        <v>70</v>
      </c>
      <c r="AY1115" s="152" t="s">
        <v>140</v>
      </c>
    </row>
    <row r="1116" spans="2:65" s="176" customFormat="1">
      <c r="B1116" s="177"/>
      <c r="D1116" s="144" t="s">
        <v>152</v>
      </c>
      <c r="E1116" s="178" t="s">
        <v>3</v>
      </c>
      <c r="F1116" s="179" t="s">
        <v>274</v>
      </c>
      <c r="H1116" s="180">
        <v>55.128</v>
      </c>
      <c r="I1116" s="181"/>
      <c r="L1116" s="177"/>
      <c r="M1116" s="182"/>
      <c r="T1116" s="183"/>
      <c r="AT1116" s="178" t="s">
        <v>152</v>
      </c>
      <c r="AU1116" s="178" t="s">
        <v>80</v>
      </c>
      <c r="AV1116" s="176" t="s">
        <v>275</v>
      </c>
      <c r="AW1116" s="176" t="s">
        <v>32</v>
      </c>
      <c r="AX1116" s="176" t="s">
        <v>70</v>
      </c>
      <c r="AY1116" s="178" t="s">
        <v>140</v>
      </c>
    </row>
    <row r="1117" spans="2:65" s="158" customFormat="1">
      <c r="B1117" s="159"/>
      <c r="D1117" s="144" t="s">
        <v>152</v>
      </c>
      <c r="E1117" s="160" t="s">
        <v>3</v>
      </c>
      <c r="F1117" s="161" t="s">
        <v>162</v>
      </c>
      <c r="H1117" s="162">
        <v>153.12799999999999</v>
      </c>
      <c r="I1117" s="163"/>
      <c r="L1117" s="159"/>
      <c r="M1117" s="164"/>
      <c r="T1117" s="165"/>
      <c r="AT1117" s="160" t="s">
        <v>152</v>
      </c>
      <c r="AU1117" s="160" t="s">
        <v>80</v>
      </c>
      <c r="AV1117" s="158" t="s">
        <v>148</v>
      </c>
      <c r="AW1117" s="158" t="s">
        <v>32</v>
      </c>
      <c r="AX1117" s="158" t="s">
        <v>78</v>
      </c>
      <c r="AY1117" s="160" t="s">
        <v>140</v>
      </c>
    </row>
    <row r="1118" spans="2:65" s="17" customFormat="1" ht="24.2" customHeight="1">
      <c r="B1118" s="124"/>
      <c r="C1118" s="125" t="s">
        <v>1363</v>
      </c>
      <c r="D1118" s="125" t="s">
        <v>143</v>
      </c>
      <c r="E1118" s="126" t="s">
        <v>1364</v>
      </c>
      <c r="F1118" s="127" t="s">
        <v>1365</v>
      </c>
      <c r="G1118" s="128" t="s">
        <v>237</v>
      </c>
      <c r="H1118" s="129">
        <v>153.12799999999999</v>
      </c>
      <c r="I1118" s="130"/>
      <c r="J1118" s="131">
        <f>ROUND(I1118*H1118,2)</f>
        <v>0</v>
      </c>
      <c r="K1118" s="127" t="s">
        <v>147</v>
      </c>
      <c r="L1118" s="18"/>
      <c r="M1118" s="132" t="s">
        <v>3</v>
      </c>
      <c r="N1118" s="133" t="s">
        <v>41</v>
      </c>
      <c r="P1118" s="134">
        <f>O1118*H1118</f>
        <v>0</v>
      </c>
      <c r="Q1118" s="134">
        <v>3.3E-4</v>
      </c>
      <c r="R1118" s="134">
        <f>Q1118*H1118</f>
        <v>5.0532239999999992E-2</v>
      </c>
      <c r="S1118" s="134">
        <v>0</v>
      </c>
      <c r="T1118" s="135">
        <f>S1118*H1118</f>
        <v>0</v>
      </c>
      <c r="AR1118" s="136" t="s">
        <v>888</v>
      </c>
      <c r="AT1118" s="136" t="s">
        <v>143</v>
      </c>
      <c r="AU1118" s="136" t="s">
        <v>80</v>
      </c>
      <c r="AY1118" s="2" t="s">
        <v>140</v>
      </c>
      <c r="BE1118" s="137">
        <f>IF(N1118="základní",J1118,0)</f>
        <v>0</v>
      </c>
      <c r="BF1118" s="137">
        <f>IF(N1118="snížená",J1118,0)</f>
        <v>0</v>
      </c>
      <c r="BG1118" s="137">
        <f>IF(N1118="zákl. přenesená",J1118,0)</f>
        <v>0</v>
      </c>
      <c r="BH1118" s="137">
        <f>IF(N1118="sníž. přenesená",J1118,0)</f>
        <v>0</v>
      </c>
      <c r="BI1118" s="137">
        <f>IF(N1118="nulová",J1118,0)</f>
        <v>0</v>
      </c>
      <c r="BJ1118" s="2" t="s">
        <v>78</v>
      </c>
      <c r="BK1118" s="137">
        <f>ROUND(I1118*H1118,2)</f>
        <v>0</v>
      </c>
      <c r="BL1118" s="2" t="s">
        <v>888</v>
      </c>
      <c r="BM1118" s="136" t="s">
        <v>1366</v>
      </c>
    </row>
    <row r="1119" spans="2:65" s="17" customFormat="1">
      <c r="B1119" s="18"/>
      <c r="D1119" s="138" t="s">
        <v>150</v>
      </c>
      <c r="F1119" s="139" t="s">
        <v>1367</v>
      </c>
      <c r="I1119" s="140"/>
      <c r="L1119" s="18"/>
      <c r="M1119" s="141"/>
      <c r="T1119" s="42"/>
      <c r="AT1119" s="2" t="s">
        <v>150</v>
      </c>
      <c r="AU1119" s="2" t="s">
        <v>80</v>
      </c>
    </row>
    <row r="1120" spans="2:65" s="17" customFormat="1" ht="24.2" customHeight="1">
      <c r="B1120" s="124"/>
      <c r="C1120" s="125" t="s">
        <v>1368</v>
      </c>
      <c r="D1120" s="125" t="s">
        <v>143</v>
      </c>
      <c r="E1120" s="126" t="s">
        <v>1369</v>
      </c>
      <c r="F1120" s="127" t="s">
        <v>1370</v>
      </c>
      <c r="G1120" s="128" t="s">
        <v>237</v>
      </c>
      <c r="H1120" s="129">
        <v>241.36600000000001</v>
      </c>
      <c r="I1120" s="130"/>
      <c r="J1120" s="131">
        <f>ROUND(I1120*H1120,2)</f>
        <v>0</v>
      </c>
      <c r="K1120" s="127" t="s">
        <v>147</v>
      </c>
      <c r="L1120" s="18"/>
      <c r="M1120" s="132" t="s">
        <v>3</v>
      </c>
      <c r="N1120" s="133" t="s">
        <v>41</v>
      </c>
      <c r="P1120" s="134">
        <f>O1120*H1120</f>
        <v>0</v>
      </c>
      <c r="Q1120" s="134">
        <v>3.8E-3</v>
      </c>
      <c r="R1120" s="134">
        <f>Q1120*H1120</f>
        <v>0.91719080000000008</v>
      </c>
      <c r="S1120" s="134">
        <v>0</v>
      </c>
      <c r="T1120" s="135">
        <f>S1120*H1120</f>
        <v>0</v>
      </c>
      <c r="AR1120" s="136" t="s">
        <v>888</v>
      </c>
      <c r="AT1120" s="136" t="s">
        <v>143</v>
      </c>
      <c r="AU1120" s="136" t="s">
        <v>80</v>
      </c>
      <c r="AY1120" s="2" t="s">
        <v>140</v>
      </c>
      <c r="BE1120" s="137">
        <f>IF(N1120="základní",J1120,0)</f>
        <v>0</v>
      </c>
      <c r="BF1120" s="137">
        <f>IF(N1120="snížená",J1120,0)</f>
        <v>0</v>
      </c>
      <c r="BG1120" s="137">
        <f>IF(N1120="zákl. přenesená",J1120,0)</f>
        <v>0</v>
      </c>
      <c r="BH1120" s="137">
        <f>IF(N1120="sníž. přenesená",J1120,0)</f>
        <v>0</v>
      </c>
      <c r="BI1120" s="137">
        <f>IF(N1120="nulová",J1120,0)</f>
        <v>0</v>
      </c>
      <c r="BJ1120" s="2" t="s">
        <v>78</v>
      </c>
      <c r="BK1120" s="137">
        <f>ROUND(I1120*H1120,2)</f>
        <v>0</v>
      </c>
      <c r="BL1120" s="2" t="s">
        <v>888</v>
      </c>
      <c r="BM1120" s="136" t="s">
        <v>1371</v>
      </c>
    </row>
    <row r="1121" spans="2:51" s="17" customFormat="1">
      <c r="B1121" s="18"/>
      <c r="D1121" s="138" t="s">
        <v>150</v>
      </c>
      <c r="F1121" s="139" t="s">
        <v>1372</v>
      </c>
      <c r="I1121" s="140"/>
      <c r="L1121" s="18"/>
      <c r="M1121" s="141"/>
      <c r="T1121" s="42"/>
      <c r="AT1121" s="2" t="s">
        <v>150</v>
      </c>
      <c r="AU1121" s="2" t="s">
        <v>80</v>
      </c>
    </row>
    <row r="1122" spans="2:51" s="142" customFormat="1">
      <c r="B1122" s="143"/>
      <c r="D1122" s="144" t="s">
        <v>152</v>
      </c>
      <c r="E1122" s="145" t="s">
        <v>3</v>
      </c>
      <c r="F1122" s="146" t="s">
        <v>485</v>
      </c>
      <c r="H1122" s="145" t="s">
        <v>3</v>
      </c>
      <c r="I1122" s="147"/>
      <c r="L1122" s="143"/>
      <c r="M1122" s="148"/>
      <c r="T1122" s="149"/>
      <c r="AT1122" s="145" t="s">
        <v>152</v>
      </c>
      <c r="AU1122" s="145" t="s">
        <v>80</v>
      </c>
      <c r="AV1122" s="142" t="s">
        <v>78</v>
      </c>
      <c r="AW1122" s="142" t="s">
        <v>32</v>
      </c>
      <c r="AX1122" s="142" t="s">
        <v>70</v>
      </c>
      <c r="AY1122" s="145" t="s">
        <v>140</v>
      </c>
    </row>
    <row r="1123" spans="2:51" s="150" customFormat="1">
      <c r="B1123" s="151"/>
      <c r="D1123" s="144" t="s">
        <v>152</v>
      </c>
      <c r="E1123" s="152" t="s">
        <v>3</v>
      </c>
      <c r="F1123" s="153" t="s">
        <v>486</v>
      </c>
      <c r="H1123" s="154">
        <v>98.616</v>
      </c>
      <c r="I1123" s="155"/>
      <c r="L1123" s="151"/>
      <c r="M1123" s="156"/>
      <c r="T1123" s="157"/>
      <c r="AT1123" s="152" t="s">
        <v>152</v>
      </c>
      <c r="AU1123" s="152" t="s">
        <v>80</v>
      </c>
      <c r="AV1123" s="150" t="s">
        <v>80</v>
      </c>
      <c r="AW1123" s="150" t="s">
        <v>32</v>
      </c>
      <c r="AX1123" s="150" t="s">
        <v>70</v>
      </c>
      <c r="AY1123" s="152" t="s">
        <v>140</v>
      </c>
    </row>
    <row r="1124" spans="2:51" s="150" customFormat="1">
      <c r="B1124" s="151"/>
      <c r="D1124" s="144" t="s">
        <v>152</v>
      </c>
      <c r="E1124" s="152" t="s">
        <v>3</v>
      </c>
      <c r="F1124" s="153" t="s">
        <v>487</v>
      </c>
      <c r="H1124" s="154">
        <v>-1.3620000000000001</v>
      </c>
      <c r="I1124" s="155"/>
      <c r="L1124" s="151"/>
      <c r="M1124" s="156"/>
      <c r="T1124" s="157"/>
      <c r="AT1124" s="152" t="s">
        <v>152</v>
      </c>
      <c r="AU1124" s="152" t="s">
        <v>80</v>
      </c>
      <c r="AV1124" s="150" t="s">
        <v>80</v>
      </c>
      <c r="AW1124" s="150" t="s">
        <v>32</v>
      </c>
      <c r="AX1124" s="150" t="s">
        <v>70</v>
      </c>
      <c r="AY1124" s="152" t="s">
        <v>140</v>
      </c>
    </row>
    <row r="1125" spans="2:51" s="150" customFormat="1">
      <c r="B1125" s="151"/>
      <c r="D1125" s="144" t="s">
        <v>152</v>
      </c>
      <c r="E1125" s="152" t="s">
        <v>3</v>
      </c>
      <c r="F1125" s="153" t="s">
        <v>488</v>
      </c>
      <c r="H1125" s="154">
        <v>-1.37</v>
      </c>
      <c r="I1125" s="155"/>
      <c r="L1125" s="151"/>
      <c r="M1125" s="156"/>
      <c r="T1125" s="157"/>
      <c r="AT1125" s="152" t="s">
        <v>152</v>
      </c>
      <c r="AU1125" s="152" t="s">
        <v>80</v>
      </c>
      <c r="AV1125" s="150" t="s">
        <v>80</v>
      </c>
      <c r="AW1125" s="150" t="s">
        <v>32</v>
      </c>
      <c r="AX1125" s="150" t="s">
        <v>70</v>
      </c>
      <c r="AY1125" s="152" t="s">
        <v>140</v>
      </c>
    </row>
    <row r="1126" spans="2:51" s="150" customFormat="1">
      <c r="B1126" s="151"/>
      <c r="D1126" s="144" t="s">
        <v>152</v>
      </c>
      <c r="E1126" s="152" t="s">
        <v>3</v>
      </c>
      <c r="F1126" s="153" t="s">
        <v>489</v>
      </c>
      <c r="H1126" s="154">
        <v>-1.5760000000000001</v>
      </c>
      <c r="I1126" s="155"/>
      <c r="L1126" s="151"/>
      <c r="M1126" s="156"/>
      <c r="T1126" s="157"/>
      <c r="AT1126" s="152" t="s">
        <v>152</v>
      </c>
      <c r="AU1126" s="152" t="s">
        <v>80</v>
      </c>
      <c r="AV1126" s="150" t="s">
        <v>80</v>
      </c>
      <c r="AW1126" s="150" t="s">
        <v>32</v>
      </c>
      <c r="AX1126" s="150" t="s">
        <v>70</v>
      </c>
      <c r="AY1126" s="152" t="s">
        <v>140</v>
      </c>
    </row>
    <row r="1127" spans="2:51" s="150" customFormat="1">
      <c r="B1127" s="151"/>
      <c r="D1127" s="144" t="s">
        <v>152</v>
      </c>
      <c r="E1127" s="152" t="s">
        <v>3</v>
      </c>
      <c r="F1127" s="153" t="s">
        <v>490</v>
      </c>
      <c r="H1127" s="154">
        <v>-0.56599999999999995</v>
      </c>
      <c r="I1127" s="155"/>
      <c r="L1127" s="151"/>
      <c r="M1127" s="156"/>
      <c r="T1127" s="157"/>
      <c r="AT1127" s="152" t="s">
        <v>152</v>
      </c>
      <c r="AU1127" s="152" t="s">
        <v>80</v>
      </c>
      <c r="AV1127" s="150" t="s">
        <v>80</v>
      </c>
      <c r="AW1127" s="150" t="s">
        <v>32</v>
      </c>
      <c r="AX1127" s="150" t="s">
        <v>70</v>
      </c>
      <c r="AY1127" s="152" t="s">
        <v>140</v>
      </c>
    </row>
    <row r="1128" spans="2:51" s="150" customFormat="1">
      <c r="B1128" s="151"/>
      <c r="D1128" s="144" t="s">
        <v>152</v>
      </c>
      <c r="E1128" s="152" t="s">
        <v>3</v>
      </c>
      <c r="F1128" s="153" t="s">
        <v>491</v>
      </c>
      <c r="H1128" s="154">
        <v>-5.1520000000000001</v>
      </c>
      <c r="I1128" s="155"/>
      <c r="L1128" s="151"/>
      <c r="M1128" s="156"/>
      <c r="T1128" s="157"/>
      <c r="AT1128" s="152" t="s">
        <v>152</v>
      </c>
      <c r="AU1128" s="152" t="s">
        <v>80</v>
      </c>
      <c r="AV1128" s="150" t="s">
        <v>80</v>
      </c>
      <c r="AW1128" s="150" t="s">
        <v>32</v>
      </c>
      <c r="AX1128" s="150" t="s">
        <v>70</v>
      </c>
      <c r="AY1128" s="152" t="s">
        <v>140</v>
      </c>
    </row>
    <row r="1129" spans="2:51" s="150" customFormat="1">
      <c r="B1129" s="151"/>
      <c r="D1129" s="144" t="s">
        <v>152</v>
      </c>
      <c r="E1129" s="152" t="s">
        <v>3</v>
      </c>
      <c r="F1129" s="153" t="s">
        <v>492</v>
      </c>
      <c r="H1129" s="154">
        <v>-2.8340000000000001</v>
      </c>
      <c r="I1129" s="155"/>
      <c r="L1129" s="151"/>
      <c r="M1129" s="156"/>
      <c r="T1129" s="157"/>
      <c r="AT1129" s="152" t="s">
        <v>152</v>
      </c>
      <c r="AU1129" s="152" t="s">
        <v>80</v>
      </c>
      <c r="AV1129" s="150" t="s">
        <v>80</v>
      </c>
      <c r="AW1129" s="150" t="s">
        <v>32</v>
      </c>
      <c r="AX1129" s="150" t="s">
        <v>70</v>
      </c>
      <c r="AY1129" s="152" t="s">
        <v>140</v>
      </c>
    </row>
    <row r="1130" spans="2:51" s="176" customFormat="1">
      <c r="B1130" s="177"/>
      <c r="D1130" s="144" t="s">
        <v>152</v>
      </c>
      <c r="E1130" s="178" t="s">
        <v>3</v>
      </c>
      <c r="F1130" s="179" t="s">
        <v>274</v>
      </c>
      <c r="H1130" s="180">
        <v>85.756</v>
      </c>
      <c r="I1130" s="181"/>
      <c r="L1130" s="177"/>
      <c r="M1130" s="182"/>
      <c r="T1130" s="183"/>
      <c r="AT1130" s="178" t="s">
        <v>152</v>
      </c>
      <c r="AU1130" s="178" t="s">
        <v>80</v>
      </c>
      <c r="AV1130" s="176" t="s">
        <v>275</v>
      </c>
      <c r="AW1130" s="176" t="s">
        <v>32</v>
      </c>
      <c r="AX1130" s="176" t="s">
        <v>70</v>
      </c>
      <c r="AY1130" s="178" t="s">
        <v>140</v>
      </c>
    </row>
    <row r="1131" spans="2:51" s="142" customFormat="1">
      <c r="B1131" s="143"/>
      <c r="D1131" s="144" t="s">
        <v>152</v>
      </c>
      <c r="E1131" s="145" t="s">
        <v>3</v>
      </c>
      <c r="F1131" s="146" t="s">
        <v>493</v>
      </c>
      <c r="H1131" s="145" t="s">
        <v>3</v>
      </c>
      <c r="I1131" s="147"/>
      <c r="L1131" s="143"/>
      <c r="M1131" s="148"/>
      <c r="T1131" s="149"/>
      <c r="AT1131" s="145" t="s">
        <v>152</v>
      </c>
      <c r="AU1131" s="145" t="s">
        <v>80</v>
      </c>
      <c r="AV1131" s="142" t="s">
        <v>78</v>
      </c>
      <c r="AW1131" s="142" t="s">
        <v>32</v>
      </c>
      <c r="AX1131" s="142" t="s">
        <v>70</v>
      </c>
      <c r="AY1131" s="145" t="s">
        <v>140</v>
      </c>
    </row>
    <row r="1132" spans="2:51" s="150" customFormat="1">
      <c r="B1132" s="151"/>
      <c r="D1132" s="144" t="s">
        <v>152</v>
      </c>
      <c r="E1132" s="152" t="s">
        <v>3</v>
      </c>
      <c r="F1132" s="153" t="s">
        <v>494</v>
      </c>
      <c r="H1132" s="154">
        <v>0.86099999999999999</v>
      </c>
      <c r="I1132" s="155"/>
      <c r="L1132" s="151"/>
      <c r="M1132" s="156"/>
      <c r="T1132" s="157"/>
      <c r="AT1132" s="152" t="s">
        <v>152</v>
      </c>
      <c r="AU1132" s="152" t="s">
        <v>80</v>
      </c>
      <c r="AV1132" s="150" t="s">
        <v>80</v>
      </c>
      <c r="AW1132" s="150" t="s">
        <v>32</v>
      </c>
      <c r="AX1132" s="150" t="s">
        <v>70</v>
      </c>
      <c r="AY1132" s="152" t="s">
        <v>140</v>
      </c>
    </row>
    <row r="1133" spans="2:51" s="150" customFormat="1">
      <c r="B1133" s="151"/>
      <c r="D1133" s="144" t="s">
        <v>152</v>
      </c>
      <c r="E1133" s="152" t="s">
        <v>3</v>
      </c>
      <c r="F1133" s="153" t="s">
        <v>495</v>
      </c>
      <c r="H1133" s="154">
        <v>0.86499999999999999</v>
      </c>
      <c r="I1133" s="155"/>
      <c r="L1133" s="151"/>
      <c r="M1133" s="156"/>
      <c r="T1133" s="157"/>
      <c r="AT1133" s="152" t="s">
        <v>152</v>
      </c>
      <c r="AU1133" s="152" t="s">
        <v>80</v>
      </c>
      <c r="AV1133" s="150" t="s">
        <v>80</v>
      </c>
      <c r="AW1133" s="150" t="s">
        <v>32</v>
      </c>
      <c r="AX1133" s="150" t="s">
        <v>70</v>
      </c>
      <c r="AY1133" s="152" t="s">
        <v>140</v>
      </c>
    </row>
    <row r="1134" spans="2:51" s="150" customFormat="1">
      <c r="B1134" s="151"/>
      <c r="D1134" s="144" t="s">
        <v>152</v>
      </c>
      <c r="E1134" s="152" t="s">
        <v>3</v>
      </c>
      <c r="F1134" s="153" t="s">
        <v>496</v>
      </c>
      <c r="H1134" s="154">
        <v>0.72</v>
      </c>
      <c r="I1134" s="155"/>
      <c r="L1134" s="151"/>
      <c r="M1134" s="156"/>
      <c r="T1134" s="157"/>
      <c r="AT1134" s="152" t="s">
        <v>152</v>
      </c>
      <c r="AU1134" s="152" t="s">
        <v>80</v>
      </c>
      <c r="AV1134" s="150" t="s">
        <v>80</v>
      </c>
      <c r="AW1134" s="150" t="s">
        <v>32</v>
      </c>
      <c r="AX1134" s="150" t="s">
        <v>70</v>
      </c>
      <c r="AY1134" s="152" t="s">
        <v>140</v>
      </c>
    </row>
    <row r="1135" spans="2:51" s="150" customFormat="1">
      <c r="B1135" s="151"/>
      <c r="D1135" s="144" t="s">
        <v>152</v>
      </c>
      <c r="E1135" s="152" t="s">
        <v>3</v>
      </c>
      <c r="F1135" s="153" t="s">
        <v>497</v>
      </c>
      <c r="H1135" s="154">
        <v>0.56399999999999995</v>
      </c>
      <c r="I1135" s="155"/>
      <c r="L1135" s="151"/>
      <c r="M1135" s="156"/>
      <c r="T1135" s="157"/>
      <c r="AT1135" s="152" t="s">
        <v>152</v>
      </c>
      <c r="AU1135" s="152" t="s">
        <v>80</v>
      </c>
      <c r="AV1135" s="150" t="s">
        <v>80</v>
      </c>
      <c r="AW1135" s="150" t="s">
        <v>32</v>
      </c>
      <c r="AX1135" s="150" t="s">
        <v>70</v>
      </c>
      <c r="AY1135" s="152" t="s">
        <v>140</v>
      </c>
    </row>
    <row r="1136" spans="2:51" s="150" customFormat="1">
      <c r="B1136" s="151"/>
      <c r="D1136" s="144" t="s">
        <v>152</v>
      </c>
      <c r="E1136" s="152" t="s">
        <v>3</v>
      </c>
      <c r="F1136" s="153" t="s">
        <v>498</v>
      </c>
      <c r="H1136" s="154">
        <v>1.8460000000000001</v>
      </c>
      <c r="I1136" s="155"/>
      <c r="L1136" s="151"/>
      <c r="M1136" s="156"/>
      <c r="T1136" s="157"/>
      <c r="AT1136" s="152" t="s">
        <v>152</v>
      </c>
      <c r="AU1136" s="152" t="s">
        <v>80</v>
      </c>
      <c r="AV1136" s="150" t="s">
        <v>80</v>
      </c>
      <c r="AW1136" s="150" t="s">
        <v>32</v>
      </c>
      <c r="AX1136" s="150" t="s">
        <v>70</v>
      </c>
      <c r="AY1136" s="152" t="s">
        <v>140</v>
      </c>
    </row>
    <row r="1137" spans="2:65" s="150" customFormat="1">
      <c r="B1137" s="151"/>
      <c r="D1137" s="144" t="s">
        <v>152</v>
      </c>
      <c r="E1137" s="152" t="s">
        <v>3</v>
      </c>
      <c r="F1137" s="153" t="s">
        <v>499</v>
      </c>
      <c r="H1137" s="154">
        <v>0.93799999999999994</v>
      </c>
      <c r="I1137" s="155"/>
      <c r="L1137" s="151"/>
      <c r="M1137" s="156"/>
      <c r="T1137" s="157"/>
      <c r="AT1137" s="152" t="s">
        <v>152</v>
      </c>
      <c r="AU1137" s="152" t="s">
        <v>80</v>
      </c>
      <c r="AV1137" s="150" t="s">
        <v>80</v>
      </c>
      <c r="AW1137" s="150" t="s">
        <v>32</v>
      </c>
      <c r="AX1137" s="150" t="s">
        <v>70</v>
      </c>
      <c r="AY1137" s="152" t="s">
        <v>140</v>
      </c>
    </row>
    <row r="1138" spans="2:65" s="176" customFormat="1">
      <c r="B1138" s="177"/>
      <c r="D1138" s="144" t="s">
        <v>152</v>
      </c>
      <c r="E1138" s="178" t="s">
        <v>3</v>
      </c>
      <c r="F1138" s="179" t="s">
        <v>274</v>
      </c>
      <c r="H1138" s="180">
        <v>5.7939999999999996</v>
      </c>
      <c r="I1138" s="181"/>
      <c r="L1138" s="177"/>
      <c r="M1138" s="182"/>
      <c r="T1138" s="183"/>
      <c r="AT1138" s="178" t="s">
        <v>152</v>
      </c>
      <c r="AU1138" s="178" t="s">
        <v>80</v>
      </c>
      <c r="AV1138" s="176" t="s">
        <v>275</v>
      </c>
      <c r="AW1138" s="176" t="s">
        <v>32</v>
      </c>
      <c r="AX1138" s="176" t="s">
        <v>70</v>
      </c>
      <c r="AY1138" s="178" t="s">
        <v>140</v>
      </c>
    </row>
    <row r="1139" spans="2:65" s="142" customFormat="1">
      <c r="B1139" s="143"/>
      <c r="D1139" s="144" t="s">
        <v>152</v>
      </c>
      <c r="E1139" s="145" t="s">
        <v>3</v>
      </c>
      <c r="F1139" s="146" t="s">
        <v>500</v>
      </c>
      <c r="H1139" s="145" t="s">
        <v>3</v>
      </c>
      <c r="I1139" s="147"/>
      <c r="L1139" s="143"/>
      <c r="M1139" s="148"/>
      <c r="T1139" s="149"/>
      <c r="AT1139" s="145" t="s">
        <v>152</v>
      </c>
      <c r="AU1139" s="145" t="s">
        <v>80</v>
      </c>
      <c r="AV1139" s="142" t="s">
        <v>78</v>
      </c>
      <c r="AW1139" s="142" t="s">
        <v>32</v>
      </c>
      <c r="AX1139" s="142" t="s">
        <v>70</v>
      </c>
      <c r="AY1139" s="145" t="s">
        <v>140</v>
      </c>
    </row>
    <row r="1140" spans="2:65" s="150" customFormat="1">
      <c r="B1140" s="151"/>
      <c r="D1140" s="144" t="s">
        <v>152</v>
      </c>
      <c r="E1140" s="152" t="s">
        <v>3</v>
      </c>
      <c r="F1140" s="153" t="s">
        <v>501</v>
      </c>
      <c r="H1140" s="154">
        <v>41.72</v>
      </c>
      <c r="I1140" s="155"/>
      <c r="L1140" s="151"/>
      <c r="M1140" s="156"/>
      <c r="T1140" s="157"/>
      <c r="AT1140" s="152" t="s">
        <v>152</v>
      </c>
      <c r="AU1140" s="152" t="s">
        <v>80</v>
      </c>
      <c r="AV1140" s="150" t="s">
        <v>80</v>
      </c>
      <c r="AW1140" s="150" t="s">
        <v>32</v>
      </c>
      <c r="AX1140" s="150" t="s">
        <v>70</v>
      </c>
      <c r="AY1140" s="152" t="s">
        <v>140</v>
      </c>
    </row>
    <row r="1141" spans="2:65" s="150" customFormat="1">
      <c r="B1141" s="151"/>
      <c r="D1141" s="144" t="s">
        <v>152</v>
      </c>
      <c r="E1141" s="152" t="s">
        <v>3</v>
      </c>
      <c r="F1141" s="153" t="s">
        <v>502</v>
      </c>
      <c r="H1141" s="154">
        <v>-4.1219999999999999</v>
      </c>
      <c r="I1141" s="155"/>
      <c r="L1141" s="151"/>
      <c r="M1141" s="156"/>
      <c r="T1141" s="157"/>
      <c r="AT1141" s="152" t="s">
        <v>152</v>
      </c>
      <c r="AU1141" s="152" t="s">
        <v>80</v>
      </c>
      <c r="AV1141" s="150" t="s">
        <v>80</v>
      </c>
      <c r="AW1141" s="150" t="s">
        <v>32</v>
      </c>
      <c r="AX1141" s="150" t="s">
        <v>70</v>
      </c>
      <c r="AY1141" s="152" t="s">
        <v>140</v>
      </c>
    </row>
    <row r="1142" spans="2:65" s="150" customFormat="1">
      <c r="B1142" s="151"/>
      <c r="D1142" s="144" t="s">
        <v>152</v>
      </c>
      <c r="E1142" s="152" t="s">
        <v>3</v>
      </c>
      <c r="F1142" s="153" t="s">
        <v>503</v>
      </c>
      <c r="H1142" s="154">
        <v>6.44</v>
      </c>
      <c r="I1142" s="155"/>
      <c r="L1142" s="151"/>
      <c r="M1142" s="156"/>
      <c r="T1142" s="157"/>
      <c r="AT1142" s="152" t="s">
        <v>152</v>
      </c>
      <c r="AU1142" s="152" t="s">
        <v>80</v>
      </c>
      <c r="AV1142" s="150" t="s">
        <v>80</v>
      </c>
      <c r="AW1142" s="150" t="s">
        <v>32</v>
      </c>
      <c r="AX1142" s="150" t="s">
        <v>70</v>
      </c>
      <c r="AY1142" s="152" t="s">
        <v>140</v>
      </c>
    </row>
    <row r="1143" spans="2:65" s="150" customFormat="1">
      <c r="B1143" s="151"/>
      <c r="D1143" s="144" t="s">
        <v>152</v>
      </c>
      <c r="E1143" s="152" t="s">
        <v>3</v>
      </c>
      <c r="F1143" s="153" t="s">
        <v>502</v>
      </c>
      <c r="H1143" s="154">
        <v>-4.1219999999999999</v>
      </c>
      <c r="I1143" s="155"/>
      <c r="L1143" s="151"/>
      <c r="M1143" s="156"/>
      <c r="T1143" s="157"/>
      <c r="AT1143" s="152" t="s">
        <v>152</v>
      </c>
      <c r="AU1143" s="152" t="s">
        <v>80</v>
      </c>
      <c r="AV1143" s="150" t="s">
        <v>80</v>
      </c>
      <c r="AW1143" s="150" t="s">
        <v>32</v>
      </c>
      <c r="AX1143" s="150" t="s">
        <v>70</v>
      </c>
      <c r="AY1143" s="152" t="s">
        <v>140</v>
      </c>
    </row>
    <row r="1144" spans="2:65" s="150" customFormat="1">
      <c r="B1144" s="151"/>
      <c r="D1144" s="144" t="s">
        <v>152</v>
      </c>
      <c r="E1144" s="152" t="s">
        <v>3</v>
      </c>
      <c r="F1144" s="153" t="s">
        <v>504</v>
      </c>
      <c r="H1144" s="154">
        <v>15.68</v>
      </c>
      <c r="I1144" s="155"/>
      <c r="L1144" s="151"/>
      <c r="M1144" s="156"/>
      <c r="T1144" s="157"/>
      <c r="AT1144" s="152" t="s">
        <v>152</v>
      </c>
      <c r="AU1144" s="152" t="s">
        <v>80</v>
      </c>
      <c r="AV1144" s="150" t="s">
        <v>80</v>
      </c>
      <c r="AW1144" s="150" t="s">
        <v>32</v>
      </c>
      <c r="AX1144" s="150" t="s">
        <v>70</v>
      </c>
      <c r="AY1144" s="152" t="s">
        <v>140</v>
      </c>
    </row>
    <row r="1145" spans="2:65" s="150" customFormat="1">
      <c r="B1145" s="151"/>
      <c r="D1145" s="144" t="s">
        <v>152</v>
      </c>
      <c r="E1145" s="152" t="s">
        <v>3</v>
      </c>
      <c r="F1145" s="153" t="s">
        <v>505</v>
      </c>
      <c r="H1145" s="154">
        <v>65.239999999999995</v>
      </c>
      <c r="I1145" s="155"/>
      <c r="L1145" s="151"/>
      <c r="M1145" s="156"/>
      <c r="T1145" s="157"/>
      <c r="AT1145" s="152" t="s">
        <v>152</v>
      </c>
      <c r="AU1145" s="152" t="s">
        <v>80</v>
      </c>
      <c r="AV1145" s="150" t="s">
        <v>80</v>
      </c>
      <c r="AW1145" s="150" t="s">
        <v>32</v>
      </c>
      <c r="AX1145" s="150" t="s">
        <v>70</v>
      </c>
      <c r="AY1145" s="152" t="s">
        <v>140</v>
      </c>
    </row>
    <row r="1146" spans="2:65" s="150" customFormat="1">
      <c r="B1146" s="151"/>
      <c r="D1146" s="144" t="s">
        <v>152</v>
      </c>
      <c r="E1146" s="152" t="s">
        <v>3</v>
      </c>
      <c r="F1146" s="153" t="s">
        <v>506</v>
      </c>
      <c r="H1146" s="154">
        <v>-8.2430000000000003</v>
      </c>
      <c r="I1146" s="155"/>
      <c r="L1146" s="151"/>
      <c r="M1146" s="156"/>
      <c r="T1146" s="157"/>
      <c r="AT1146" s="152" t="s">
        <v>152</v>
      </c>
      <c r="AU1146" s="152" t="s">
        <v>80</v>
      </c>
      <c r="AV1146" s="150" t="s">
        <v>80</v>
      </c>
      <c r="AW1146" s="150" t="s">
        <v>32</v>
      </c>
      <c r="AX1146" s="150" t="s">
        <v>70</v>
      </c>
      <c r="AY1146" s="152" t="s">
        <v>140</v>
      </c>
    </row>
    <row r="1147" spans="2:65" s="150" customFormat="1">
      <c r="B1147" s="151"/>
      <c r="D1147" s="144" t="s">
        <v>152</v>
      </c>
      <c r="E1147" s="152" t="s">
        <v>3</v>
      </c>
      <c r="F1147" s="153" t="s">
        <v>507</v>
      </c>
      <c r="H1147" s="154">
        <v>42.738999999999997</v>
      </c>
      <c r="I1147" s="155"/>
      <c r="L1147" s="151"/>
      <c r="M1147" s="156"/>
      <c r="T1147" s="157"/>
      <c r="AT1147" s="152" t="s">
        <v>152</v>
      </c>
      <c r="AU1147" s="152" t="s">
        <v>80</v>
      </c>
      <c r="AV1147" s="150" t="s">
        <v>80</v>
      </c>
      <c r="AW1147" s="150" t="s">
        <v>32</v>
      </c>
      <c r="AX1147" s="150" t="s">
        <v>70</v>
      </c>
      <c r="AY1147" s="152" t="s">
        <v>140</v>
      </c>
    </row>
    <row r="1148" spans="2:65" s="150" customFormat="1">
      <c r="B1148" s="151"/>
      <c r="D1148" s="144" t="s">
        <v>152</v>
      </c>
      <c r="E1148" s="152" t="s">
        <v>3</v>
      </c>
      <c r="F1148" s="153" t="s">
        <v>508</v>
      </c>
      <c r="H1148" s="154">
        <v>-5.516</v>
      </c>
      <c r="I1148" s="155"/>
      <c r="L1148" s="151"/>
      <c r="M1148" s="156"/>
      <c r="T1148" s="157"/>
      <c r="AT1148" s="152" t="s">
        <v>152</v>
      </c>
      <c r="AU1148" s="152" t="s">
        <v>80</v>
      </c>
      <c r="AV1148" s="150" t="s">
        <v>80</v>
      </c>
      <c r="AW1148" s="150" t="s">
        <v>32</v>
      </c>
      <c r="AX1148" s="150" t="s">
        <v>70</v>
      </c>
      <c r="AY1148" s="152" t="s">
        <v>140</v>
      </c>
    </row>
    <row r="1149" spans="2:65" s="176" customFormat="1">
      <c r="B1149" s="177"/>
      <c r="D1149" s="144" t="s">
        <v>152</v>
      </c>
      <c r="E1149" s="178" t="s">
        <v>3</v>
      </c>
      <c r="F1149" s="179" t="s">
        <v>274</v>
      </c>
      <c r="H1149" s="180">
        <v>149.816</v>
      </c>
      <c r="I1149" s="181"/>
      <c r="L1149" s="177"/>
      <c r="M1149" s="182"/>
      <c r="T1149" s="183"/>
      <c r="AT1149" s="178" t="s">
        <v>152</v>
      </c>
      <c r="AU1149" s="178" t="s">
        <v>80</v>
      </c>
      <c r="AV1149" s="176" t="s">
        <v>275</v>
      </c>
      <c r="AW1149" s="176" t="s">
        <v>32</v>
      </c>
      <c r="AX1149" s="176" t="s">
        <v>70</v>
      </c>
      <c r="AY1149" s="178" t="s">
        <v>140</v>
      </c>
    </row>
    <row r="1150" spans="2:65" s="158" customFormat="1">
      <c r="B1150" s="159"/>
      <c r="D1150" s="144" t="s">
        <v>152</v>
      </c>
      <c r="E1150" s="160" t="s">
        <v>3</v>
      </c>
      <c r="F1150" s="161" t="s">
        <v>162</v>
      </c>
      <c r="H1150" s="162">
        <v>241.36600000000001</v>
      </c>
      <c r="I1150" s="163"/>
      <c r="L1150" s="159"/>
      <c r="M1150" s="164"/>
      <c r="T1150" s="165"/>
      <c r="AT1150" s="160" t="s">
        <v>152</v>
      </c>
      <c r="AU1150" s="160" t="s">
        <v>80</v>
      </c>
      <c r="AV1150" s="158" t="s">
        <v>148</v>
      </c>
      <c r="AW1150" s="158" t="s">
        <v>32</v>
      </c>
      <c r="AX1150" s="158" t="s">
        <v>78</v>
      </c>
      <c r="AY1150" s="160" t="s">
        <v>140</v>
      </c>
    </row>
    <row r="1151" spans="2:65" s="17" customFormat="1" ht="16.5" customHeight="1">
      <c r="B1151" s="124"/>
      <c r="C1151" s="125" t="s">
        <v>1373</v>
      </c>
      <c r="D1151" s="125" t="s">
        <v>143</v>
      </c>
      <c r="E1151" s="126" t="s">
        <v>1374</v>
      </c>
      <c r="F1151" s="127" t="s">
        <v>1375</v>
      </c>
      <c r="G1151" s="128" t="s">
        <v>237</v>
      </c>
      <c r="H1151" s="129">
        <v>241.36600000000001</v>
      </c>
      <c r="I1151" s="130"/>
      <c r="J1151" s="131">
        <f>ROUND(I1151*H1151,2)</f>
        <v>0</v>
      </c>
      <c r="K1151" s="127" t="s">
        <v>147</v>
      </c>
      <c r="L1151" s="18"/>
      <c r="M1151" s="132" t="s">
        <v>3</v>
      </c>
      <c r="N1151" s="133" t="s">
        <v>41</v>
      </c>
      <c r="P1151" s="134">
        <f>O1151*H1151</f>
        <v>0</v>
      </c>
      <c r="Q1151" s="134">
        <v>0</v>
      </c>
      <c r="R1151" s="134">
        <f>Q1151*H1151</f>
        <v>0</v>
      </c>
      <c r="S1151" s="134">
        <v>0</v>
      </c>
      <c r="T1151" s="135">
        <f>S1151*H1151</f>
        <v>0</v>
      </c>
      <c r="AR1151" s="136" t="s">
        <v>888</v>
      </c>
      <c r="AT1151" s="136" t="s">
        <v>143</v>
      </c>
      <c r="AU1151" s="136" t="s">
        <v>80</v>
      </c>
      <c r="AY1151" s="2" t="s">
        <v>140</v>
      </c>
      <c r="BE1151" s="137">
        <f>IF(N1151="základní",J1151,0)</f>
        <v>0</v>
      </c>
      <c r="BF1151" s="137">
        <f>IF(N1151="snížená",J1151,0)</f>
        <v>0</v>
      </c>
      <c r="BG1151" s="137">
        <f>IF(N1151="zákl. přenesená",J1151,0)</f>
        <v>0</v>
      </c>
      <c r="BH1151" s="137">
        <f>IF(N1151="sníž. přenesená",J1151,0)</f>
        <v>0</v>
      </c>
      <c r="BI1151" s="137">
        <f>IF(N1151="nulová",J1151,0)</f>
        <v>0</v>
      </c>
      <c r="BJ1151" s="2" t="s">
        <v>78</v>
      </c>
      <c r="BK1151" s="137">
        <f>ROUND(I1151*H1151,2)</f>
        <v>0</v>
      </c>
      <c r="BL1151" s="2" t="s">
        <v>888</v>
      </c>
      <c r="BM1151" s="136" t="s">
        <v>1376</v>
      </c>
    </row>
    <row r="1152" spans="2:65" s="17" customFormat="1">
      <c r="B1152" s="18"/>
      <c r="D1152" s="138" t="s">
        <v>150</v>
      </c>
      <c r="F1152" s="139" t="s">
        <v>1377</v>
      </c>
      <c r="I1152" s="140"/>
      <c r="L1152" s="18"/>
      <c r="M1152" s="141"/>
      <c r="T1152" s="42"/>
      <c r="AT1152" s="2" t="s">
        <v>150</v>
      </c>
      <c r="AU1152" s="2" t="s">
        <v>80</v>
      </c>
    </row>
    <row r="1153" spans="2:65" s="111" customFormat="1" ht="25.9" customHeight="1">
      <c r="B1153" s="112"/>
      <c r="D1153" s="113" t="s">
        <v>69</v>
      </c>
      <c r="E1153" s="114" t="s">
        <v>1378</v>
      </c>
      <c r="F1153" s="114" t="s">
        <v>1379</v>
      </c>
      <c r="I1153" s="115"/>
      <c r="J1153" s="116">
        <f>BK1153</f>
        <v>0</v>
      </c>
      <c r="L1153" s="112"/>
      <c r="M1153" s="117"/>
      <c r="P1153" s="118">
        <f>SUM(P1154:P1155)</f>
        <v>0</v>
      </c>
      <c r="R1153" s="118">
        <f>SUM(R1154:R1155)</f>
        <v>0</v>
      </c>
      <c r="T1153" s="119">
        <f>SUM(T1154:T1155)</f>
        <v>0</v>
      </c>
      <c r="AR1153" s="113" t="s">
        <v>455</v>
      </c>
      <c r="AT1153" s="120" t="s">
        <v>69</v>
      </c>
      <c r="AU1153" s="120" t="s">
        <v>70</v>
      </c>
      <c r="AY1153" s="113" t="s">
        <v>140</v>
      </c>
      <c r="BK1153" s="121">
        <f>SUM(BK1154:BK1155)</f>
        <v>0</v>
      </c>
    </row>
    <row r="1154" spans="2:65" s="17" customFormat="1" ht="16.5" customHeight="1">
      <c r="B1154" s="124"/>
      <c r="C1154" s="125" t="s">
        <v>1380</v>
      </c>
      <c r="D1154" s="125" t="s">
        <v>143</v>
      </c>
      <c r="E1154" s="126" t="s">
        <v>1381</v>
      </c>
      <c r="F1154" s="127" t="s">
        <v>1382</v>
      </c>
      <c r="G1154" s="128" t="s">
        <v>1058</v>
      </c>
      <c r="H1154" s="129">
        <v>1</v>
      </c>
      <c r="I1154" s="130"/>
      <c r="J1154" s="131">
        <f t="shared" ref="J1154:J1155" si="5">ROUND(I1154*H1154,2)</f>
        <v>0</v>
      </c>
      <c r="K1154" s="127" t="s">
        <v>3</v>
      </c>
      <c r="L1154" s="18"/>
      <c r="M1154" s="132" t="s">
        <v>3</v>
      </c>
      <c r="N1154" s="133" t="s">
        <v>41</v>
      </c>
      <c r="P1154" s="134">
        <f t="shared" ref="P1154:P1155" si="6">O1154*H1154</f>
        <v>0</v>
      </c>
      <c r="Q1154" s="134">
        <v>0</v>
      </c>
      <c r="R1154" s="134">
        <f t="shared" ref="R1154:R1155" si="7">Q1154*H1154</f>
        <v>0</v>
      </c>
      <c r="S1154" s="134">
        <v>0</v>
      </c>
      <c r="T1154" s="135">
        <f t="shared" ref="T1154:T1155" si="8">S1154*H1154</f>
        <v>0</v>
      </c>
      <c r="AR1154" s="136" t="s">
        <v>148</v>
      </c>
      <c r="AT1154" s="136" t="s">
        <v>143</v>
      </c>
      <c r="AU1154" s="136" t="s">
        <v>78</v>
      </c>
      <c r="AY1154" s="2" t="s">
        <v>140</v>
      </c>
      <c r="BE1154" s="137">
        <f t="shared" ref="BE1154:BE1155" si="9">IF(N1154="základní",J1154,0)</f>
        <v>0</v>
      </c>
      <c r="BF1154" s="137">
        <f t="shared" ref="BF1154:BF1155" si="10">IF(N1154="snížená",J1154,0)</f>
        <v>0</v>
      </c>
      <c r="BG1154" s="137">
        <f t="shared" ref="BG1154:BG1155" si="11">IF(N1154="zákl. přenesená",J1154,0)</f>
        <v>0</v>
      </c>
      <c r="BH1154" s="137">
        <f t="shared" ref="BH1154:BH1155" si="12">IF(N1154="sníž. přenesená",J1154,0)</f>
        <v>0</v>
      </c>
      <c r="BI1154" s="137">
        <f t="shared" ref="BI1154:BI1155" si="13">IF(N1154="nulová",J1154,0)</f>
        <v>0</v>
      </c>
      <c r="BJ1154" s="2" t="s">
        <v>78</v>
      </c>
      <c r="BK1154" s="137">
        <f t="shared" ref="BK1154:BK1155" si="14">ROUND(I1154*H1154,2)</f>
        <v>0</v>
      </c>
      <c r="BL1154" s="2" t="s">
        <v>148</v>
      </c>
      <c r="BM1154" s="136" t="s">
        <v>1383</v>
      </c>
    </row>
    <row r="1155" spans="2:65" s="17" customFormat="1" ht="16.5" customHeight="1">
      <c r="B1155" s="124"/>
      <c r="C1155" s="125" t="s">
        <v>1384</v>
      </c>
      <c r="D1155" s="125" t="s">
        <v>143</v>
      </c>
      <c r="E1155" s="126" t="s">
        <v>1385</v>
      </c>
      <c r="F1155" s="127" t="s">
        <v>1386</v>
      </c>
      <c r="G1155" s="128" t="s">
        <v>1387</v>
      </c>
      <c r="H1155" s="129">
        <v>10</v>
      </c>
      <c r="I1155" s="130"/>
      <c r="J1155" s="131">
        <f t="shared" si="5"/>
        <v>0</v>
      </c>
      <c r="K1155" s="127" t="s">
        <v>3</v>
      </c>
      <c r="L1155" s="18"/>
      <c r="M1155" s="185" t="s">
        <v>3</v>
      </c>
      <c r="N1155" s="186" t="s">
        <v>41</v>
      </c>
      <c r="O1155" s="187"/>
      <c r="P1155" s="188">
        <f t="shared" si="6"/>
        <v>0</v>
      </c>
      <c r="Q1155" s="188">
        <v>0</v>
      </c>
      <c r="R1155" s="188">
        <f t="shared" si="7"/>
        <v>0</v>
      </c>
      <c r="S1155" s="188">
        <v>0</v>
      </c>
      <c r="T1155" s="189">
        <f t="shared" si="8"/>
        <v>0</v>
      </c>
      <c r="AR1155" s="136" t="s">
        <v>148</v>
      </c>
      <c r="AT1155" s="136" t="s">
        <v>143</v>
      </c>
      <c r="AU1155" s="136" t="s">
        <v>78</v>
      </c>
      <c r="AY1155" s="2" t="s">
        <v>140</v>
      </c>
      <c r="BE1155" s="137">
        <f t="shared" si="9"/>
        <v>0</v>
      </c>
      <c r="BF1155" s="137">
        <f t="shared" si="10"/>
        <v>0</v>
      </c>
      <c r="BG1155" s="137">
        <f t="shared" si="11"/>
        <v>0</v>
      </c>
      <c r="BH1155" s="137">
        <f t="shared" si="12"/>
        <v>0</v>
      </c>
      <c r="BI1155" s="137">
        <f t="shared" si="13"/>
        <v>0</v>
      </c>
      <c r="BJ1155" s="2" t="s">
        <v>78</v>
      </c>
      <c r="BK1155" s="137">
        <f t="shared" si="14"/>
        <v>0</v>
      </c>
      <c r="BL1155" s="2" t="s">
        <v>148</v>
      </c>
      <c r="BM1155" s="136" t="s">
        <v>1388</v>
      </c>
    </row>
    <row r="1156" spans="2:65" s="17" customFormat="1" ht="6.95" customHeight="1">
      <c r="B1156" s="28"/>
      <c r="C1156" s="29"/>
      <c r="D1156" s="29"/>
      <c r="E1156" s="29"/>
      <c r="F1156" s="29"/>
      <c r="G1156" s="29"/>
      <c r="H1156" s="29"/>
      <c r="I1156" s="29"/>
      <c r="J1156" s="29"/>
      <c r="K1156" s="29"/>
      <c r="L1156" s="18"/>
    </row>
  </sheetData>
  <autoFilter ref="C100:K1155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/>
    <hyperlink ref="F117" r:id="rId2"/>
    <hyperlink ref="F125" r:id="rId3"/>
    <hyperlink ref="F130" r:id="rId4"/>
    <hyperlink ref="F134" r:id="rId5"/>
    <hyperlink ref="F138" r:id="rId6"/>
    <hyperlink ref="F142" r:id="rId7"/>
    <hyperlink ref="F145" r:id="rId8"/>
    <hyperlink ref="F149" r:id="rId9"/>
    <hyperlink ref="F153" r:id="rId10"/>
    <hyperlink ref="F167" r:id="rId11"/>
    <hyperlink ref="F174" r:id="rId12"/>
    <hyperlink ref="F181" r:id="rId13"/>
    <hyperlink ref="F186" r:id="rId14"/>
    <hyperlink ref="F207" r:id="rId15"/>
    <hyperlink ref="F212" r:id="rId16"/>
    <hyperlink ref="F217" r:id="rId17"/>
    <hyperlink ref="F227" r:id="rId18"/>
    <hyperlink ref="F231" r:id="rId19"/>
    <hyperlink ref="F236" r:id="rId20"/>
    <hyperlink ref="F240" r:id="rId21"/>
    <hyperlink ref="F244" r:id="rId22"/>
    <hyperlink ref="F248" r:id="rId23"/>
    <hyperlink ref="F253" r:id="rId24"/>
    <hyperlink ref="F257" r:id="rId25"/>
    <hyperlink ref="F261" r:id="rId26"/>
    <hyperlink ref="F265" r:id="rId27"/>
    <hyperlink ref="F270" r:id="rId28"/>
    <hyperlink ref="F275" r:id="rId29"/>
    <hyperlink ref="F279" r:id="rId30"/>
    <hyperlink ref="F283" r:id="rId31"/>
    <hyperlink ref="F288" r:id="rId32"/>
    <hyperlink ref="F293" r:id="rId33"/>
    <hyperlink ref="F305" r:id="rId34"/>
    <hyperlink ref="F314" r:id="rId35"/>
    <hyperlink ref="F326" r:id="rId36"/>
    <hyperlink ref="F330" r:id="rId37"/>
    <hyperlink ref="F334" r:id="rId38"/>
    <hyperlink ref="F344" r:id="rId39"/>
    <hyperlink ref="F349" r:id="rId40"/>
    <hyperlink ref="F353" r:id="rId41"/>
    <hyperlink ref="F357" r:id="rId42"/>
    <hyperlink ref="F370" r:id="rId43"/>
    <hyperlink ref="F410" r:id="rId44"/>
    <hyperlink ref="F417" r:id="rId45"/>
    <hyperlink ref="F428" r:id="rId46"/>
    <hyperlink ref="F438" r:id="rId47"/>
    <hyperlink ref="F444" r:id="rId48"/>
    <hyperlink ref="F472" r:id="rId49"/>
    <hyperlink ref="F509" r:id="rId50"/>
    <hyperlink ref="F513" r:id="rId51"/>
    <hyperlink ref="F517" r:id="rId52"/>
    <hyperlink ref="F521" r:id="rId53"/>
    <hyperlink ref="F530" r:id="rId54"/>
    <hyperlink ref="F533" r:id="rId55"/>
    <hyperlink ref="F538" r:id="rId56"/>
    <hyperlink ref="F540" r:id="rId57"/>
    <hyperlink ref="F544" r:id="rId58"/>
    <hyperlink ref="F548" r:id="rId59"/>
    <hyperlink ref="F552" r:id="rId60"/>
    <hyperlink ref="F557" r:id="rId61"/>
    <hyperlink ref="F569" r:id="rId62"/>
    <hyperlink ref="F584" r:id="rId63"/>
    <hyperlink ref="F588" r:id="rId64"/>
    <hyperlink ref="F590" r:id="rId65"/>
    <hyperlink ref="F592" r:id="rId66"/>
    <hyperlink ref="F598" r:id="rId67"/>
    <hyperlink ref="F603" r:id="rId68"/>
    <hyperlink ref="F608" r:id="rId69"/>
    <hyperlink ref="F613" r:id="rId70"/>
    <hyperlink ref="F617" r:id="rId71"/>
    <hyperlink ref="F622" r:id="rId72"/>
    <hyperlink ref="F627" r:id="rId73"/>
    <hyperlink ref="F634" r:id="rId74"/>
    <hyperlink ref="F639" r:id="rId75"/>
    <hyperlink ref="F644" r:id="rId76"/>
    <hyperlink ref="F649" r:id="rId77"/>
    <hyperlink ref="F655" r:id="rId78"/>
    <hyperlink ref="F659" r:id="rId79"/>
    <hyperlink ref="F663" r:id="rId80"/>
    <hyperlink ref="F667" r:id="rId81"/>
    <hyperlink ref="F671" r:id="rId82"/>
    <hyperlink ref="F680" r:id="rId83"/>
    <hyperlink ref="F682" r:id="rId84"/>
    <hyperlink ref="F700" r:id="rId85"/>
    <hyperlink ref="F715" r:id="rId86"/>
    <hyperlink ref="F720" r:id="rId87"/>
    <hyperlink ref="F722" r:id="rId88"/>
    <hyperlink ref="F724" r:id="rId89"/>
    <hyperlink ref="F727" r:id="rId90"/>
    <hyperlink ref="F730" r:id="rId91"/>
    <hyperlink ref="F734" r:id="rId92"/>
    <hyperlink ref="F741" r:id="rId93"/>
    <hyperlink ref="F743" r:id="rId94"/>
    <hyperlink ref="F747" r:id="rId95"/>
    <hyperlink ref="F749" r:id="rId96"/>
    <hyperlink ref="F753" r:id="rId97"/>
    <hyperlink ref="F759" r:id="rId98"/>
    <hyperlink ref="F763" r:id="rId99"/>
    <hyperlink ref="F766" r:id="rId100"/>
    <hyperlink ref="F770" r:id="rId101"/>
    <hyperlink ref="F772" r:id="rId102"/>
    <hyperlink ref="F776" r:id="rId103"/>
    <hyperlink ref="F779" r:id="rId104"/>
    <hyperlink ref="F781" r:id="rId105"/>
    <hyperlink ref="F783" r:id="rId106"/>
    <hyperlink ref="F786" r:id="rId107"/>
    <hyperlink ref="F793" r:id="rId108"/>
    <hyperlink ref="F795" r:id="rId109"/>
    <hyperlink ref="F800" r:id="rId110"/>
    <hyperlink ref="F802" r:id="rId111"/>
    <hyperlink ref="F805" r:id="rId112"/>
    <hyperlink ref="F815" r:id="rId113"/>
    <hyperlink ref="F825" r:id="rId114"/>
    <hyperlink ref="F834" r:id="rId115"/>
    <hyperlink ref="F843" r:id="rId116"/>
    <hyperlink ref="F855" r:id="rId117"/>
    <hyperlink ref="F867" r:id="rId118"/>
    <hyperlink ref="F879" r:id="rId119"/>
    <hyperlink ref="F881" r:id="rId120"/>
    <hyperlink ref="F885" r:id="rId121"/>
    <hyperlink ref="F888" r:id="rId122"/>
    <hyperlink ref="F890" r:id="rId123"/>
    <hyperlink ref="F895" r:id="rId124"/>
    <hyperlink ref="F904" r:id="rId125"/>
    <hyperlink ref="F913" r:id="rId126"/>
    <hyperlink ref="F922" r:id="rId127"/>
    <hyperlink ref="F929" r:id="rId128"/>
    <hyperlink ref="F938" r:id="rId129"/>
    <hyperlink ref="F940" r:id="rId130"/>
    <hyperlink ref="F942" r:id="rId131"/>
    <hyperlink ref="F944" r:id="rId132"/>
    <hyperlink ref="F956" r:id="rId133"/>
    <hyperlink ref="F968" r:id="rId134"/>
    <hyperlink ref="F979" r:id="rId135"/>
    <hyperlink ref="F990" r:id="rId136"/>
    <hyperlink ref="F999" r:id="rId137"/>
    <hyperlink ref="F1008" r:id="rId138"/>
    <hyperlink ref="F1017" r:id="rId139"/>
    <hyperlink ref="F1024" r:id="rId140"/>
    <hyperlink ref="F1027" r:id="rId141"/>
    <hyperlink ref="F1029" r:id="rId142"/>
    <hyperlink ref="F1031" r:id="rId143"/>
    <hyperlink ref="F1034" r:id="rId144"/>
    <hyperlink ref="F1036" r:id="rId145"/>
    <hyperlink ref="F1043" r:id="rId146"/>
    <hyperlink ref="F1050" r:id="rId147"/>
    <hyperlink ref="F1053" r:id="rId148"/>
    <hyperlink ref="F1057" r:id="rId149"/>
    <hyperlink ref="F1060" r:id="rId150"/>
    <hyperlink ref="F1063" r:id="rId151"/>
    <hyperlink ref="F1067" r:id="rId152"/>
    <hyperlink ref="F1071" r:id="rId153"/>
    <hyperlink ref="F1075" r:id="rId154"/>
    <hyperlink ref="F1091" r:id="rId155"/>
    <hyperlink ref="F1119" r:id="rId156"/>
    <hyperlink ref="F1121" r:id="rId157"/>
    <hyperlink ref="F1152" r:id="rId158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9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83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77" t="s">
        <v>1389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ROUND(J94,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ROUND((SUM(BE94:BE591)),  2)</f>
        <v>0</v>
      </c>
      <c r="I33" s="82">
        <v>0.21</v>
      </c>
      <c r="J33" s="81">
        <f>ROUND(((SUM(BE94:BE591))*I33),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ROUND((SUM(BF94:BF591)),  2)</f>
        <v>0</v>
      </c>
      <c r="I34" s="82">
        <v>0.12</v>
      </c>
      <c r="J34" s="81">
        <f>ROUND(((SUM(BF94:BF591))*I34),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ROUND((SUM(BG94:BG591)),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ROUND((SUM(BH94:BH591)),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ROUND((SUM(BI94:BI591)),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77" t="str">
        <f>E9</f>
        <v>SO 01 2 - Zdravotně technické instalace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J94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J195</f>
        <v>0</v>
      </c>
      <c r="L62" s="98"/>
    </row>
    <row r="63" spans="2:47" s="97" customFormat="1" ht="19.899999999999999" customHeight="1">
      <c r="B63" s="98"/>
      <c r="D63" s="99" t="s">
        <v>107</v>
      </c>
      <c r="E63" s="100"/>
      <c r="F63" s="100"/>
      <c r="G63" s="100"/>
      <c r="H63" s="100"/>
      <c r="I63" s="100"/>
      <c r="J63" s="101">
        <f>J198</f>
        <v>0</v>
      </c>
      <c r="L63" s="98"/>
    </row>
    <row r="64" spans="2:47" s="97" customFormat="1" ht="19.899999999999999" customHeight="1">
      <c r="B64" s="98"/>
      <c r="D64" s="99" t="s">
        <v>109</v>
      </c>
      <c r="E64" s="100"/>
      <c r="F64" s="100"/>
      <c r="G64" s="100"/>
      <c r="H64" s="100"/>
      <c r="I64" s="100"/>
      <c r="J64" s="101">
        <f>J203</f>
        <v>0</v>
      </c>
      <c r="L64" s="98"/>
    </row>
    <row r="65" spans="2:12" s="97" customFormat="1" ht="19.899999999999999" customHeight="1">
      <c r="B65" s="98"/>
      <c r="D65" s="99" t="s">
        <v>1390</v>
      </c>
      <c r="E65" s="100"/>
      <c r="F65" s="100"/>
      <c r="G65" s="100"/>
      <c r="H65" s="100"/>
      <c r="I65" s="100"/>
      <c r="J65" s="101">
        <f>J210</f>
        <v>0</v>
      </c>
      <c r="L65" s="98"/>
    </row>
    <row r="66" spans="2:12" s="97" customFormat="1" ht="19.899999999999999" customHeight="1">
      <c r="B66" s="98"/>
      <c r="D66" s="99" t="s">
        <v>110</v>
      </c>
      <c r="E66" s="100"/>
      <c r="F66" s="100"/>
      <c r="G66" s="100"/>
      <c r="H66" s="100"/>
      <c r="I66" s="100"/>
      <c r="J66" s="101">
        <f>J222</f>
        <v>0</v>
      </c>
      <c r="L66" s="98"/>
    </row>
    <row r="67" spans="2:12" s="97" customFormat="1" ht="19.899999999999999" customHeight="1">
      <c r="B67" s="98"/>
      <c r="D67" s="99" t="s">
        <v>111</v>
      </c>
      <c r="E67" s="100"/>
      <c r="F67" s="100"/>
      <c r="G67" s="100"/>
      <c r="H67" s="100"/>
      <c r="I67" s="100"/>
      <c r="J67" s="101">
        <f>J233</f>
        <v>0</v>
      </c>
      <c r="L67" s="98"/>
    </row>
    <row r="68" spans="2:12" s="97" customFormat="1" ht="19.899999999999999" customHeight="1">
      <c r="B68" s="98"/>
      <c r="D68" s="99" t="s">
        <v>112</v>
      </c>
      <c r="E68" s="100"/>
      <c r="F68" s="100"/>
      <c r="G68" s="100"/>
      <c r="H68" s="100"/>
      <c r="I68" s="100"/>
      <c r="J68" s="101">
        <f>J243</f>
        <v>0</v>
      </c>
      <c r="L68" s="98"/>
    </row>
    <row r="69" spans="2:12" s="92" customFormat="1" ht="24.95" customHeight="1">
      <c r="B69" s="93"/>
      <c r="D69" s="94" t="s">
        <v>113</v>
      </c>
      <c r="E69" s="95"/>
      <c r="F69" s="95"/>
      <c r="G69" s="95"/>
      <c r="H69" s="95"/>
      <c r="I69" s="95"/>
      <c r="J69" s="96">
        <f t="shared" ref="J69:J70" si="2">J246</f>
        <v>0</v>
      </c>
      <c r="L69" s="93"/>
    </row>
    <row r="70" spans="2:12" s="97" customFormat="1" ht="19.899999999999999" customHeight="1">
      <c r="B70" s="98"/>
      <c r="D70" s="99" t="s">
        <v>1391</v>
      </c>
      <c r="E70" s="100"/>
      <c r="F70" s="100"/>
      <c r="G70" s="100"/>
      <c r="H70" s="100"/>
      <c r="I70" s="100"/>
      <c r="J70" s="101">
        <f t="shared" si="2"/>
        <v>0</v>
      </c>
      <c r="L70" s="98"/>
    </row>
    <row r="71" spans="2:12" s="97" customFormat="1" ht="19.899999999999999" customHeight="1">
      <c r="B71" s="98"/>
      <c r="D71" s="99" t="s">
        <v>1392</v>
      </c>
      <c r="E71" s="100"/>
      <c r="F71" s="100"/>
      <c r="G71" s="100"/>
      <c r="H71" s="100"/>
      <c r="I71" s="100"/>
      <c r="J71" s="101">
        <f>J250</f>
        <v>0</v>
      </c>
      <c r="L71" s="98"/>
    </row>
    <row r="72" spans="2:12" s="97" customFormat="1" ht="19.899999999999999" customHeight="1">
      <c r="B72" s="98"/>
      <c r="D72" s="99" t="s">
        <v>1393</v>
      </c>
      <c r="E72" s="100"/>
      <c r="F72" s="100"/>
      <c r="G72" s="100"/>
      <c r="H72" s="100"/>
      <c r="I72" s="100"/>
      <c r="J72" s="101">
        <f>J302</f>
        <v>0</v>
      </c>
      <c r="L72" s="98"/>
    </row>
    <row r="73" spans="2:12" s="97" customFormat="1" ht="19.899999999999999" customHeight="1">
      <c r="B73" s="98"/>
      <c r="D73" s="99" t="s">
        <v>1394</v>
      </c>
      <c r="E73" s="100"/>
      <c r="F73" s="100"/>
      <c r="G73" s="100"/>
      <c r="H73" s="100"/>
      <c r="I73" s="100"/>
      <c r="J73" s="101">
        <f>J337</f>
        <v>0</v>
      </c>
      <c r="L73" s="98"/>
    </row>
    <row r="74" spans="2:12" s="92" customFormat="1" ht="24.95" customHeight="1">
      <c r="B74" s="93"/>
      <c r="D74" s="94" t="s">
        <v>124</v>
      </c>
      <c r="E74" s="95"/>
      <c r="F74" s="95"/>
      <c r="G74" s="95"/>
      <c r="H74" s="95"/>
      <c r="I74" s="95"/>
      <c r="J74" s="96">
        <f>J586</f>
        <v>0</v>
      </c>
      <c r="L74" s="93"/>
    </row>
    <row r="75" spans="2:12" s="17" customFormat="1" ht="21.75" customHeight="1">
      <c r="B75" s="18"/>
      <c r="L75" s="18"/>
    </row>
    <row r="76" spans="2:12" s="17" customFormat="1" ht="6.95" customHeight="1"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18"/>
    </row>
    <row r="80" spans="2:12" s="17" customFormat="1" ht="6.95" customHeight="1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18"/>
    </row>
    <row r="81" spans="2:63" s="17" customFormat="1" ht="24.95" customHeight="1">
      <c r="B81" s="18"/>
      <c r="C81" s="6" t="s">
        <v>125</v>
      </c>
      <c r="L81" s="18"/>
    </row>
    <row r="82" spans="2:63" s="17" customFormat="1" ht="6.95" customHeight="1">
      <c r="B82" s="18"/>
      <c r="L82" s="18"/>
    </row>
    <row r="83" spans="2:63" s="17" customFormat="1" ht="12" customHeight="1">
      <c r="B83" s="18"/>
      <c r="C83" s="12" t="s">
        <v>17</v>
      </c>
      <c r="L83" s="18"/>
    </row>
    <row r="84" spans="2:63" s="17" customFormat="1" ht="26.25" customHeight="1">
      <c r="B84" s="18"/>
      <c r="E84" s="307" t="str">
        <f>E7</f>
        <v>STAVEBNÍ ÚPRAVY VEŘEJNÝCH TOALET SKALKY 2280/99, 741 01 NOVÝ JIČÍN</v>
      </c>
      <c r="F84" s="308"/>
      <c r="G84" s="308"/>
      <c r="H84" s="308"/>
      <c r="L84" s="18"/>
    </row>
    <row r="85" spans="2:63" s="17" customFormat="1" ht="12" customHeight="1">
      <c r="B85" s="18"/>
      <c r="C85" s="12" t="s">
        <v>97</v>
      </c>
      <c r="L85" s="18"/>
    </row>
    <row r="86" spans="2:63" s="17" customFormat="1" ht="16.5" customHeight="1">
      <c r="B86" s="18"/>
      <c r="E86" s="277" t="str">
        <f>E9</f>
        <v>SO 01 2 - Zdravotně technické instalace</v>
      </c>
      <c r="F86" s="306"/>
      <c r="G86" s="306"/>
      <c r="H86" s="306"/>
      <c r="L86" s="18"/>
    </row>
    <row r="87" spans="2:63" s="17" customFormat="1" ht="6.95" customHeight="1">
      <c r="B87" s="18"/>
      <c r="L87" s="18"/>
    </row>
    <row r="88" spans="2:63" s="17" customFormat="1" ht="12" customHeight="1">
      <c r="B88" s="18"/>
      <c r="C88" s="12" t="s">
        <v>21</v>
      </c>
      <c r="F88" s="10" t="str">
        <f>F12</f>
        <v>Nový Jičín</v>
      </c>
      <c r="I88" s="12" t="s">
        <v>23</v>
      </c>
      <c r="J88" s="38">
        <f>IF(J12="","",J12)</f>
        <v>46003</v>
      </c>
      <c r="L88" s="18"/>
    </row>
    <row r="89" spans="2:63" s="17" customFormat="1" ht="6.95" customHeight="1">
      <c r="B89" s="18"/>
      <c r="L89" s="18"/>
    </row>
    <row r="90" spans="2:63" s="17" customFormat="1" ht="25.7" customHeight="1">
      <c r="B90" s="18"/>
      <c r="C90" s="12" t="s">
        <v>24</v>
      </c>
      <c r="F90" s="10" t="str">
        <f>E15</f>
        <v>Město Nový Jičín</v>
      </c>
      <c r="I90" s="12" t="s">
        <v>30</v>
      </c>
      <c r="J90" s="15" t="str">
        <f>E21</f>
        <v>LEGOLA CZECH s.r.o.</v>
      </c>
      <c r="L90" s="18"/>
    </row>
    <row r="91" spans="2:63" s="17" customFormat="1" ht="25.7" customHeight="1">
      <c r="B91" s="18"/>
      <c r="C91" s="12" t="s">
        <v>28</v>
      </c>
      <c r="F91" s="10" t="str">
        <f>IF(E18="","",E18)</f>
        <v>Vyplň údaj</v>
      </c>
      <c r="I91" s="12" t="s">
        <v>33</v>
      </c>
      <c r="J91" s="15" t="str">
        <f>E24</f>
        <v>LEGOLA CZECH s.r.o.</v>
      </c>
      <c r="L91" s="18"/>
    </row>
    <row r="92" spans="2:63" s="17" customFormat="1" ht="10.35" customHeight="1">
      <c r="B92" s="18"/>
      <c r="L92" s="18"/>
    </row>
    <row r="93" spans="2:63" s="102" customFormat="1" ht="29.25" customHeight="1">
      <c r="B93" s="103"/>
      <c r="C93" s="104" t="s">
        <v>126</v>
      </c>
      <c r="D93" s="105" t="s">
        <v>55</v>
      </c>
      <c r="E93" s="105" t="s">
        <v>51</v>
      </c>
      <c r="F93" s="105" t="s">
        <v>52</v>
      </c>
      <c r="G93" s="105" t="s">
        <v>127</v>
      </c>
      <c r="H93" s="105" t="s">
        <v>128</v>
      </c>
      <c r="I93" s="105" t="s">
        <v>129</v>
      </c>
      <c r="J93" s="105" t="s">
        <v>101</v>
      </c>
      <c r="K93" s="106" t="s">
        <v>130</v>
      </c>
      <c r="L93" s="103"/>
      <c r="M93" s="45" t="s">
        <v>3</v>
      </c>
      <c r="N93" s="46" t="s">
        <v>40</v>
      </c>
      <c r="O93" s="46" t="s">
        <v>131</v>
      </c>
      <c r="P93" s="46" t="s">
        <v>132</v>
      </c>
      <c r="Q93" s="46" t="s">
        <v>133</v>
      </c>
      <c r="R93" s="46" t="s">
        <v>134</v>
      </c>
      <c r="S93" s="46" t="s">
        <v>135</v>
      </c>
      <c r="T93" s="47" t="s">
        <v>136</v>
      </c>
    </row>
    <row r="94" spans="2:63" s="17" customFormat="1" ht="22.9" customHeight="1">
      <c r="B94" s="18"/>
      <c r="C94" s="51" t="s">
        <v>137</v>
      </c>
      <c r="J94" s="107">
        <f t="shared" ref="J94:J96" si="3">BK94</f>
        <v>0</v>
      </c>
      <c r="L94" s="18"/>
      <c r="M94" s="48"/>
      <c r="N94" s="39"/>
      <c r="O94" s="39"/>
      <c r="P94" s="108">
        <f>P95+P246+P586</f>
        <v>0</v>
      </c>
      <c r="Q94" s="39"/>
      <c r="R94" s="108">
        <f>R95+R246+R586</f>
        <v>51.876978029999989</v>
      </c>
      <c r="S94" s="39"/>
      <c r="T94" s="109">
        <f>T95+T246+T586</f>
        <v>5.8836692300000006</v>
      </c>
      <c r="AT94" s="2" t="s">
        <v>69</v>
      </c>
      <c r="AU94" s="2" t="s">
        <v>102</v>
      </c>
      <c r="BK94" s="110">
        <f>BK95+BK246+BK586</f>
        <v>0</v>
      </c>
    </row>
    <row r="95" spans="2:63" s="111" customFormat="1" ht="25.9" customHeight="1">
      <c r="B95" s="112"/>
      <c r="D95" s="113" t="s">
        <v>69</v>
      </c>
      <c r="E95" s="114" t="s">
        <v>138</v>
      </c>
      <c r="F95" s="114" t="s">
        <v>139</v>
      </c>
      <c r="I95" s="115"/>
      <c r="J95" s="116">
        <f t="shared" si="3"/>
        <v>0</v>
      </c>
      <c r="L95" s="112"/>
      <c r="M95" s="117"/>
      <c r="P95" s="118">
        <f>P96+P195+P198+P203+P210+P222+P233+P243</f>
        <v>0</v>
      </c>
      <c r="R95" s="118">
        <f>R96+R195+R198+R203+R210+R222+R233+R243</f>
        <v>51.180482029999986</v>
      </c>
      <c r="T95" s="119">
        <f>T96+T195+T198+T203+T210+T222+T233+T243</f>
        <v>2.4660000000000002</v>
      </c>
      <c r="AR95" s="113" t="s">
        <v>78</v>
      </c>
      <c r="AT95" s="120" t="s">
        <v>69</v>
      </c>
      <c r="AU95" s="120" t="s">
        <v>70</v>
      </c>
      <c r="AY95" s="113" t="s">
        <v>140</v>
      </c>
      <c r="BK95" s="121">
        <f>BK96+BK195+BK198+BK203+BK210+BK222+BK233+BK243</f>
        <v>0</v>
      </c>
    </row>
    <row r="96" spans="2:63" s="111" customFormat="1" ht="22.9" customHeight="1">
      <c r="B96" s="112"/>
      <c r="D96" s="113" t="s">
        <v>69</v>
      </c>
      <c r="E96" s="122" t="s">
        <v>78</v>
      </c>
      <c r="F96" s="122" t="s">
        <v>141</v>
      </c>
      <c r="I96" s="115"/>
      <c r="J96" s="123">
        <f t="shared" si="3"/>
        <v>0</v>
      </c>
      <c r="L96" s="112"/>
      <c r="M96" s="117"/>
      <c r="P96" s="118">
        <f>SUM(P97:P194)</f>
        <v>0</v>
      </c>
      <c r="R96" s="118">
        <f>SUM(R97:R194)</f>
        <v>49.622991879999994</v>
      </c>
      <c r="T96" s="119">
        <f>SUM(T97:T194)</f>
        <v>0</v>
      </c>
      <c r="AR96" s="113" t="s">
        <v>78</v>
      </c>
      <c r="AT96" s="120" t="s">
        <v>69</v>
      </c>
      <c r="AU96" s="120" t="s">
        <v>78</v>
      </c>
      <c r="AY96" s="113" t="s">
        <v>140</v>
      </c>
      <c r="BK96" s="121">
        <f>SUM(BK97:BK194)</f>
        <v>0</v>
      </c>
    </row>
    <row r="97" spans="2:65" s="17" customFormat="1" ht="24.2" customHeight="1">
      <c r="B97" s="124"/>
      <c r="C97" s="125" t="s">
        <v>1198</v>
      </c>
      <c r="D97" s="125" t="s">
        <v>143</v>
      </c>
      <c r="E97" s="126" t="s">
        <v>1395</v>
      </c>
      <c r="F97" s="127" t="s">
        <v>1396</v>
      </c>
      <c r="G97" s="128" t="s">
        <v>237</v>
      </c>
      <c r="H97" s="129">
        <v>5.55</v>
      </c>
      <c r="I97" s="130"/>
      <c r="J97" s="131">
        <f>ROUND(I97*H97,2)</f>
        <v>0</v>
      </c>
      <c r="K97" s="127" t="s">
        <v>147</v>
      </c>
      <c r="L97" s="18"/>
      <c r="M97" s="132" t="s">
        <v>3</v>
      </c>
      <c r="N97" s="133" t="s">
        <v>41</v>
      </c>
      <c r="P97" s="134">
        <f>O97*H97</f>
        <v>0</v>
      </c>
      <c r="Q97" s="134">
        <v>0</v>
      </c>
      <c r="R97" s="134">
        <f>Q97*H97</f>
        <v>0</v>
      </c>
      <c r="S97" s="134">
        <v>0</v>
      </c>
      <c r="T97" s="135">
        <f>S97*H97</f>
        <v>0</v>
      </c>
      <c r="AR97" s="136" t="s">
        <v>148</v>
      </c>
      <c r="AT97" s="136" t="s">
        <v>143</v>
      </c>
      <c r="AU97" s="136" t="s">
        <v>80</v>
      </c>
      <c r="AY97" s="2" t="s">
        <v>140</v>
      </c>
      <c r="BE97" s="137">
        <f>IF(N97="základní",J97,0)</f>
        <v>0</v>
      </c>
      <c r="BF97" s="137">
        <f>IF(N97="snížená",J97,0)</f>
        <v>0</v>
      </c>
      <c r="BG97" s="137">
        <f>IF(N97="zákl. přenesená",J97,0)</f>
        <v>0</v>
      </c>
      <c r="BH97" s="137">
        <f>IF(N97="sníž. přenesená",J97,0)</f>
        <v>0</v>
      </c>
      <c r="BI97" s="137">
        <f>IF(N97="nulová",J97,0)</f>
        <v>0</v>
      </c>
      <c r="BJ97" s="2" t="s">
        <v>78</v>
      </c>
      <c r="BK97" s="137">
        <f>ROUND(I97*H97,2)</f>
        <v>0</v>
      </c>
      <c r="BL97" s="2" t="s">
        <v>148</v>
      </c>
      <c r="BM97" s="136" t="s">
        <v>1397</v>
      </c>
    </row>
    <row r="98" spans="2:65" s="17" customFormat="1">
      <c r="B98" s="18"/>
      <c r="D98" s="138" t="s">
        <v>150</v>
      </c>
      <c r="F98" s="139" t="s">
        <v>1398</v>
      </c>
      <c r="I98" s="140"/>
      <c r="L98" s="18"/>
      <c r="M98" s="141"/>
      <c r="T98" s="42"/>
      <c r="AT98" s="2" t="s">
        <v>150</v>
      </c>
      <c r="AU98" s="2" t="s">
        <v>80</v>
      </c>
    </row>
    <row r="99" spans="2:65" s="150" customFormat="1">
      <c r="B99" s="151"/>
      <c r="D99" s="144" t="s">
        <v>152</v>
      </c>
      <c r="E99" s="152" t="s">
        <v>3</v>
      </c>
      <c r="F99" s="153" t="s">
        <v>1399</v>
      </c>
      <c r="H99" s="154">
        <v>2.1</v>
      </c>
      <c r="I99" s="155"/>
      <c r="L99" s="151"/>
      <c r="M99" s="156"/>
      <c r="T99" s="157"/>
      <c r="AT99" s="152" t="s">
        <v>152</v>
      </c>
      <c r="AU99" s="152" t="s">
        <v>80</v>
      </c>
      <c r="AV99" s="150" t="s">
        <v>80</v>
      </c>
      <c r="AW99" s="150" t="s">
        <v>32</v>
      </c>
      <c r="AX99" s="150" t="s">
        <v>70</v>
      </c>
      <c r="AY99" s="152" t="s">
        <v>140</v>
      </c>
    </row>
    <row r="100" spans="2:65" s="150" customFormat="1">
      <c r="B100" s="151"/>
      <c r="D100" s="144" t="s">
        <v>152</v>
      </c>
      <c r="E100" s="152" t="s">
        <v>3</v>
      </c>
      <c r="F100" s="153" t="s">
        <v>1400</v>
      </c>
      <c r="H100" s="154">
        <v>3.45</v>
      </c>
      <c r="I100" s="155"/>
      <c r="L100" s="151"/>
      <c r="M100" s="156"/>
      <c r="T100" s="157"/>
      <c r="AT100" s="152" t="s">
        <v>152</v>
      </c>
      <c r="AU100" s="152" t="s">
        <v>80</v>
      </c>
      <c r="AV100" s="150" t="s">
        <v>80</v>
      </c>
      <c r="AW100" s="150" t="s">
        <v>32</v>
      </c>
      <c r="AX100" s="150" t="s">
        <v>70</v>
      </c>
      <c r="AY100" s="152" t="s">
        <v>140</v>
      </c>
    </row>
    <row r="101" spans="2:65" s="158" customFormat="1">
      <c r="B101" s="159"/>
      <c r="D101" s="144" t="s">
        <v>152</v>
      </c>
      <c r="E101" s="160" t="s">
        <v>3</v>
      </c>
      <c r="F101" s="161" t="s">
        <v>162</v>
      </c>
      <c r="H101" s="162">
        <v>5.55</v>
      </c>
      <c r="I101" s="163"/>
      <c r="L101" s="159"/>
      <c r="M101" s="164"/>
      <c r="T101" s="165"/>
      <c r="AT101" s="160" t="s">
        <v>152</v>
      </c>
      <c r="AU101" s="160" t="s">
        <v>80</v>
      </c>
      <c r="AV101" s="158" t="s">
        <v>148</v>
      </c>
      <c r="AW101" s="158" t="s">
        <v>32</v>
      </c>
      <c r="AX101" s="158" t="s">
        <v>78</v>
      </c>
      <c r="AY101" s="160" t="s">
        <v>140</v>
      </c>
    </row>
    <row r="102" spans="2:65" s="17" customFormat="1" ht="44.25" customHeight="1">
      <c r="B102" s="124"/>
      <c r="C102" s="125" t="s">
        <v>78</v>
      </c>
      <c r="D102" s="125" t="s">
        <v>143</v>
      </c>
      <c r="E102" s="126" t="s">
        <v>1401</v>
      </c>
      <c r="F102" s="127" t="s">
        <v>1402</v>
      </c>
      <c r="G102" s="128" t="s">
        <v>146</v>
      </c>
      <c r="H102" s="129">
        <v>36.32</v>
      </c>
      <c r="I102" s="130"/>
      <c r="J102" s="131">
        <f>ROUND(I102*H102,2)</f>
        <v>0</v>
      </c>
      <c r="K102" s="127" t="s">
        <v>147</v>
      </c>
      <c r="L102" s="18"/>
      <c r="M102" s="132" t="s">
        <v>3</v>
      </c>
      <c r="N102" s="133" t="s">
        <v>41</v>
      </c>
      <c r="P102" s="134">
        <f>O102*H102</f>
        <v>0</v>
      </c>
      <c r="Q102" s="134">
        <v>0</v>
      </c>
      <c r="R102" s="134">
        <f>Q102*H102</f>
        <v>0</v>
      </c>
      <c r="S102" s="134">
        <v>0</v>
      </c>
      <c r="T102" s="135">
        <f>S102*H102</f>
        <v>0</v>
      </c>
      <c r="AR102" s="136" t="s">
        <v>148</v>
      </c>
      <c r="AT102" s="136" t="s">
        <v>143</v>
      </c>
      <c r="AU102" s="136" t="s">
        <v>80</v>
      </c>
      <c r="AY102" s="2" t="s">
        <v>140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2" t="s">
        <v>78</v>
      </c>
      <c r="BK102" s="137">
        <f>ROUND(I102*H102,2)</f>
        <v>0</v>
      </c>
      <c r="BL102" s="2" t="s">
        <v>148</v>
      </c>
      <c r="BM102" s="136" t="s">
        <v>1403</v>
      </c>
    </row>
    <row r="103" spans="2:65" s="17" customFormat="1">
      <c r="B103" s="18"/>
      <c r="D103" s="138" t="s">
        <v>150</v>
      </c>
      <c r="F103" s="139" t="s">
        <v>1404</v>
      </c>
      <c r="I103" s="140"/>
      <c r="L103" s="18"/>
      <c r="M103" s="141"/>
      <c r="T103" s="42"/>
      <c r="AT103" s="2" t="s">
        <v>150</v>
      </c>
      <c r="AU103" s="2" t="s">
        <v>80</v>
      </c>
    </row>
    <row r="104" spans="2:65" s="142" customFormat="1">
      <c r="B104" s="143"/>
      <c r="D104" s="144" t="s">
        <v>152</v>
      </c>
      <c r="E104" s="145" t="s">
        <v>3</v>
      </c>
      <c r="F104" s="146" t="s">
        <v>757</v>
      </c>
      <c r="H104" s="145" t="s">
        <v>3</v>
      </c>
      <c r="I104" s="147"/>
      <c r="L104" s="143"/>
      <c r="M104" s="148"/>
      <c r="T104" s="149"/>
      <c r="AT104" s="145" t="s">
        <v>152</v>
      </c>
      <c r="AU104" s="145" t="s">
        <v>80</v>
      </c>
      <c r="AV104" s="142" t="s">
        <v>78</v>
      </c>
      <c r="AW104" s="142" t="s">
        <v>32</v>
      </c>
      <c r="AX104" s="142" t="s">
        <v>70</v>
      </c>
      <c r="AY104" s="145" t="s">
        <v>140</v>
      </c>
    </row>
    <row r="105" spans="2:65" s="150" customFormat="1">
      <c r="B105" s="151"/>
      <c r="D105" s="144" t="s">
        <v>152</v>
      </c>
      <c r="E105" s="152" t="s">
        <v>3</v>
      </c>
      <c r="F105" s="153" t="s">
        <v>1405</v>
      </c>
      <c r="H105" s="154">
        <v>15.2</v>
      </c>
      <c r="I105" s="155"/>
      <c r="L105" s="151"/>
      <c r="M105" s="156"/>
      <c r="T105" s="157"/>
      <c r="AT105" s="152" t="s">
        <v>152</v>
      </c>
      <c r="AU105" s="152" t="s">
        <v>80</v>
      </c>
      <c r="AV105" s="150" t="s">
        <v>80</v>
      </c>
      <c r="AW105" s="150" t="s">
        <v>32</v>
      </c>
      <c r="AX105" s="150" t="s">
        <v>70</v>
      </c>
      <c r="AY105" s="152" t="s">
        <v>140</v>
      </c>
    </row>
    <row r="106" spans="2:65" s="176" customFormat="1">
      <c r="B106" s="177"/>
      <c r="D106" s="144" t="s">
        <v>152</v>
      </c>
      <c r="E106" s="178" t="s">
        <v>3</v>
      </c>
      <c r="F106" s="179" t="s">
        <v>274</v>
      </c>
      <c r="H106" s="180">
        <v>15.2</v>
      </c>
      <c r="I106" s="181"/>
      <c r="L106" s="177"/>
      <c r="M106" s="182"/>
      <c r="T106" s="183"/>
      <c r="AT106" s="178" t="s">
        <v>152</v>
      </c>
      <c r="AU106" s="178" t="s">
        <v>80</v>
      </c>
      <c r="AV106" s="176" t="s">
        <v>275</v>
      </c>
      <c r="AW106" s="176" t="s">
        <v>32</v>
      </c>
      <c r="AX106" s="176" t="s">
        <v>70</v>
      </c>
      <c r="AY106" s="178" t="s">
        <v>140</v>
      </c>
    </row>
    <row r="107" spans="2:65" s="142" customFormat="1">
      <c r="B107" s="143"/>
      <c r="D107" s="144" t="s">
        <v>152</v>
      </c>
      <c r="E107" s="145" t="s">
        <v>3</v>
      </c>
      <c r="F107" s="146" t="s">
        <v>1351</v>
      </c>
      <c r="H107" s="145" t="s">
        <v>3</v>
      </c>
      <c r="I107" s="147"/>
      <c r="L107" s="143"/>
      <c r="M107" s="148"/>
      <c r="T107" s="149"/>
      <c r="AT107" s="145" t="s">
        <v>152</v>
      </c>
      <c r="AU107" s="145" t="s">
        <v>80</v>
      </c>
      <c r="AV107" s="142" t="s">
        <v>78</v>
      </c>
      <c r="AW107" s="142" t="s">
        <v>32</v>
      </c>
      <c r="AX107" s="142" t="s">
        <v>70</v>
      </c>
      <c r="AY107" s="145" t="s">
        <v>140</v>
      </c>
    </row>
    <row r="108" spans="2:65" s="150" customFormat="1">
      <c r="B108" s="151"/>
      <c r="D108" s="144" t="s">
        <v>152</v>
      </c>
      <c r="E108" s="152" t="s">
        <v>3</v>
      </c>
      <c r="F108" s="153" t="s">
        <v>1406</v>
      </c>
      <c r="H108" s="154">
        <v>21.12</v>
      </c>
      <c r="I108" s="155"/>
      <c r="L108" s="151"/>
      <c r="M108" s="156"/>
      <c r="T108" s="157"/>
      <c r="AT108" s="152" t="s">
        <v>152</v>
      </c>
      <c r="AU108" s="152" t="s">
        <v>80</v>
      </c>
      <c r="AV108" s="150" t="s">
        <v>80</v>
      </c>
      <c r="AW108" s="150" t="s">
        <v>32</v>
      </c>
      <c r="AX108" s="150" t="s">
        <v>70</v>
      </c>
      <c r="AY108" s="152" t="s">
        <v>140</v>
      </c>
    </row>
    <row r="109" spans="2:65" s="176" customFormat="1">
      <c r="B109" s="177"/>
      <c r="D109" s="144" t="s">
        <v>152</v>
      </c>
      <c r="E109" s="178" t="s">
        <v>3</v>
      </c>
      <c r="F109" s="179" t="s">
        <v>274</v>
      </c>
      <c r="H109" s="180">
        <v>21.12</v>
      </c>
      <c r="I109" s="181"/>
      <c r="L109" s="177"/>
      <c r="M109" s="182"/>
      <c r="T109" s="183"/>
      <c r="AT109" s="178" t="s">
        <v>152</v>
      </c>
      <c r="AU109" s="178" t="s">
        <v>80</v>
      </c>
      <c r="AV109" s="176" t="s">
        <v>275</v>
      </c>
      <c r="AW109" s="176" t="s">
        <v>32</v>
      </c>
      <c r="AX109" s="176" t="s">
        <v>70</v>
      </c>
      <c r="AY109" s="178" t="s">
        <v>140</v>
      </c>
    </row>
    <row r="110" spans="2:65" s="158" customFormat="1">
      <c r="B110" s="159"/>
      <c r="D110" s="144" t="s">
        <v>152</v>
      </c>
      <c r="E110" s="160" t="s">
        <v>3</v>
      </c>
      <c r="F110" s="161" t="s">
        <v>162</v>
      </c>
      <c r="H110" s="162">
        <v>36.32</v>
      </c>
      <c r="I110" s="163"/>
      <c r="L110" s="159"/>
      <c r="M110" s="164"/>
      <c r="T110" s="165"/>
      <c r="AT110" s="160" t="s">
        <v>152</v>
      </c>
      <c r="AU110" s="160" t="s">
        <v>80</v>
      </c>
      <c r="AV110" s="158" t="s">
        <v>148</v>
      </c>
      <c r="AW110" s="158" t="s">
        <v>32</v>
      </c>
      <c r="AX110" s="158" t="s">
        <v>78</v>
      </c>
      <c r="AY110" s="160" t="s">
        <v>140</v>
      </c>
    </row>
    <row r="111" spans="2:65" s="17" customFormat="1" ht="44.25" customHeight="1">
      <c r="B111" s="124"/>
      <c r="C111" s="125" t="s">
        <v>327</v>
      </c>
      <c r="D111" s="125" t="s">
        <v>143</v>
      </c>
      <c r="E111" s="126" t="s">
        <v>1407</v>
      </c>
      <c r="F111" s="127" t="s">
        <v>1408</v>
      </c>
      <c r="G111" s="128" t="s">
        <v>146</v>
      </c>
      <c r="H111" s="129">
        <v>6.9850000000000003</v>
      </c>
      <c r="I111" s="130"/>
      <c r="J111" s="131">
        <f>ROUND(I111*H111,2)</f>
        <v>0</v>
      </c>
      <c r="K111" s="127" t="s">
        <v>1409</v>
      </c>
      <c r="L111" s="18"/>
      <c r="M111" s="132" t="s">
        <v>3</v>
      </c>
      <c r="N111" s="133" t="s">
        <v>41</v>
      </c>
      <c r="P111" s="134">
        <f>O111*H111</f>
        <v>0</v>
      </c>
      <c r="Q111" s="134">
        <v>0</v>
      </c>
      <c r="R111" s="134">
        <f>Q111*H111</f>
        <v>0</v>
      </c>
      <c r="S111" s="134">
        <v>0</v>
      </c>
      <c r="T111" s="135">
        <f>S111*H111</f>
        <v>0</v>
      </c>
      <c r="AR111" s="136" t="s">
        <v>148</v>
      </c>
      <c r="AT111" s="136" t="s">
        <v>143</v>
      </c>
      <c r="AU111" s="136" t="s">
        <v>80</v>
      </c>
      <c r="AY111" s="2" t="s">
        <v>140</v>
      </c>
      <c r="BE111" s="137">
        <f>IF(N111="základní",J111,0)</f>
        <v>0</v>
      </c>
      <c r="BF111" s="137">
        <f>IF(N111="snížená",J111,0)</f>
        <v>0</v>
      </c>
      <c r="BG111" s="137">
        <f>IF(N111="zákl. přenesená",J111,0)</f>
        <v>0</v>
      </c>
      <c r="BH111" s="137">
        <f>IF(N111="sníž. přenesená",J111,0)</f>
        <v>0</v>
      </c>
      <c r="BI111" s="137">
        <f>IF(N111="nulová",J111,0)</f>
        <v>0</v>
      </c>
      <c r="BJ111" s="2" t="s">
        <v>78</v>
      </c>
      <c r="BK111" s="137">
        <f>ROUND(I111*H111,2)</f>
        <v>0</v>
      </c>
      <c r="BL111" s="2" t="s">
        <v>148</v>
      </c>
      <c r="BM111" s="136" t="s">
        <v>1410</v>
      </c>
    </row>
    <row r="112" spans="2:65" s="17" customFormat="1">
      <c r="B112" s="18"/>
      <c r="D112" s="138" t="s">
        <v>150</v>
      </c>
      <c r="F112" s="139" t="s">
        <v>1411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50" customFormat="1">
      <c r="B113" s="151"/>
      <c r="D113" s="144" t="s">
        <v>152</v>
      </c>
      <c r="E113" s="152" t="s">
        <v>3</v>
      </c>
      <c r="F113" s="153" t="s">
        <v>1412</v>
      </c>
      <c r="H113" s="154">
        <v>6.9850000000000003</v>
      </c>
      <c r="I113" s="155"/>
      <c r="L113" s="151"/>
      <c r="M113" s="156"/>
      <c r="T113" s="157"/>
      <c r="AT113" s="152" t="s">
        <v>152</v>
      </c>
      <c r="AU113" s="152" t="s">
        <v>80</v>
      </c>
      <c r="AV113" s="150" t="s">
        <v>80</v>
      </c>
      <c r="AW113" s="150" t="s">
        <v>32</v>
      </c>
      <c r="AX113" s="150" t="s">
        <v>70</v>
      </c>
      <c r="AY113" s="152" t="s">
        <v>140</v>
      </c>
    </row>
    <row r="114" spans="2:65" s="158" customFormat="1">
      <c r="B114" s="159"/>
      <c r="D114" s="144" t="s">
        <v>152</v>
      </c>
      <c r="E114" s="160" t="s">
        <v>3</v>
      </c>
      <c r="F114" s="161" t="s">
        <v>162</v>
      </c>
      <c r="H114" s="162">
        <v>6.9850000000000003</v>
      </c>
      <c r="I114" s="163"/>
      <c r="L114" s="159"/>
      <c r="M114" s="164"/>
      <c r="T114" s="165"/>
      <c r="AT114" s="160" t="s">
        <v>152</v>
      </c>
      <c r="AU114" s="160" t="s">
        <v>80</v>
      </c>
      <c r="AV114" s="158" t="s">
        <v>148</v>
      </c>
      <c r="AW114" s="158" t="s">
        <v>32</v>
      </c>
      <c r="AX114" s="158" t="s">
        <v>78</v>
      </c>
      <c r="AY114" s="160" t="s">
        <v>140</v>
      </c>
    </row>
    <row r="115" spans="2:65" s="17" customFormat="1" ht="37.9" customHeight="1">
      <c r="B115" s="124"/>
      <c r="C115" s="125" t="s">
        <v>1207</v>
      </c>
      <c r="D115" s="125" t="s">
        <v>143</v>
      </c>
      <c r="E115" s="126" t="s">
        <v>1413</v>
      </c>
      <c r="F115" s="127" t="s">
        <v>1414</v>
      </c>
      <c r="G115" s="128" t="s">
        <v>237</v>
      </c>
      <c r="H115" s="129">
        <v>11.1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8.4000000000000003E-4</v>
      </c>
      <c r="R115" s="134">
        <f>Q115*H115</f>
        <v>9.3240000000000007E-3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1415</v>
      </c>
    </row>
    <row r="116" spans="2:65" s="17" customFormat="1">
      <c r="B116" s="18"/>
      <c r="D116" s="138" t="s">
        <v>150</v>
      </c>
      <c r="F116" s="139" t="s">
        <v>1416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E117" s="152" t="s">
        <v>3</v>
      </c>
      <c r="F117" s="153" t="s">
        <v>1417</v>
      </c>
      <c r="H117" s="154">
        <v>4.2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32</v>
      </c>
      <c r="AX117" s="150" t="s">
        <v>70</v>
      </c>
      <c r="AY117" s="152" t="s">
        <v>140</v>
      </c>
    </row>
    <row r="118" spans="2:65" s="150" customFormat="1">
      <c r="B118" s="151"/>
      <c r="D118" s="144" t="s">
        <v>152</v>
      </c>
      <c r="E118" s="152" t="s">
        <v>3</v>
      </c>
      <c r="F118" s="153" t="s">
        <v>1418</v>
      </c>
      <c r="H118" s="154">
        <v>6.9</v>
      </c>
      <c r="I118" s="155"/>
      <c r="L118" s="151"/>
      <c r="M118" s="156"/>
      <c r="T118" s="157"/>
      <c r="AT118" s="152" t="s">
        <v>152</v>
      </c>
      <c r="AU118" s="152" t="s">
        <v>80</v>
      </c>
      <c r="AV118" s="150" t="s">
        <v>80</v>
      </c>
      <c r="AW118" s="150" t="s">
        <v>32</v>
      </c>
      <c r="AX118" s="150" t="s">
        <v>70</v>
      </c>
      <c r="AY118" s="152" t="s">
        <v>140</v>
      </c>
    </row>
    <row r="119" spans="2:65" s="158" customFormat="1">
      <c r="B119" s="159"/>
      <c r="D119" s="144" t="s">
        <v>152</v>
      </c>
      <c r="E119" s="160" t="s">
        <v>3</v>
      </c>
      <c r="F119" s="161" t="s">
        <v>162</v>
      </c>
      <c r="H119" s="162">
        <v>11.1</v>
      </c>
      <c r="I119" s="163"/>
      <c r="L119" s="159"/>
      <c r="M119" s="164"/>
      <c r="T119" s="165"/>
      <c r="AT119" s="160" t="s">
        <v>152</v>
      </c>
      <c r="AU119" s="160" t="s">
        <v>80</v>
      </c>
      <c r="AV119" s="158" t="s">
        <v>148</v>
      </c>
      <c r="AW119" s="158" t="s">
        <v>32</v>
      </c>
      <c r="AX119" s="158" t="s">
        <v>78</v>
      </c>
      <c r="AY119" s="160" t="s">
        <v>140</v>
      </c>
    </row>
    <row r="120" spans="2:65" s="17" customFormat="1" ht="37.9" customHeight="1">
      <c r="B120" s="124"/>
      <c r="C120" s="125" t="s">
        <v>353</v>
      </c>
      <c r="D120" s="125" t="s">
        <v>143</v>
      </c>
      <c r="E120" s="126" t="s">
        <v>1413</v>
      </c>
      <c r="F120" s="127" t="s">
        <v>1414</v>
      </c>
      <c r="G120" s="128" t="s">
        <v>237</v>
      </c>
      <c r="H120" s="129">
        <v>8.7319999999999993</v>
      </c>
      <c r="I120" s="130"/>
      <c r="J120" s="131">
        <f>ROUND(I120*H120,2)</f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>O120*H120</f>
        <v>0</v>
      </c>
      <c r="Q120" s="134">
        <v>8.4000000000000003E-4</v>
      </c>
      <c r="R120" s="134">
        <f>Q120*H120</f>
        <v>7.3348799999999994E-3</v>
      </c>
      <c r="S120" s="134">
        <v>0</v>
      </c>
      <c r="T120" s="135">
        <f>S120*H120</f>
        <v>0</v>
      </c>
      <c r="AR120" s="136" t="s">
        <v>148</v>
      </c>
      <c r="AT120" s="136" t="s">
        <v>143</v>
      </c>
      <c r="AU120" s="136" t="s">
        <v>80</v>
      </c>
      <c r="AY120" s="2" t="s">
        <v>140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2" t="s">
        <v>78</v>
      </c>
      <c r="BK120" s="137">
        <f>ROUND(I120*H120,2)</f>
        <v>0</v>
      </c>
      <c r="BL120" s="2" t="s">
        <v>148</v>
      </c>
      <c r="BM120" s="136" t="s">
        <v>1419</v>
      </c>
    </row>
    <row r="121" spans="2:65" s="17" customFormat="1">
      <c r="B121" s="18"/>
      <c r="D121" s="138" t="s">
        <v>150</v>
      </c>
      <c r="F121" s="139" t="s">
        <v>1416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1420</v>
      </c>
      <c r="H122" s="154">
        <v>8.7319999999999993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8.7319999999999993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44.25" customHeight="1">
      <c r="B124" s="124"/>
      <c r="C124" s="125" t="s">
        <v>894</v>
      </c>
      <c r="D124" s="125" t="s">
        <v>143</v>
      </c>
      <c r="E124" s="126" t="s">
        <v>1421</v>
      </c>
      <c r="F124" s="127" t="s">
        <v>1422</v>
      </c>
      <c r="G124" s="128" t="s">
        <v>237</v>
      </c>
      <c r="H124" s="129">
        <v>11.1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1423</v>
      </c>
    </row>
    <row r="125" spans="2:65" s="17" customFormat="1">
      <c r="B125" s="18"/>
      <c r="D125" s="138" t="s">
        <v>150</v>
      </c>
      <c r="F125" s="139" t="s">
        <v>1424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44.25" customHeight="1">
      <c r="B126" s="124"/>
      <c r="C126" s="125" t="s">
        <v>359</v>
      </c>
      <c r="D126" s="125" t="s">
        <v>143</v>
      </c>
      <c r="E126" s="126" t="s">
        <v>1421</v>
      </c>
      <c r="F126" s="127" t="s">
        <v>1422</v>
      </c>
      <c r="G126" s="128" t="s">
        <v>237</v>
      </c>
      <c r="H126" s="129">
        <v>8.7319999999999993</v>
      </c>
      <c r="I126" s="130"/>
      <c r="J126" s="131">
        <f>ROUND(I126*H126,2)</f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148</v>
      </c>
      <c r="AT126" s="136" t="s">
        <v>143</v>
      </c>
      <c r="AU126" s="136" t="s">
        <v>80</v>
      </c>
      <c r="AY126" s="2" t="s">
        <v>140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2" t="s">
        <v>78</v>
      </c>
      <c r="BK126" s="137">
        <f>ROUND(I126*H126,2)</f>
        <v>0</v>
      </c>
      <c r="BL126" s="2" t="s">
        <v>148</v>
      </c>
      <c r="BM126" s="136" t="s">
        <v>1425</v>
      </c>
    </row>
    <row r="127" spans="2:65" s="17" customFormat="1">
      <c r="B127" s="18"/>
      <c r="D127" s="138" t="s">
        <v>150</v>
      </c>
      <c r="F127" s="139" t="s">
        <v>1424</v>
      </c>
      <c r="I127" s="140"/>
      <c r="L127" s="18"/>
      <c r="M127" s="141"/>
      <c r="T127" s="42"/>
      <c r="AT127" s="2" t="s">
        <v>150</v>
      </c>
      <c r="AU127" s="2" t="s">
        <v>80</v>
      </c>
    </row>
    <row r="128" spans="2:65" s="150" customFormat="1">
      <c r="B128" s="151"/>
      <c r="D128" s="144" t="s">
        <v>152</v>
      </c>
      <c r="E128" s="152" t="s">
        <v>3</v>
      </c>
      <c r="F128" s="153" t="s">
        <v>1420</v>
      </c>
      <c r="H128" s="154">
        <v>8.7319999999999993</v>
      </c>
      <c r="I128" s="155"/>
      <c r="L128" s="151"/>
      <c r="M128" s="156"/>
      <c r="T128" s="157"/>
      <c r="AT128" s="152" t="s">
        <v>152</v>
      </c>
      <c r="AU128" s="152" t="s">
        <v>80</v>
      </c>
      <c r="AV128" s="150" t="s">
        <v>80</v>
      </c>
      <c r="AW128" s="150" t="s">
        <v>32</v>
      </c>
      <c r="AX128" s="150" t="s">
        <v>70</v>
      </c>
      <c r="AY128" s="152" t="s">
        <v>140</v>
      </c>
    </row>
    <row r="129" spans="2:65" s="158" customFormat="1">
      <c r="B129" s="159"/>
      <c r="D129" s="144" t="s">
        <v>152</v>
      </c>
      <c r="E129" s="160" t="s">
        <v>3</v>
      </c>
      <c r="F129" s="161" t="s">
        <v>162</v>
      </c>
      <c r="H129" s="162">
        <v>8.7319999999999993</v>
      </c>
      <c r="I129" s="163"/>
      <c r="L129" s="159"/>
      <c r="M129" s="164"/>
      <c r="T129" s="165"/>
      <c r="AT129" s="160" t="s">
        <v>152</v>
      </c>
      <c r="AU129" s="160" t="s">
        <v>80</v>
      </c>
      <c r="AV129" s="158" t="s">
        <v>148</v>
      </c>
      <c r="AW129" s="158" t="s">
        <v>32</v>
      </c>
      <c r="AX129" s="158" t="s">
        <v>78</v>
      </c>
      <c r="AY129" s="160" t="s">
        <v>140</v>
      </c>
    </row>
    <row r="130" spans="2:65" s="17" customFormat="1" ht="33" customHeight="1">
      <c r="B130" s="124"/>
      <c r="C130" s="125" t="s">
        <v>397</v>
      </c>
      <c r="D130" s="125" t="s">
        <v>143</v>
      </c>
      <c r="E130" s="126" t="s">
        <v>1426</v>
      </c>
      <c r="F130" s="127" t="s">
        <v>1427</v>
      </c>
      <c r="G130" s="128" t="s">
        <v>146</v>
      </c>
      <c r="H130" s="129">
        <v>6.9850000000000003</v>
      </c>
      <c r="I130" s="130"/>
      <c r="J130" s="131">
        <f>ROUND(I130*H130,2)</f>
        <v>0</v>
      </c>
      <c r="K130" s="127" t="s">
        <v>1409</v>
      </c>
      <c r="L130" s="18"/>
      <c r="M130" s="132" t="s">
        <v>3</v>
      </c>
      <c r="N130" s="133" t="s">
        <v>41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148</v>
      </c>
      <c r="AT130" s="136" t="s">
        <v>143</v>
      </c>
      <c r="AU130" s="136" t="s">
        <v>80</v>
      </c>
      <c r="AY130" s="2" t="s">
        <v>140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2" t="s">
        <v>78</v>
      </c>
      <c r="BK130" s="137">
        <f>ROUND(I130*H130,2)</f>
        <v>0</v>
      </c>
      <c r="BL130" s="2" t="s">
        <v>148</v>
      </c>
      <c r="BM130" s="136" t="s">
        <v>1428</v>
      </c>
    </row>
    <row r="131" spans="2:65" s="17" customFormat="1">
      <c r="B131" s="18"/>
      <c r="D131" s="138" t="s">
        <v>150</v>
      </c>
      <c r="F131" s="139" t="s">
        <v>1429</v>
      </c>
      <c r="I131" s="140"/>
      <c r="L131" s="18"/>
      <c r="M131" s="141"/>
      <c r="T131" s="42"/>
      <c r="AT131" s="2" t="s">
        <v>150</v>
      </c>
      <c r="AU131" s="2" t="s">
        <v>80</v>
      </c>
    </row>
    <row r="132" spans="2:65" s="150" customFormat="1">
      <c r="B132" s="151"/>
      <c r="D132" s="144" t="s">
        <v>152</v>
      </c>
      <c r="E132" s="152" t="s">
        <v>3</v>
      </c>
      <c r="F132" s="153" t="s">
        <v>1412</v>
      </c>
      <c r="H132" s="154">
        <v>6.9850000000000003</v>
      </c>
      <c r="I132" s="155"/>
      <c r="L132" s="151"/>
      <c r="M132" s="156"/>
      <c r="T132" s="157"/>
      <c r="AT132" s="152" t="s">
        <v>152</v>
      </c>
      <c r="AU132" s="152" t="s">
        <v>80</v>
      </c>
      <c r="AV132" s="150" t="s">
        <v>80</v>
      </c>
      <c r="AW132" s="150" t="s">
        <v>32</v>
      </c>
      <c r="AX132" s="150" t="s">
        <v>70</v>
      </c>
      <c r="AY132" s="152" t="s">
        <v>140</v>
      </c>
    </row>
    <row r="133" spans="2:65" s="158" customFormat="1">
      <c r="B133" s="159"/>
      <c r="D133" s="144" t="s">
        <v>152</v>
      </c>
      <c r="E133" s="160" t="s">
        <v>3</v>
      </c>
      <c r="F133" s="161" t="s">
        <v>162</v>
      </c>
      <c r="H133" s="162">
        <v>6.9850000000000003</v>
      </c>
      <c r="I133" s="163"/>
      <c r="L133" s="159"/>
      <c r="M133" s="164"/>
      <c r="T133" s="165"/>
      <c r="AT133" s="160" t="s">
        <v>152</v>
      </c>
      <c r="AU133" s="160" t="s">
        <v>80</v>
      </c>
      <c r="AV133" s="158" t="s">
        <v>148</v>
      </c>
      <c r="AW133" s="158" t="s">
        <v>32</v>
      </c>
      <c r="AX133" s="158" t="s">
        <v>78</v>
      </c>
      <c r="AY133" s="160" t="s">
        <v>140</v>
      </c>
    </row>
    <row r="134" spans="2:65" s="17" customFormat="1" ht="55.5" customHeight="1">
      <c r="B134" s="124"/>
      <c r="C134" s="125" t="s">
        <v>1229</v>
      </c>
      <c r="D134" s="125" t="s">
        <v>143</v>
      </c>
      <c r="E134" s="126" t="s">
        <v>180</v>
      </c>
      <c r="F134" s="127" t="s">
        <v>181</v>
      </c>
      <c r="G134" s="128" t="s">
        <v>146</v>
      </c>
      <c r="H134" s="129">
        <v>36.32</v>
      </c>
      <c r="I134" s="130"/>
      <c r="J134" s="131">
        <f>ROUND(I134*H134,2)</f>
        <v>0</v>
      </c>
      <c r="K134" s="127" t="s">
        <v>147</v>
      </c>
      <c r="L134" s="18"/>
      <c r="M134" s="132" t="s">
        <v>3</v>
      </c>
      <c r="N134" s="133" t="s">
        <v>41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148</v>
      </c>
      <c r="AT134" s="136" t="s">
        <v>143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1430</v>
      </c>
    </row>
    <row r="135" spans="2:65" s="17" customFormat="1">
      <c r="B135" s="18"/>
      <c r="D135" s="138" t="s">
        <v>150</v>
      </c>
      <c r="F135" s="139" t="s">
        <v>183</v>
      </c>
      <c r="I135" s="140"/>
      <c r="L135" s="18"/>
      <c r="M135" s="141"/>
      <c r="T135" s="42"/>
      <c r="AT135" s="2" t="s">
        <v>150</v>
      </c>
      <c r="AU135" s="2" t="s">
        <v>80</v>
      </c>
    </row>
    <row r="136" spans="2:65" s="150" customFormat="1">
      <c r="B136" s="151"/>
      <c r="D136" s="144" t="s">
        <v>152</v>
      </c>
      <c r="E136" s="152" t="s">
        <v>3</v>
      </c>
      <c r="F136" s="153" t="s">
        <v>1431</v>
      </c>
      <c r="H136" s="154">
        <v>36.32</v>
      </c>
      <c r="I136" s="155"/>
      <c r="L136" s="151"/>
      <c r="M136" s="156"/>
      <c r="T136" s="157"/>
      <c r="AT136" s="152" t="s">
        <v>152</v>
      </c>
      <c r="AU136" s="152" t="s">
        <v>80</v>
      </c>
      <c r="AV136" s="150" t="s">
        <v>80</v>
      </c>
      <c r="AW136" s="150" t="s">
        <v>32</v>
      </c>
      <c r="AX136" s="150" t="s">
        <v>70</v>
      </c>
      <c r="AY136" s="152" t="s">
        <v>140</v>
      </c>
    </row>
    <row r="137" spans="2:65" s="158" customFormat="1">
      <c r="B137" s="159"/>
      <c r="D137" s="144" t="s">
        <v>152</v>
      </c>
      <c r="E137" s="160" t="s">
        <v>3</v>
      </c>
      <c r="F137" s="161" t="s">
        <v>162</v>
      </c>
      <c r="H137" s="162">
        <v>36.32</v>
      </c>
      <c r="I137" s="163"/>
      <c r="L137" s="159"/>
      <c r="M137" s="164"/>
      <c r="T137" s="165"/>
      <c r="AT137" s="160" t="s">
        <v>152</v>
      </c>
      <c r="AU137" s="160" t="s">
        <v>80</v>
      </c>
      <c r="AV137" s="158" t="s">
        <v>148</v>
      </c>
      <c r="AW137" s="158" t="s">
        <v>32</v>
      </c>
      <c r="AX137" s="158" t="s">
        <v>78</v>
      </c>
      <c r="AY137" s="160" t="s">
        <v>140</v>
      </c>
    </row>
    <row r="138" spans="2:65" s="17" customFormat="1" ht="62.65" customHeight="1">
      <c r="B138" s="124"/>
      <c r="C138" s="125" t="s">
        <v>1432</v>
      </c>
      <c r="D138" s="125" t="s">
        <v>143</v>
      </c>
      <c r="E138" s="126" t="s">
        <v>186</v>
      </c>
      <c r="F138" s="127" t="s">
        <v>187</v>
      </c>
      <c r="G138" s="128" t="s">
        <v>146</v>
      </c>
      <c r="H138" s="129">
        <v>17.824999999999999</v>
      </c>
      <c r="I138" s="130"/>
      <c r="J138" s="131">
        <f>ROUND(I138*H138,2)</f>
        <v>0</v>
      </c>
      <c r="K138" s="127" t="s">
        <v>147</v>
      </c>
      <c r="L138" s="18"/>
      <c r="M138" s="132" t="s">
        <v>3</v>
      </c>
      <c r="N138" s="133" t="s">
        <v>41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148</v>
      </c>
      <c r="AT138" s="136" t="s">
        <v>143</v>
      </c>
      <c r="AU138" s="136" t="s">
        <v>80</v>
      </c>
      <c r="AY138" s="2" t="s">
        <v>140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2" t="s">
        <v>78</v>
      </c>
      <c r="BK138" s="137">
        <f>ROUND(I138*H138,2)</f>
        <v>0</v>
      </c>
      <c r="BL138" s="2" t="s">
        <v>148</v>
      </c>
      <c r="BM138" s="136" t="s">
        <v>1433</v>
      </c>
    </row>
    <row r="139" spans="2:65" s="17" customFormat="1">
      <c r="B139" s="18"/>
      <c r="D139" s="138" t="s">
        <v>150</v>
      </c>
      <c r="F139" s="139" t="s">
        <v>189</v>
      </c>
      <c r="I139" s="140"/>
      <c r="L139" s="18"/>
      <c r="M139" s="141"/>
      <c r="T139" s="42"/>
      <c r="AT139" s="2" t="s">
        <v>150</v>
      </c>
      <c r="AU139" s="2" t="s">
        <v>80</v>
      </c>
    </row>
    <row r="140" spans="2:65" s="150" customFormat="1">
      <c r="B140" s="151"/>
      <c r="D140" s="144" t="s">
        <v>152</v>
      </c>
      <c r="E140" s="152" t="s">
        <v>3</v>
      </c>
      <c r="F140" s="153" t="s">
        <v>1434</v>
      </c>
      <c r="H140" s="154">
        <v>17.824999999999999</v>
      </c>
      <c r="I140" s="155"/>
      <c r="L140" s="151"/>
      <c r="M140" s="156"/>
      <c r="T140" s="157"/>
      <c r="AT140" s="152" t="s">
        <v>152</v>
      </c>
      <c r="AU140" s="152" t="s">
        <v>80</v>
      </c>
      <c r="AV140" s="150" t="s">
        <v>80</v>
      </c>
      <c r="AW140" s="150" t="s">
        <v>32</v>
      </c>
      <c r="AX140" s="150" t="s">
        <v>70</v>
      </c>
      <c r="AY140" s="152" t="s">
        <v>140</v>
      </c>
    </row>
    <row r="141" spans="2:65" s="158" customFormat="1">
      <c r="B141" s="159"/>
      <c r="D141" s="144" t="s">
        <v>152</v>
      </c>
      <c r="E141" s="160" t="s">
        <v>3</v>
      </c>
      <c r="F141" s="161" t="s">
        <v>162</v>
      </c>
      <c r="H141" s="162">
        <v>17.824999999999999</v>
      </c>
      <c r="I141" s="163"/>
      <c r="L141" s="159"/>
      <c r="M141" s="164"/>
      <c r="T141" s="165"/>
      <c r="AT141" s="160" t="s">
        <v>152</v>
      </c>
      <c r="AU141" s="160" t="s">
        <v>80</v>
      </c>
      <c r="AV141" s="158" t="s">
        <v>148</v>
      </c>
      <c r="AW141" s="158" t="s">
        <v>32</v>
      </c>
      <c r="AX141" s="158" t="s">
        <v>78</v>
      </c>
      <c r="AY141" s="160" t="s">
        <v>140</v>
      </c>
    </row>
    <row r="142" spans="2:65" s="17" customFormat="1" ht="66.75" customHeight="1">
      <c r="B142" s="124"/>
      <c r="C142" s="125" t="s">
        <v>1435</v>
      </c>
      <c r="D142" s="125" t="s">
        <v>143</v>
      </c>
      <c r="E142" s="126" t="s">
        <v>192</v>
      </c>
      <c r="F142" s="127" t="s">
        <v>193</v>
      </c>
      <c r="G142" s="128" t="s">
        <v>146</v>
      </c>
      <c r="H142" s="129">
        <v>89.125</v>
      </c>
      <c r="I142" s="130"/>
      <c r="J142" s="131">
        <f>ROUND(I142*H142,2)</f>
        <v>0</v>
      </c>
      <c r="K142" s="127" t="s">
        <v>147</v>
      </c>
      <c r="L142" s="18"/>
      <c r="M142" s="132" t="s">
        <v>3</v>
      </c>
      <c r="N142" s="133" t="s">
        <v>41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148</v>
      </c>
      <c r="AT142" s="136" t="s">
        <v>143</v>
      </c>
      <c r="AU142" s="136" t="s">
        <v>80</v>
      </c>
      <c r="AY142" s="2" t="s">
        <v>140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2" t="s">
        <v>78</v>
      </c>
      <c r="BK142" s="137">
        <f>ROUND(I142*H142,2)</f>
        <v>0</v>
      </c>
      <c r="BL142" s="2" t="s">
        <v>148</v>
      </c>
      <c r="BM142" s="136" t="s">
        <v>1436</v>
      </c>
    </row>
    <row r="143" spans="2:65" s="17" customFormat="1">
      <c r="B143" s="18"/>
      <c r="D143" s="138" t="s">
        <v>150</v>
      </c>
      <c r="F143" s="139" t="s">
        <v>195</v>
      </c>
      <c r="I143" s="140"/>
      <c r="L143" s="18"/>
      <c r="M143" s="141"/>
      <c r="T143" s="42"/>
      <c r="AT143" s="2" t="s">
        <v>150</v>
      </c>
      <c r="AU143" s="2" t="s">
        <v>80</v>
      </c>
    </row>
    <row r="144" spans="2:65" s="150" customFormat="1">
      <c r="B144" s="151"/>
      <c r="D144" s="144" t="s">
        <v>152</v>
      </c>
      <c r="E144" s="152" t="s">
        <v>3</v>
      </c>
      <c r="F144" s="153" t="s">
        <v>1437</v>
      </c>
      <c r="H144" s="154">
        <v>89.125</v>
      </c>
      <c r="I144" s="155"/>
      <c r="L144" s="151"/>
      <c r="M144" s="156"/>
      <c r="T144" s="157"/>
      <c r="AT144" s="152" t="s">
        <v>152</v>
      </c>
      <c r="AU144" s="152" t="s">
        <v>80</v>
      </c>
      <c r="AV144" s="150" t="s">
        <v>80</v>
      </c>
      <c r="AW144" s="150" t="s">
        <v>32</v>
      </c>
      <c r="AX144" s="150" t="s">
        <v>70</v>
      </c>
      <c r="AY144" s="152" t="s">
        <v>140</v>
      </c>
    </row>
    <row r="145" spans="2:65" s="158" customFormat="1">
      <c r="B145" s="159"/>
      <c r="D145" s="144" t="s">
        <v>152</v>
      </c>
      <c r="E145" s="160" t="s">
        <v>3</v>
      </c>
      <c r="F145" s="161" t="s">
        <v>162</v>
      </c>
      <c r="H145" s="162">
        <v>89.125</v>
      </c>
      <c r="I145" s="163"/>
      <c r="L145" s="159"/>
      <c r="M145" s="164"/>
      <c r="T145" s="165"/>
      <c r="AT145" s="160" t="s">
        <v>152</v>
      </c>
      <c r="AU145" s="160" t="s">
        <v>80</v>
      </c>
      <c r="AV145" s="158" t="s">
        <v>148</v>
      </c>
      <c r="AW145" s="158" t="s">
        <v>32</v>
      </c>
      <c r="AX145" s="158" t="s">
        <v>78</v>
      </c>
      <c r="AY145" s="160" t="s">
        <v>140</v>
      </c>
    </row>
    <row r="146" spans="2:65" s="17" customFormat="1" ht="44.25" customHeight="1">
      <c r="B146" s="124"/>
      <c r="C146" s="125" t="s">
        <v>1438</v>
      </c>
      <c r="D146" s="125" t="s">
        <v>143</v>
      </c>
      <c r="E146" s="126" t="s">
        <v>198</v>
      </c>
      <c r="F146" s="127" t="s">
        <v>199</v>
      </c>
      <c r="G146" s="128" t="s">
        <v>146</v>
      </c>
      <c r="H146" s="129">
        <v>17.824999999999999</v>
      </c>
      <c r="I146" s="130"/>
      <c r="J146" s="131">
        <f>ROUND(I146*H146,2)</f>
        <v>0</v>
      </c>
      <c r="K146" s="127" t="s">
        <v>147</v>
      </c>
      <c r="L146" s="18"/>
      <c r="M146" s="132" t="s">
        <v>3</v>
      </c>
      <c r="N146" s="133" t="s">
        <v>41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148</v>
      </c>
      <c r="AT146" s="136" t="s">
        <v>143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1439</v>
      </c>
    </row>
    <row r="147" spans="2:65" s="17" customFormat="1">
      <c r="B147" s="18"/>
      <c r="D147" s="138" t="s">
        <v>150</v>
      </c>
      <c r="F147" s="139" t="s">
        <v>201</v>
      </c>
      <c r="I147" s="140"/>
      <c r="L147" s="18"/>
      <c r="M147" s="141"/>
      <c r="T147" s="42"/>
      <c r="AT147" s="2" t="s">
        <v>150</v>
      </c>
      <c r="AU147" s="2" t="s">
        <v>80</v>
      </c>
    </row>
    <row r="148" spans="2:65" s="150" customFormat="1">
      <c r="B148" s="151"/>
      <c r="D148" s="144" t="s">
        <v>152</v>
      </c>
      <c r="E148" s="152" t="s">
        <v>3</v>
      </c>
      <c r="F148" s="153" t="s">
        <v>1434</v>
      </c>
      <c r="H148" s="154">
        <v>17.824999999999999</v>
      </c>
      <c r="I148" s="155"/>
      <c r="L148" s="151"/>
      <c r="M148" s="156"/>
      <c r="T148" s="157"/>
      <c r="AT148" s="152" t="s">
        <v>152</v>
      </c>
      <c r="AU148" s="152" t="s">
        <v>80</v>
      </c>
      <c r="AV148" s="150" t="s">
        <v>80</v>
      </c>
      <c r="AW148" s="150" t="s">
        <v>32</v>
      </c>
      <c r="AX148" s="150" t="s">
        <v>70</v>
      </c>
      <c r="AY148" s="152" t="s">
        <v>140</v>
      </c>
    </row>
    <row r="149" spans="2:65" s="158" customFormat="1">
      <c r="B149" s="159"/>
      <c r="D149" s="144" t="s">
        <v>152</v>
      </c>
      <c r="E149" s="160" t="s">
        <v>3</v>
      </c>
      <c r="F149" s="161" t="s">
        <v>162</v>
      </c>
      <c r="H149" s="162">
        <v>17.824999999999999</v>
      </c>
      <c r="I149" s="163"/>
      <c r="L149" s="159"/>
      <c r="M149" s="164"/>
      <c r="T149" s="165"/>
      <c r="AT149" s="160" t="s">
        <v>152</v>
      </c>
      <c r="AU149" s="160" t="s">
        <v>80</v>
      </c>
      <c r="AV149" s="158" t="s">
        <v>148</v>
      </c>
      <c r="AW149" s="158" t="s">
        <v>32</v>
      </c>
      <c r="AX149" s="158" t="s">
        <v>78</v>
      </c>
      <c r="AY149" s="160" t="s">
        <v>140</v>
      </c>
    </row>
    <row r="150" spans="2:65" s="17" customFormat="1" ht="44.25" customHeight="1">
      <c r="B150" s="124"/>
      <c r="C150" s="125" t="s">
        <v>1440</v>
      </c>
      <c r="D150" s="125" t="s">
        <v>143</v>
      </c>
      <c r="E150" s="126" t="s">
        <v>203</v>
      </c>
      <c r="F150" s="127" t="s">
        <v>204</v>
      </c>
      <c r="G150" s="128" t="s">
        <v>205</v>
      </c>
      <c r="H150" s="129">
        <v>35.65</v>
      </c>
      <c r="I150" s="130"/>
      <c r="J150" s="131">
        <f>ROUND(I150*H150,2)</f>
        <v>0</v>
      </c>
      <c r="K150" s="127" t="s">
        <v>147</v>
      </c>
      <c r="L150" s="18"/>
      <c r="M150" s="132" t="s">
        <v>3</v>
      </c>
      <c r="N150" s="133" t="s">
        <v>41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148</v>
      </c>
      <c r="AT150" s="136" t="s">
        <v>143</v>
      </c>
      <c r="AU150" s="136" t="s">
        <v>80</v>
      </c>
      <c r="AY150" s="2" t="s">
        <v>140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2" t="s">
        <v>78</v>
      </c>
      <c r="BK150" s="137">
        <f>ROUND(I150*H150,2)</f>
        <v>0</v>
      </c>
      <c r="BL150" s="2" t="s">
        <v>148</v>
      </c>
      <c r="BM150" s="136" t="s">
        <v>1441</v>
      </c>
    </row>
    <row r="151" spans="2:65" s="17" customFormat="1">
      <c r="B151" s="18"/>
      <c r="D151" s="138" t="s">
        <v>150</v>
      </c>
      <c r="F151" s="139" t="s">
        <v>207</v>
      </c>
      <c r="I151" s="140"/>
      <c r="L151" s="18"/>
      <c r="M151" s="141"/>
      <c r="T151" s="42"/>
      <c r="AT151" s="2" t="s">
        <v>150</v>
      </c>
      <c r="AU151" s="2" t="s">
        <v>80</v>
      </c>
    </row>
    <row r="152" spans="2:65" s="150" customFormat="1">
      <c r="B152" s="151"/>
      <c r="D152" s="144" t="s">
        <v>152</v>
      </c>
      <c r="E152" s="152" t="s">
        <v>3</v>
      </c>
      <c r="F152" s="153" t="s">
        <v>1442</v>
      </c>
      <c r="H152" s="154">
        <v>21.68</v>
      </c>
      <c r="I152" s="155"/>
      <c r="L152" s="151"/>
      <c r="M152" s="156"/>
      <c r="T152" s="157"/>
      <c r="AT152" s="152" t="s">
        <v>152</v>
      </c>
      <c r="AU152" s="152" t="s">
        <v>80</v>
      </c>
      <c r="AV152" s="150" t="s">
        <v>80</v>
      </c>
      <c r="AW152" s="150" t="s">
        <v>32</v>
      </c>
      <c r="AX152" s="150" t="s">
        <v>70</v>
      </c>
      <c r="AY152" s="152" t="s">
        <v>140</v>
      </c>
    </row>
    <row r="153" spans="2:65" s="150" customFormat="1">
      <c r="B153" s="151"/>
      <c r="D153" s="144" t="s">
        <v>152</v>
      </c>
      <c r="E153" s="152" t="s">
        <v>3</v>
      </c>
      <c r="F153" s="153" t="s">
        <v>1443</v>
      </c>
      <c r="H153" s="154">
        <v>13.97</v>
      </c>
      <c r="I153" s="155"/>
      <c r="L153" s="151"/>
      <c r="M153" s="156"/>
      <c r="T153" s="157"/>
      <c r="AT153" s="152" t="s">
        <v>152</v>
      </c>
      <c r="AU153" s="152" t="s">
        <v>80</v>
      </c>
      <c r="AV153" s="150" t="s">
        <v>80</v>
      </c>
      <c r="AW153" s="150" t="s">
        <v>32</v>
      </c>
      <c r="AX153" s="150" t="s">
        <v>70</v>
      </c>
      <c r="AY153" s="152" t="s">
        <v>140</v>
      </c>
    </row>
    <row r="154" spans="2:65" s="158" customFormat="1">
      <c r="B154" s="159"/>
      <c r="D154" s="144" t="s">
        <v>152</v>
      </c>
      <c r="E154" s="160" t="s">
        <v>3</v>
      </c>
      <c r="F154" s="161" t="s">
        <v>162</v>
      </c>
      <c r="H154" s="162">
        <v>35.65</v>
      </c>
      <c r="I154" s="163"/>
      <c r="L154" s="159"/>
      <c r="M154" s="164"/>
      <c r="T154" s="165"/>
      <c r="AT154" s="160" t="s">
        <v>152</v>
      </c>
      <c r="AU154" s="160" t="s">
        <v>80</v>
      </c>
      <c r="AV154" s="158" t="s">
        <v>148</v>
      </c>
      <c r="AW154" s="158" t="s">
        <v>32</v>
      </c>
      <c r="AX154" s="158" t="s">
        <v>78</v>
      </c>
      <c r="AY154" s="160" t="s">
        <v>140</v>
      </c>
    </row>
    <row r="155" spans="2:65" s="17" customFormat="1" ht="37.9" customHeight="1">
      <c r="B155" s="124"/>
      <c r="C155" s="125" t="s">
        <v>1444</v>
      </c>
      <c r="D155" s="125" t="s">
        <v>143</v>
      </c>
      <c r="E155" s="126" t="s">
        <v>210</v>
      </c>
      <c r="F155" s="127" t="s">
        <v>211</v>
      </c>
      <c r="G155" s="128" t="s">
        <v>146</v>
      </c>
      <c r="H155" s="129">
        <v>10.84</v>
      </c>
      <c r="I155" s="130"/>
      <c r="J155" s="131">
        <f>ROUND(I155*H155,2)</f>
        <v>0</v>
      </c>
      <c r="K155" s="127" t="s">
        <v>147</v>
      </c>
      <c r="L155" s="18"/>
      <c r="M155" s="132" t="s">
        <v>3</v>
      </c>
      <c r="N155" s="133" t="s">
        <v>41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148</v>
      </c>
      <c r="AT155" s="136" t="s">
        <v>143</v>
      </c>
      <c r="AU155" s="136" t="s">
        <v>80</v>
      </c>
      <c r="AY155" s="2" t="s">
        <v>140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2" t="s">
        <v>78</v>
      </c>
      <c r="BK155" s="137">
        <f>ROUND(I155*H155,2)</f>
        <v>0</v>
      </c>
      <c r="BL155" s="2" t="s">
        <v>148</v>
      </c>
      <c r="BM155" s="136" t="s">
        <v>1445</v>
      </c>
    </row>
    <row r="156" spans="2:65" s="17" customFormat="1">
      <c r="B156" s="18"/>
      <c r="D156" s="138" t="s">
        <v>150</v>
      </c>
      <c r="F156" s="139" t="s">
        <v>213</v>
      </c>
      <c r="I156" s="140"/>
      <c r="L156" s="18"/>
      <c r="M156" s="141"/>
      <c r="T156" s="42"/>
      <c r="AT156" s="2" t="s">
        <v>150</v>
      </c>
      <c r="AU156" s="2" t="s">
        <v>80</v>
      </c>
    </row>
    <row r="157" spans="2:65" s="17" customFormat="1" ht="44.25" customHeight="1">
      <c r="B157" s="124"/>
      <c r="C157" s="125" t="s">
        <v>1446</v>
      </c>
      <c r="D157" s="125" t="s">
        <v>143</v>
      </c>
      <c r="E157" s="126" t="s">
        <v>215</v>
      </c>
      <c r="F157" s="127" t="s">
        <v>216</v>
      </c>
      <c r="G157" s="128" t="s">
        <v>146</v>
      </c>
      <c r="H157" s="129">
        <v>41.908000000000001</v>
      </c>
      <c r="I157" s="130"/>
      <c r="J157" s="131">
        <f>ROUND(I157*H157,2)</f>
        <v>0</v>
      </c>
      <c r="K157" s="127" t="s">
        <v>147</v>
      </c>
      <c r="L157" s="18"/>
      <c r="M157" s="132" t="s">
        <v>3</v>
      </c>
      <c r="N157" s="133" t="s">
        <v>41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148</v>
      </c>
      <c r="AT157" s="136" t="s">
        <v>143</v>
      </c>
      <c r="AU157" s="136" t="s">
        <v>80</v>
      </c>
      <c r="AY157" s="2" t="s">
        <v>140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2" t="s">
        <v>78</v>
      </c>
      <c r="BK157" s="137">
        <f>ROUND(I157*H157,2)</f>
        <v>0</v>
      </c>
      <c r="BL157" s="2" t="s">
        <v>148</v>
      </c>
      <c r="BM157" s="136" t="s">
        <v>1447</v>
      </c>
    </row>
    <row r="158" spans="2:65" s="17" customFormat="1">
      <c r="B158" s="18"/>
      <c r="D158" s="138" t="s">
        <v>150</v>
      </c>
      <c r="F158" s="139" t="s">
        <v>218</v>
      </c>
      <c r="I158" s="140"/>
      <c r="L158" s="18"/>
      <c r="M158" s="141"/>
      <c r="T158" s="42"/>
      <c r="AT158" s="2" t="s">
        <v>150</v>
      </c>
      <c r="AU158" s="2" t="s">
        <v>80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1431</v>
      </c>
      <c r="H159" s="154">
        <v>36.32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50" customFormat="1">
      <c r="B160" s="151"/>
      <c r="D160" s="144" t="s">
        <v>152</v>
      </c>
      <c r="E160" s="152" t="s">
        <v>3</v>
      </c>
      <c r="F160" s="153" t="s">
        <v>1448</v>
      </c>
      <c r="H160" s="154">
        <v>6.9850000000000003</v>
      </c>
      <c r="I160" s="155"/>
      <c r="L160" s="151"/>
      <c r="M160" s="156"/>
      <c r="T160" s="157"/>
      <c r="AT160" s="152" t="s">
        <v>152</v>
      </c>
      <c r="AU160" s="152" t="s">
        <v>80</v>
      </c>
      <c r="AV160" s="150" t="s">
        <v>80</v>
      </c>
      <c r="AW160" s="150" t="s">
        <v>32</v>
      </c>
      <c r="AX160" s="150" t="s">
        <v>70</v>
      </c>
      <c r="AY160" s="152" t="s">
        <v>140</v>
      </c>
    </row>
    <row r="161" spans="2:65" s="150" customFormat="1">
      <c r="B161" s="151"/>
      <c r="D161" s="144" t="s">
        <v>152</v>
      </c>
      <c r="E161" s="152" t="s">
        <v>3</v>
      </c>
      <c r="F161" s="153" t="s">
        <v>1449</v>
      </c>
      <c r="H161" s="154">
        <v>-1.397</v>
      </c>
      <c r="I161" s="155"/>
      <c r="L161" s="151"/>
      <c r="M161" s="156"/>
      <c r="T161" s="157"/>
      <c r="AT161" s="152" t="s">
        <v>152</v>
      </c>
      <c r="AU161" s="152" t="s">
        <v>80</v>
      </c>
      <c r="AV161" s="150" t="s">
        <v>80</v>
      </c>
      <c r="AW161" s="150" t="s">
        <v>32</v>
      </c>
      <c r="AX161" s="150" t="s">
        <v>70</v>
      </c>
      <c r="AY161" s="152" t="s">
        <v>140</v>
      </c>
    </row>
    <row r="162" spans="2:65" s="158" customFormat="1">
      <c r="B162" s="159"/>
      <c r="D162" s="144" t="s">
        <v>152</v>
      </c>
      <c r="E162" s="160" t="s">
        <v>3</v>
      </c>
      <c r="F162" s="161" t="s">
        <v>162</v>
      </c>
      <c r="H162" s="162">
        <v>41.908000000000001</v>
      </c>
      <c r="I162" s="163"/>
      <c r="L162" s="159"/>
      <c r="M162" s="164"/>
      <c r="T162" s="165"/>
      <c r="AT162" s="160" t="s">
        <v>152</v>
      </c>
      <c r="AU162" s="160" t="s">
        <v>80</v>
      </c>
      <c r="AV162" s="158" t="s">
        <v>148</v>
      </c>
      <c r="AW162" s="158" t="s">
        <v>32</v>
      </c>
      <c r="AX162" s="158" t="s">
        <v>78</v>
      </c>
      <c r="AY162" s="160" t="s">
        <v>140</v>
      </c>
    </row>
    <row r="163" spans="2:65" s="17" customFormat="1" ht="16.5" customHeight="1">
      <c r="B163" s="124"/>
      <c r="C163" s="166" t="s">
        <v>1450</v>
      </c>
      <c r="D163" s="166" t="s">
        <v>228</v>
      </c>
      <c r="E163" s="167" t="s">
        <v>1451</v>
      </c>
      <c r="F163" s="168" t="s">
        <v>1452</v>
      </c>
      <c r="G163" s="169" t="s">
        <v>205</v>
      </c>
      <c r="H163" s="170">
        <v>6.5380000000000003</v>
      </c>
      <c r="I163" s="171"/>
      <c r="J163" s="172">
        <f>ROUND(I163*H163,2)</f>
        <v>0</v>
      </c>
      <c r="K163" s="168" t="s">
        <v>147</v>
      </c>
      <c r="L163" s="173"/>
      <c r="M163" s="174" t="s">
        <v>3</v>
      </c>
      <c r="N163" s="175" t="s">
        <v>41</v>
      </c>
      <c r="P163" s="134">
        <f>O163*H163</f>
        <v>0</v>
      </c>
      <c r="Q163" s="134">
        <v>1</v>
      </c>
      <c r="R163" s="134">
        <f>Q163*H163</f>
        <v>6.5380000000000003</v>
      </c>
      <c r="S163" s="134">
        <v>0</v>
      </c>
      <c r="T163" s="135">
        <f>S163*H163</f>
        <v>0</v>
      </c>
      <c r="AR163" s="136" t="s">
        <v>231</v>
      </c>
      <c r="AT163" s="136" t="s">
        <v>228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1453</v>
      </c>
    </row>
    <row r="164" spans="2:65" s="150" customFormat="1">
      <c r="B164" s="151"/>
      <c r="D164" s="144" t="s">
        <v>152</v>
      </c>
      <c r="E164" s="152" t="s">
        <v>3</v>
      </c>
      <c r="F164" s="153" t="s">
        <v>1454</v>
      </c>
      <c r="H164" s="154">
        <v>2.7360000000000002</v>
      </c>
      <c r="I164" s="155"/>
      <c r="L164" s="151"/>
      <c r="M164" s="156"/>
      <c r="T164" s="157"/>
      <c r="AT164" s="152" t="s">
        <v>152</v>
      </c>
      <c r="AU164" s="152" t="s">
        <v>80</v>
      </c>
      <c r="AV164" s="150" t="s">
        <v>80</v>
      </c>
      <c r="AW164" s="150" t="s">
        <v>32</v>
      </c>
      <c r="AX164" s="150" t="s">
        <v>70</v>
      </c>
      <c r="AY164" s="152" t="s">
        <v>140</v>
      </c>
    </row>
    <row r="165" spans="2:65" s="176" customFormat="1">
      <c r="B165" s="177"/>
      <c r="D165" s="144" t="s">
        <v>152</v>
      </c>
      <c r="E165" s="178" t="s">
        <v>3</v>
      </c>
      <c r="F165" s="179" t="s">
        <v>274</v>
      </c>
      <c r="H165" s="180">
        <v>2.7360000000000002</v>
      </c>
      <c r="I165" s="181"/>
      <c r="L165" s="177"/>
      <c r="M165" s="182"/>
      <c r="T165" s="183"/>
      <c r="AT165" s="178" t="s">
        <v>152</v>
      </c>
      <c r="AU165" s="178" t="s">
        <v>80</v>
      </c>
      <c r="AV165" s="176" t="s">
        <v>275</v>
      </c>
      <c r="AW165" s="176" t="s">
        <v>32</v>
      </c>
      <c r="AX165" s="176" t="s">
        <v>70</v>
      </c>
      <c r="AY165" s="178" t="s">
        <v>140</v>
      </c>
    </row>
    <row r="166" spans="2:65" s="150" customFormat="1">
      <c r="B166" s="151"/>
      <c r="D166" s="144" t="s">
        <v>152</v>
      </c>
      <c r="E166" s="152" t="s">
        <v>3</v>
      </c>
      <c r="F166" s="153" t="s">
        <v>1455</v>
      </c>
      <c r="H166" s="154">
        <v>3.802</v>
      </c>
      <c r="I166" s="155"/>
      <c r="L166" s="151"/>
      <c r="M166" s="156"/>
      <c r="T166" s="157"/>
      <c r="AT166" s="152" t="s">
        <v>152</v>
      </c>
      <c r="AU166" s="152" t="s">
        <v>80</v>
      </c>
      <c r="AV166" s="150" t="s">
        <v>80</v>
      </c>
      <c r="AW166" s="150" t="s">
        <v>32</v>
      </c>
      <c r="AX166" s="150" t="s">
        <v>70</v>
      </c>
      <c r="AY166" s="152" t="s">
        <v>140</v>
      </c>
    </row>
    <row r="167" spans="2:65" s="176" customFormat="1">
      <c r="B167" s="177"/>
      <c r="D167" s="144" t="s">
        <v>152</v>
      </c>
      <c r="E167" s="178" t="s">
        <v>3</v>
      </c>
      <c r="F167" s="179" t="s">
        <v>274</v>
      </c>
      <c r="H167" s="180">
        <v>3.802</v>
      </c>
      <c r="I167" s="181"/>
      <c r="L167" s="177"/>
      <c r="M167" s="182"/>
      <c r="T167" s="183"/>
      <c r="AT167" s="178" t="s">
        <v>152</v>
      </c>
      <c r="AU167" s="178" t="s">
        <v>80</v>
      </c>
      <c r="AV167" s="176" t="s">
        <v>275</v>
      </c>
      <c r="AW167" s="176" t="s">
        <v>32</v>
      </c>
      <c r="AX167" s="176" t="s">
        <v>70</v>
      </c>
      <c r="AY167" s="178" t="s">
        <v>140</v>
      </c>
    </row>
    <row r="168" spans="2:65" s="158" customFormat="1">
      <c r="B168" s="159"/>
      <c r="D168" s="144" t="s">
        <v>152</v>
      </c>
      <c r="E168" s="160" t="s">
        <v>3</v>
      </c>
      <c r="F168" s="161" t="s">
        <v>162</v>
      </c>
      <c r="H168" s="162">
        <v>6.5380000000000003</v>
      </c>
      <c r="I168" s="163"/>
      <c r="L168" s="159"/>
      <c r="M168" s="164"/>
      <c r="T168" s="165"/>
      <c r="AT168" s="160" t="s">
        <v>152</v>
      </c>
      <c r="AU168" s="160" t="s">
        <v>80</v>
      </c>
      <c r="AV168" s="158" t="s">
        <v>148</v>
      </c>
      <c r="AW168" s="158" t="s">
        <v>32</v>
      </c>
      <c r="AX168" s="158" t="s">
        <v>78</v>
      </c>
      <c r="AY168" s="160" t="s">
        <v>140</v>
      </c>
    </row>
    <row r="169" spans="2:65" s="17" customFormat="1" ht="16.5" customHeight="1">
      <c r="B169" s="124"/>
      <c r="C169" s="166" t="s">
        <v>1456</v>
      </c>
      <c r="D169" s="166" t="s">
        <v>228</v>
      </c>
      <c r="E169" s="167" t="s">
        <v>1457</v>
      </c>
      <c r="F169" s="168" t="s">
        <v>1458</v>
      </c>
      <c r="G169" s="169" t="s">
        <v>205</v>
      </c>
      <c r="H169" s="170">
        <v>38.276000000000003</v>
      </c>
      <c r="I169" s="171"/>
      <c r="J169" s="172">
        <f>ROUND(I169*H169,2)</f>
        <v>0</v>
      </c>
      <c r="K169" s="168" t="s">
        <v>147</v>
      </c>
      <c r="L169" s="173"/>
      <c r="M169" s="174" t="s">
        <v>3</v>
      </c>
      <c r="N169" s="175" t="s">
        <v>41</v>
      </c>
      <c r="P169" s="134">
        <f>O169*H169</f>
        <v>0</v>
      </c>
      <c r="Q169" s="134">
        <v>1</v>
      </c>
      <c r="R169" s="134">
        <f>Q169*H169</f>
        <v>38.276000000000003</v>
      </c>
      <c r="S169" s="134">
        <v>0</v>
      </c>
      <c r="T169" s="135">
        <f>S169*H169</f>
        <v>0</v>
      </c>
      <c r="AR169" s="136" t="s">
        <v>231</v>
      </c>
      <c r="AT169" s="136" t="s">
        <v>228</v>
      </c>
      <c r="AU169" s="136" t="s">
        <v>80</v>
      </c>
      <c r="AY169" s="2" t="s">
        <v>140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2" t="s">
        <v>78</v>
      </c>
      <c r="BK169" s="137">
        <f>ROUND(I169*H169,2)</f>
        <v>0</v>
      </c>
      <c r="BL169" s="2" t="s">
        <v>148</v>
      </c>
      <c r="BM169" s="136" t="s">
        <v>1459</v>
      </c>
    </row>
    <row r="170" spans="2:65" s="150" customFormat="1">
      <c r="B170" s="151"/>
      <c r="D170" s="144" t="s">
        <v>152</v>
      </c>
      <c r="E170" s="152" t="s">
        <v>3</v>
      </c>
      <c r="F170" s="153" t="s">
        <v>1460</v>
      </c>
      <c r="H170" s="154">
        <v>13.68</v>
      </c>
      <c r="I170" s="155"/>
      <c r="L170" s="151"/>
      <c r="M170" s="156"/>
      <c r="T170" s="157"/>
      <c r="AT170" s="152" t="s">
        <v>152</v>
      </c>
      <c r="AU170" s="152" t="s">
        <v>80</v>
      </c>
      <c r="AV170" s="150" t="s">
        <v>80</v>
      </c>
      <c r="AW170" s="150" t="s">
        <v>32</v>
      </c>
      <c r="AX170" s="150" t="s">
        <v>70</v>
      </c>
      <c r="AY170" s="152" t="s">
        <v>140</v>
      </c>
    </row>
    <row r="171" spans="2:65" s="176" customFormat="1">
      <c r="B171" s="177"/>
      <c r="D171" s="144" t="s">
        <v>152</v>
      </c>
      <c r="E171" s="178" t="s">
        <v>3</v>
      </c>
      <c r="F171" s="179" t="s">
        <v>274</v>
      </c>
      <c r="H171" s="180">
        <v>13.68</v>
      </c>
      <c r="I171" s="181"/>
      <c r="L171" s="177"/>
      <c r="M171" s="182"/>
      <c r="T171" s="183"/>
      <c r="AT171" s="178" t="s">
        <v>152</v>
      </c>
      <c r="AU171" s="178" t="s">
        <v>80</v>
      </c>
      <c r="AV171" s="176" t="s">
        <v>275</v>
      </c>
      <c r="AW171" s="176" t="s">
        <v>32</v>
      </c>
      <c r="AX171" s="176" t="s">
        <v>70</v>
      </c>
      <c r="AY171" s="178" t="s">
        <v>140</v>
      </c>
    </row>
    <row r="172" spans="2:65" s="150" customFormat="1">
      <c r="B172" s="151"/>
      <c r="D172" s="144" t="s">
        <v>152</v>
      </c>
      <c r="E172" s="152" t="s">
        <v>3</v>
      </c>
      <c r="F172" s="153" t="s">
        <v>1461</v>
      </c>
      <c r="H172" s="154">
        <v>19.007999999999999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32</v>
      </c>
      <c r="AX172" s="150" t="s">
        <v>70</v>
      </c>
      <c r="AY172" s="152" t="s">
        <v>140</v>
      </c>
    </row>
    <row r="173" spans="2:65" s="176" customFormat="1">
      <c r="B173" s="177"/>
      <c r="D173" s="144" t="s">
        <v>152</v>
      </c>
      <c r="E173" s="178" t="s">
        <v>3</v>
      </c>
      <c r="F173" s="179" t="s">
        <v>274</v>
      </c>
      <c r="H173" s="180">
        <v>19.007999999999999</v>
      </c>
      <c r="I173" s="181"/>
      <c r="L173" s="177"/>
      <c r="M173" s="182"/>
      <c r="T173" s="183"/>
      <c r="AT173" s="178" t="s">
        <v>152</v>
      </c>
      <c r="AU173" s="178" t="s">
        <v>80</v>
      </c>
      <c r="AV173" s="176" t="s">
        <v>275</v>
      </c>
      <c r="AW173" s="176" t="s">
        <v>32</v>
      </c>
      <c r="AX173" s="176" t="s">
        <v>70</v>
      </c>
      <c r="AY173" s="178" t="s">
        <v>140</v>
      </c>
    </row>
    <row r="174" spans="2:65" s="150" customFormat="1">
      <c r="B174" s="151"/>
      <c r="D174" s="144" t="s">
        <v>152</v>
      </c>
      <c r="E174" s="152" t="s">
        <v>3</v>
      </c>
      <c r="F174" s="153" t="s">
        <v>1448</v>
      </c>
      <c r="H174" s="154">
        <v>6.9850000000000003</v>
      </c>
      <c r="I174" s="155"/>
      <c r="L174" s="151"/>
      <c r="M174" s="156"/>
      <c r="T174" s="157"/>
      <c r="AT174" s="152" t="s">
        <v>152</v>
      </c>
      <c r="AU174" s="152" t="s">
        <v>80</v>
      </c>
      <c r="AV174" s="150" t="s">
        <v>80</v>
      </c>
      <c r="AW174" s="150" t="s">
        <v>32</v>
      </c>
      <c r="AX174" s="150" t="s">
        <v>70</v>
      </c>
      <c r="AY174" s="152" t="s">
        <v>140</v>
      </c>
    </row>
    <row r="175" spans="2:65" s="150" customFormat="1">
      <c r="B175" s="151"/>
      <c r="D175" s="144" t="s">
        <v>152</v>
      </c>
      <c r="E175" s="152" t="s">
        <v>3</v>
      </c>
      <c r="F175" s="153" t="s">
        <v>1449</v>
      </c>
      <c r="H175" s="154">
        <v>-1.397</v>
      </c>
      <c r="I175" s="155"/>
      <c r="L175" s="151"/>
      <c r="M175" s="156"/>
      <c r="T175" s="157"/>
      <c r="AT175" s="152" t="s">
        <v>152</v>
      </c>
      <c r="AU175" s="152" t="s">
        <v>80</v>
      </c>
      <c r="AV175" s="150" t="s">
        <v>80</v>
      </c>
      <c r="AW175" s="150" t="s">
        <v>32</v>
      </c>
      <c r="AX175" s="150" t="s">
        <v>70</v>
      </c>
      <c r="AY175" s="152" t="s">
        <v>140</v>
      </c>
    </row>
    <row r="176" spans="2:65" s="176" customFormat="1">
      <c r="B176" s="177"/>
      <c r="D176" s="144" t="s">
        <v>152</v>
      </c>
      <c r="E176" s="178" t="s">
        <v>3</v>
      </c>
      <c r="F176" s="179" t="s">
        <v>274</v>
      </c>
      <c r="H176" s="180">
        <v>5.5880000000000001</v>
      </c>
      <c r="I176" s="181"/>
      <c r="L176" s="177"/>
      <c r="M176" s="182"/>
      <c r="T176" s="183"/>
      <c r="AT176" s="178" t="s">
        <v>152</v>
      </c>
      <c r="AU176" s="178" t="s">
        <v>80</v>
      </c>
      <c r="AV176" s="176" t="s">
        <v>275</v>
      </c>
      <c r="AW176" s="176" t="s">
        <v>32</v>
      </c>
      <c r="AX176" s="176" t="s">
        <v>70</v>
      </c>
      <c r="AY176" s="178" t="s">
        <v>140</v>
      </c>
    </row>
    <row r="177" spans="2:65" s="158" customFormat="1">
      <c r="B177" s="159"/>
      <c r="D177" s="144" t="s">
        <v>152</v>
      </c>
      <c r="E177" s="160" t="s">
        <v>3</v>
      </c>
      <c r="F177" s="161" t="s">
        <v>162</v>
      </c>
      <c r="H177" s="162">
        <v>38.276000000000003</v>
      </c>
      <c r="I177" s="163"/>
      <c r="L177" s="159"/>
      <c r="M177" s="164"/>
      <c r="T177" s="165"/>
      <c r="AT177" s="160" t="s">
        <v>152</v>
      </c>
      <c r="AU177" s="160" t="s">
        <v>80</v>
      </c>
      <c r="AV177" s="158" t="s">
        <v>148</v>
      </c>
      <c r="AW177" s="158" t="s">
        <v>32</v>
      </c>
      <c r="AX177" s="158" t="s">
        <v>78</v>
      </c>
      <c r="AY177" s="160" t="s">
        <v>140</v>
      </c>
    </row>
    <row r="178" spans="2:65" s="17" customFormat="1" ht="66.75" customHeight="1">
      <c r="B178" s="124"/>
      <c r="C178" s="125" t="s">
        <v>385</v>
      </c>
      <c r="D178" s="125" t="s">
        <v>143</v>
      </c>
      <c r="E178" s="126" t="s">
        <v>1462</v>
      </c>
      <c r="F178" s="127" t="s">
        <v>1463</v>
      </c>
      <c r="G178" s="128" t="s">
        <v>146</v>
      </c>
      <c r="H178" s="129">
        <v>1.397</v>
      </c>
      <c r="I178" s="130"/>
      <c r="J178" s="131">
        <f>ROUND(I178*H178,2)</f>
        <v>0</v>
      </c>
      <c r="K178" s="127" t="s">
        <v>1409</v>
      </c>
      <c r="L178" s="18"/>
      <c r="M178" s="132" t="s">
        <v>3</v>
      </c>
      <c r="N178" s="133" t="s">
        <v>41</v>
      </c>
      <c r="P178" s="134">
        <f>O178*H178</f>
        <v>0</v>
      </c>
      <c r="Q178" s="134">
        <v>0</v>
      </c>
      <c r="R178" s="134">
        <f>Q178*H178</f>
        <v>0</v>
      </c>
      <c r="S178" s="134">
        <v>0</v>
      </c>
      <c r="T178" s="135">
        <f>S178*H178</f>
        <v>0</v>
      </c>
      <c r="AR178" s="136" t="s">
        <v>148</v>
      </c>
      <c r="AT178" s="136" t="s">
        <v>143</v>
      </c>
      <c r="AU178" s="136" t="s">
        <v>80</v>
      </c>
      <c r="AY178" s="2" t="s">
        <v>140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2" t="s">
        <v>78</v>
      </c>
      <c r="BK178" s="137">
        <f>ROUND(I178*H178,2)</f>
        <v>0</v>
      </c>
      <c r="BL178" s="2" t="s">
        <v>148</v>
      </c>
      <c r="BM178" s="136" t="s">
        <v>1464</v>
      </c>
    </row>
    <row r="179" spans="2:65" s="17" customFormat="1">
      <c r="B179" s="18"/>
      <c r="D179" s="138" t="s">
        <v>150</v>
      </c>
      <c r="F179" s="139" t="s">
        <v>1465</v>
      </c>
      <c r="I179" s="140"/>
      <c r="L179" s="18"/>
      <c r="M179" s="141"/>
      <c r="T179" s="42"/>
      <c r="AT179" s="2" t="s">
        <v>150</v>
      </c>
      <c r="AU179" s="2" t="s">
        <v>80</v>
      </c>
    </row>
    <row r="180" spans="2:65" s="150" customFormat="1">
      <c r="B180" s="151"/>
      <c r="D180" s="144" t="s">
        <v>152</v>
      </c>
      <c r="E180" s="152" t="s">
        <v>3</v>
      </c>
      <c r="F180" s="153" t="s">
        <v>1466</v>
      </c>
      <c r="H180" s="154">
        <v>1.397</v>
      </c>
      <c r="I180" s="155"/>
      <c r="L180" s="151"/>
      <c r="M180" s="156"/>
      <c r="T180" s="157"/>
      <c r="AT180" s="152" t="s">
        <v>152</v>
      </c>
      <c r="AU180" s="152" t="s">
        <v>80</v>
      </c>
      <c r="AV180" s="150" t="s">
        <v>80</v>
      </c>
      <c r="AW180" s="150" t="s">
        <v>32</v>
      </c>
      <c r="AX180" s="150" t="s">
        <v>70</v>
      </c>
      <c r="AY180" s="152" t="s">
        <v>140</v>
      </c>
    </row>
    <row r="181" spans="2:65" s="158" customFormat="1">
      <c r="B181" s="159"/>
      <c r="D181" s="144" t="s">
        <v>152</v>
      </c>
      <c r="E181" s="160" t="s">
        <v>3</v>
      </c>
      <c r="F181" s="161" t="s">
        <v>162</v>
      </c>
      <c r="H181" s="162">
        <v>1.397</v>
      </c>
      <c r="I181" s="163"/>
      <c r="L181" s="159"/>
      <c r="M181" s="164"/>
      <c r="T181" s="165"/>
      <c r="AT181" s="160" t="s">
        <v>152</v>
      </c>
      <c r="AU181" s="160" t="s">
        <v>80</v>
      </c>
      <c r="AV181" s="158" t="s">
        <v>148</v>
      </c>
      <c r="AW181" s="158" t="s">
        <v>32</v>
      </c>
      <c r="AX181" s="158" t="s">
        <v>78</v>
      </c>
      <c r="AY181" s="160" t="s">
        <v>140</v>
      </c>
    </row>
    <row r="182" spans="2:65" s="17" customFormat="1" ht="16.5" customHeight="1">
      <c r="B182" s="124"/>
      <c r="C182" s="166" t="s">
        <v>390</v>
      </c>
      <c r="D182" s="166" t="s">
        <v>228</v>
      </c>
      <c r="E182" s="167" t="s">
        <v>1467</v>
      </c>
      <c r="F182" s="168" t="s">
        <v>1468</v>
      </c>
      <c r="G182" s="169" t="s">
        <v>205</v>
      </c>
      <c r="H182" s="170">
        <v>2.794</v>
      </c>
      <c r="I182" s="171"/>
      <c r="J182" s="172">
        <f>ROUND(I182*H182,2)</f>
        <v>0</v>
      </c>
      <c r="K182" s="168" t="s">
        <v>1409</v>
      </c>
      <c r="L182" s="173"/>
      <c r="M182" s="174" t="s">
        <v>3</v>
      </c>
      <c r="N182" s="175" t="s">
        <v>41</v>
      </c>
      <c r="P182" s="134">
        <f>O182*H182</f>
        <v>0</v>
      </c>
      <c r="Q182" s="134">
        <v>1</v>
      </c>
      <c r="R182" s="134">
        <f>Q182*H182</f>
        <v>2.794</v>
      </c>
      <c r="S182" s="134">
        <v>0</v>
      </c>
      <c r="T182" s="135">
        <f>S182*H182</f>
        <v>0</v>
      </c>
      <c r="AR182" s="136" t="s">
        <v>231</v>
      </c>
      <c r="AT182" s="136" t="s">
        <v>228</v>
      </c>
      <c r="AU182" s="136" t="s">
        <v>80</v>
      </c>
      <c r="AY182" s="2" t="s">
        <v>140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2" t="s">
        <v>78</v>
      </c>
      <c r="BK182" s="137">
        <f>ROUND(I182*H182,2)</f>
        <v>0</v>
      </c>
      <c r="BL182" s="2" t="s">
        <v>148</v>
      </c>
      <c r="BM182" s="136" t="s">
        <v>1469</v>
      </c>
    </row>
    <row r="183" spans="2:65" s="150" customFormat="1">
      <c r="B183" s="151"/>
      <c r="D183" s="144" t="s">
        <v>152</v>
      </c>
      <c r="F183" s="153" t="s">
        <v>1470</v>
      </c>
      <c r="H183" s="154">
        <v>2.794</v>
      </c>
      <c r="I183" s="155"/>
      <c r="L183" s="151"/>
      <c r="M183" s="156"/>
      <c r="T183" s="157"/>
      <c r="AT183" s="152" t="s">
        <v>152</v>
      </c>
      <c r="AU183" s="152" t="s">
        <v>80</v>
      </c>
      <c r="AV183" s="150" t="s">
        <v>80</v>
      </c>
      <c r="AW183" s="150" t="s">
        <v>4</v>
      </c>
      <c r="AX183" s="150" t="s">
        <v>78</v>
      </c>
      <c r="AY183" s="152" t="s">
        <v>140</v>
      </c>
    </row>
    <row r="184" spans="2:65" s="17" customFormat="1" ht="21.75" customHeight="1">
      <c r="B184" s="124"/>
      <c r="C184" s="125" t="s">
        <v>419</v>
      </c>
      <c r="D184" s="125" t="s">
        <v>143</v>
      </c>
      <c r="E184" s="126" t="s">
        <v>235</v>
      </c>
      <c r="F184" s="127" t="s">
        <v>236</v>
      </c>
      <c r="G184" s="128" t="s">
        <v>237</v>
      </c>
      <c r="H184" s="129">
        <v>5.55</v>
      </c>
      <c r="I184" s="130"/>
      <c r="J184" s="131">
        <f>ROUND(I184*H184,2)</f>
        <v>0</v>
      </c>
      <c r="K184" s="127" t="s">
        <v>147</v>
      </c>
      <c r="L184" s="18"/>
      <c r="M184" s="132" t="s">
        <v>3</v>
      </c>
      <c r="N184" s="133" t="s">
        <v>41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148</v>
      </c>
      <c r="AT184" s="136" t="s">
        <v>143</v>
      </c>
      <c r="AU184" s="136" t="s">
        <v>80</v>
      </c>
      <c r="AY184" s="2" t="s">
        <v>140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2" t="s">
        <v>78</v>
      </c>
      <c r="BK184" s="137">
        <f>ROUND(I184*H184,2)</f>
        <v>0</v>
      </c>
      <c r="BL184" s="2" t="s">
        <v>148</v>
      </c>
      <c r="BM184" s="136" t="s">
        <v>1471</v>
      </c>
    </row>
    <row r="185" spans="2:65" s="17" customFormat="1">
      <c r="B185" s="18"/>
      <c r="D185" s="138" t="s">
        <v>150</v>
      </c>
      <c r="F185" s="139" t="s">
        <v>239</v>
      </c>
      <c r="I185" s="140"/>
      <c r="L185" s="18"/>
      <c r="M185" s="141"/>
      <c r="T185" s="42"/>
      <c r="AT185" s="2" t="s">
        <v>150</v>
      </c>
      <c r="AU185" s="2" t="s">
        <v>80</v>
      </c>
    </row>
    <row r="186" spans="2:65" s="17" customFormat="1" ht="16.5" customHeight="1">
      <c r="B186" s="124"/>
      <c r="C186" s="166" t="s">
        <v>427</v>
      </c>
      <c r="D186" s="166" t="s">
        <v>228</v>
      </c>
      <c r="E186" s="167" t="s">
        <v>242</v>
      </c>
      <c r="F186" s="168" t="s">
        <v>243</v>
      </c>
      <c r="G186" s="169" t="s">
        <v>244</v>
      </c>
      <c r="H186" s="170">
        <v>0.33300000000000002</v>
      </c>
      <c r="I186" s="171"/>
      <c r="J186" s="172">
        <f>ROUND(I186*H186,2)</f>
        <v>0</v>
      </c>
      <c r="K186" s="168" t="s">
        <v>147</v>
      </c>
      <c r="L186" s="173"/>
      <c r="M186" s="174" t="s">
        <v>3</v>
      </c>
      <c r="N186" s="175" t="s">
        <v>41</v>
      </c>
      <c r="P186" s="134">
        <f>O186*H186</f>
        <v>0</v>
      </c>
      <c r="Q186" s="134">
        <v>1E-3</v>
      </c>
      <c r="R186" s="134">
        <f>Q186*H186</f>
        <v>3.3300000000000002E-4</v>
      </c>
      <c r="S186" s="134">
        <v>0</v>
      </c>
      <c r="T186" s="135">
        <f>S186*H186</f>
        <v>0</v>
      </c>
      <c r="AR186" s="136" t="s">
        <v>231</v>
      </c>
      <c r="AT186" s="136" t="s">
        <v>228</v>
      </c>
      <c r="AU186" s="136" t="s">
        <v>80</v>
      </c>
      <c r="AY186" s="2" t="s">
        <v>140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2" t="s">
        <v>78</v>
      </c>
      <c r="BK186" s="137">
        <f>ROUND(I186*H186,2)</f>
        <v>0</v>
      </c>
      <c r="BL186" s="2" t="s">
        <v>148</v>
      </c>
      <c r="BM186" s="136" t="s">
        <v>1472</v>
      </c>
    </row>
    <row r="187" spans="2:65" s="150" customFormat="1">
      <c r="B187" s="151"/>
      <c r="D187" s="144" t="s">
        <v>152</v>
      </c>
      <c r="E187" s="152" t="s">
        <v>3</v>
      </c>
      <c r="F187" s="153" t="s">
        <v>1473</v>
      </c>
      <c r="H187" s="154">
        <v>11.1</v>
      </c>
      <c r="I187" s="155"/>
      <c r="L187" s="151"/>
      <c r="M187" s="156"/>
      <c r="T187" s="157"/>
      <c r="AT187" s="152" t="s">
        <v>152</v>
      </c>
      <c r="AU187" s="152" t="s">
        <v>80</v>
      </c>
      <c r="AV187" s="150" t="s">
        <v>80</v>
      </c>
      <c r="AW187" s="150" t="s">
        <v>32</v>
      </c>
      <c r="AX187" s="150" t="s">
        <v>70</v>
      </c>
      <c r="AY187" s="152" t="s">
        <v>140</v>
      </c>
    </row>
    <row r="188" spans="2:65" s="158" customFormat="1">
      <c r="B188" s="159"/>
      <c r="D188" s="144" t="s">
        <v>152</v>
      </c>
      <c r="E188" s="160" t="s">
        <v>3</v>
      </c>
      <c r="F188" s="161" t="s">
        <v>162</v>
      </c>
      <c r="H188" s="162">
        <v>11.1</v>
      </c>
      <c r="I188" s="163"/>
      <c r="L188" s="159"/>
      <c r="M188" s="164"/>
      <c r="T188" s="165"/>
      <c r="AT188" s="160" t="s">
        <v>152</v>
      </c>
      <c r="AU188" s="160" t="s">
        <v>80</v>
      </c>
      <c r="AV188" s="158" t="s">
        <v>148</v>
      </c>
      <c r="AW188" s="158" t="s">
        <v>32</v>
      </c>
      <c r="AX188" s="158" t="s">
        <v>78</v>
      </c>
      <c r="AY188" s="160" t="s">
        <v>140</v>
      </c>
    </row>
    <row r="189" spans="2:65" s="150" customFormat="1">
      <c r="B189" s="151"/>
      <c r="D189" s="144" t="s">
        <v>152</v>
      </c>
      <c r="F189" s="153" t="s">
        <v>1474</v>
      </c>
      <c r="H189" s="154">
        <v>0.33300000000000002</v>
      </c>
      <c r="I189" s="155"/>
      <c r="L189" s="151"/>
      <c r="M189" s="156"/>
      <c r="T189" s="157"/>
      <c r="AT189" s="152" t="s">
        <v>152</v>
      </c>
      <c r="AU189" s="152" t="s">
        <v>80</v>
      </c>
      <c r="AV189" s="150" t="s">
        <v>80</v>
      </c>
      <c r="AW189" s="150" t="s">
        <v>4</v>
      </c>
      <c r="AX189" s="150" t="s">
        <v>78</v>
      </c>
      <c r="AY189" s="152" t="s">
        <v>140</v>
      </c>
    </row>
    <row r="190" spans="2:65" s="17" customFormat="1" ht="37.9" customHeight="1">
      <c r="B190" s="124"/>
      <c r="C190" s="125" t="s">
        <v>1475</v>
      </c>
      <c r="D190" s="125" t="s">
        <v>143</v>
      </c>
      <c r="E190" s="126" t="s">
        <v>249</v>
      </c>
      <c r="F190" s="127" t="s">
        <v>250</v>
      </c>
      <c r="G190" s="128" t="s">
        <v>237</v>
      </c>
      <c r="H190" s="129">
        <v>5.55</v>
      </c>
      <c r="I190" s="130"/>
      <c r="J190" s="131">
        <f>ROUND(I190*H190,2)</f>
        <v>0</v>
      </c>
      <c r="K190" s="127" t="s">
        <v>147</v>
      </c>
      <c r="L190" s="18"/>
      <c r="M190" s="132" t="s">
        <v>3</v>
      </c>
      <c r="N190" s="133" t="s">
        <v>41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148</v>
      </c>
      <c r="AT190" s="136" t="s">
        <v>143</v>
      </c>
      <c r="AU190" s="136" t="s">
        <v>80</v>
      </c>
      <c r="AY190" s="2" t="s">
        <v>140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2" t="s">
        <v>78</v>
      </c>
      <c r="BK190" s="137">
        <f>ROUND(I190*H190,2)</f>
        <v>0</v>
      </c>
      <c r="BL190" s="2" t="s">
        <v>148</v>
      </c>
      <c r="BM190" s="136" t="s">
        <v>1476</v>
      </c>
    </row>
    <row r="191" spans="2:65" s="17" customFormat="1">
      <c r="B191" s="18"/>
      <c r="D191" s="138" t="s">
        <v>150</v>
      </c>
      <c r="F191" s="139" t="s">
        <v>252</v>
      </c>
      <c r="I191" s="140"/>
      <c r="L191" s="18"/>
      <c r="M191" s="141"/>
      <c r="T191" s="42"/>
      <c r="AT191" s="2" t="s">
        <v>150</v>
      </c>
      <c r="AU191" s="2" t="s">
        <v>80</v>
      </c>
    </row>
    <row r="192" spans="2:65" s="17" customFormat="1" ht="16.5" customHeight="1">
      <c r="B192" s="124"/>
      <c r="C192" s="166" t="s">
        <v>1477</v>
      </c>
      <c r="D192" s="166" t="s">
        <v>228</v>
      </c>
      <c r="E192" s="167" t="s">
        <v>254</v>
      </c>
      <c r="F192" s="168" t="s">
        <v>255</v>
      </c>
      <c r="G192" s="169" t="s">
        <v>205</v>
      </c>
      <c r="H192" s="170">
        <v>1.998</v>
      </c>
      <c r="I192" s="171"/>
      <c r="J192" s="172">
        <f>ROUND(I192*H192,2)</f>
        <v>0</v>
      </c>
      <c r="K192" s="168" t="s">
        <v>147</v>
      </c>
      <c r="L192" s="173"/>
      <c r="M192" s="174" t="s">
        <v>3</v>
      </c>
      <c r="N192" s="175" t="s">
        <v>41</v>
      </c>
      <c r="P192" s="134">
        <f>O192*H192</f>
        <v>0</v>
      </c>
      <c r="Q192" s="134">
        <v>1</v>
      </c>
      <c r="R192" s="134">
        <f>Q192*H192</f>
        <v>1.998</v>
      </c>
      <c r="S192" s="134">
        <v>0</v>
      </c>
      <c r="T192" s="135">
        <f>S192*H192</f>
        <v>0</v>
      </c>
      <c r="AR192" s="136" t="s">
        <v>231</v>
      </c>
      <c r="AT192" s="136" t="s">
        <v>228</v>
      </c>
      <c r="AU192" s="136" t="s">
        <v>80</v>
      </c>
      <c r="AY192" s="2" t="s">
        <v>140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2" t="s">
        <v>78</v>
      </c>
      <c r="BK192" s="137">
        <f>ROUND(I192*H192,2)</f>
        <v>0</v>
      </c>
      <c r="BL192" s="2" t="s">
        <v>148</v>
      </c>
      <c r="BM192" s="136" t="s">
        <v>1478</v>
      </c>
    </row>
    <row r="193" spans="2:65" s="150" customFormat="1">
      <c r="B193" s="151"/>
      <c r="D193" s="144" t="s">
        <v>152</v>
      </c>
      <c r="E193" s="152" t="s">
        <v>3</v>
      </c>
      <c r="F193" s="153" t="s">
        <v>1479</v>
      </c>
      <c r="H193" s="154">
        <v>1.998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32</v>
      </c>
      <c r="AX193" s="150" t="s">
        <v>70</v>
      </c>
      <c r="AY193" s="152" t="s">
        <v>140</v>
      </c>
    </row>
    <row r="194" spans="2:65" s="158" customFormat="1">
      <c r="B194" s="159"/>
      <c r="D194" s="144" t="s">
        <v>152</v>
      </c>
      <c r="E194" s="160" t="s">
        <v>3</v>
      </c>
      <c r="F194" s="161" t="s">
        <v>162</v>
      </c>
      <c r="H194" s="162">
        <v>1.998</v>
      </c>
      <c r="I194" s="163"/>
      <c r="L194" s="159"/>
      <c r="M194" s="164"/>
      <c r="T194" s="165"/>
      <c r="AT194" s="160" t="s">
        <v>152</v>
      </c>
      <c r="AU194" s="160" t="s">
        <v>80</v>
      </c>
      <c r="AV194" s="158" t="s">
        <v>148</v>
      </c>
      <c r="AW194" s="158" t="s">
        <v>32</v>
      </c>
      <c r="AX194" s="158" t="s">
        <v>78</v>
      </c>
      <c r="AY194" s="160" t="s">
        <v>140</v>
      </c>
    </row>
    <row r="195" spans="2:65" s="111" customFormat="1" ht="22.9" customHeight="1">
      <c r="B195" s="112"/>
      <c r="D195" s="113" t="s">
        <v>69</v>
      </c>
      <c r="E195" s="122" t="s">
        <v>275</v>
      </c>
      <c r="F195" s="122" t="s">
        <v>320</v>
      </c>
      <c r="I195" s="115"/>
      <c r="J195" s="123">
        <f>BK195</f>
        <v>0</v>
      </c>
      <c r="L195" s="112"/>
      <c r="M195" s="117"/>
      <c r="P195" s="118">
        <f>SUM(P196:P197)</f>
        <v>0</v>
      </c>
      <c r="R195" s="118">
        <f>SUM(R196:R197)</f>
        <v>0.93874999999999997</v>
      </c>
      <c r="T195" s="119">
        <f>SUM(T196:T197)</f>
        <v>0</v>
      </c>
      <c r="AR195" s="113" t="s">
        <v>78</v>
      </c>
      <c r="AT195" s="120" t="s">
        <v>69</v>
      </c>
      <c r="AU195" s="120" t="s">
        <v>78</v>
      </c>
      <c r="AY195" s="113" t="s">
        <v>140</v>
      </c>
      <c r="BK195" s="121">
        <f>SUM(BK196:BK197)</f>
        <v>0</v>
      </c>
    </row>
    <row r="196" spans="2:65" s="17" customFormat="1" ht="37.9" customHeight="1">
      <c r="B196" s="124"/>
      <c r="C196" s="125" t="s">
        <v>1480</v>
      </c>
      <c r="D196" s="125" t="s">
        <v>143</v>
      </c>
      <c r="E196" s="126" t="s">
        <v>322</v>
      </c>
      <c r="F196" s="127" t="s">
        <v>1481</v>
      </c>
      <c r="G196" s="128" t="s">
        <v>146</v>
      </c>
      <c r="H196" s="129">
        <v>0.5</v>
      </c>
      <c r="I196" s="130"/>
      <c r="J196" s="131">
        <f>ROUND(I196*H196,2)</f>
        <v>0</v>
      </c>
      <c r="K196" s="127" t="s">
        <v>147</v>
      </c>
      <c r="L196" s="18"/>
      <c r="M196" s="132" t="s">
        <v>3</v>
      </c>
      <c r="N196" s="133" t="s">
        <v>41</v>
      </c>
      <c r="P196" s="134">
        <f>O196*H196</f>
        <v>0</v>
      </c>
      <c r="Q196" s="134">
        <v>1.8774999999999999</v>
      </c>
      <c r="R196" s="134">
        <f>Q196*H196</f>
        <v>0.93874999999999997</v>
      </c>
      <c r="S196" s="134">
        <v>0</v>
      </c>
      <c r="T196" s="135">
        <f>S196*H196</f>
        <v>0</v>
      </c>
      <c r="AR196" s="136" t="s">
        <v>148</v>
      </c>
      <c r="AT196" s="136" t="s">
        <v>143</v>
      </c>
      <c r="AU196" s="136" t="s">
        <v>80</v>
      </c>
      <c r="AY196" s="2" t="s">
        <v>140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2" t="s">
        <v>78</v>
      </c>
      <c r="BK196" s="137">
        <f>ROUND(I196*H196,2)</f>
        <v>0</v>
      </c>
      <c r="BL196" s="2" t="s">
        <v>148</v>
      </c>
      <c r="BM196" s="136" t="s">
        <v>1482</v>
      </c>
    </row>
    <row r="197" spans="2:65" s="17" customFormat="1">
      <c r="B197" s="18"/>
      <c r="D197" s="138" t="s">
        <v>150</v>
      </c>
      <c r="F197" s="139" t="s">
        <v>325</v>
      </c>
      <c r="I197" s="140"/>
      <c r="L197" s="18"/>
      <c r="M197" s="141"/>
      <c r="T197" s="42"/>
      <c r="AT197" s="2" t="s">
        <v>150</v>
      </c>
      <c r="AU197" s="2" t="s">
        <v>80</v>
      </c>
    </row>
    <row r="198" spans="2:65" s="111" customFormat="1" ht="22.9" customHeight="1">
      <c r="B198" s="112"/>
      <c r="D198" s="113" t="s">
        <v>69</v>
      </c>
      <c r="E198" s="122" t="s">
        <v>148</v>
      </c>
      <c r="F198" s="122" t="s">
        <v>402</v>
      </c>
      <c r="I198" s="115"/>
      <c r="J198" s="123">
        <f>BK198</f>
        <v>0</v>
      </c>
      <c r="L198" s="112"/>
      <c r="M198" s="117"/>
      <c r="P198" s="118">
        <f>SUM(P199:P202)</f>
        <v>0</v>
      </c>
      <c r="R198" s="118">
        <f>SUM(R199:R202)</f>
        <v>0</v>
      </c>
      <c r="T198" s="119">
        <f>SUM(T199:T202)</f>
        <v>0</v>
      </c>
      <c r="AR198" s="113" t="s">
        <v>78</v>
      </c>
      <c r="AT198" s="120" t="s">
        <v>69</v>
      </c>
      <c r="AU198" s="120" t="s">
        <v>78</v>
      </c>
      <c r="AY198" s="113" t="s">
        <v>140</v>
      </c>
      <c r="BK198" s="121">
        <f>SUM(BK199:BK202)</f>
        <v>0</v>
      </c>
    </row>
    <row r="199" spans="2:65" s="17" customFormat="1" ht="33" customHeight="1">
      <c r="B199" s="124"/>
      <c r="C199" s="125" t="s">
        <v>365</v>
      </c>
      <c r="D199" s="125" t="s">
        <v>143</v>
      </c>
      <c r="E199" s="126" t="s">
        <v>1483</v>
      </c>
      <c r="F199" s="127" t="s">
        <v>1484</v>
      </c>
      <c r="G199" s="128" t="s">
        <v>146</v>
      </c>
      <c r="H199" s="129">
        <v>0.93100000000000005</v>
      </c>
      <c r="I199" s="130"/>
      <c r="J199" s="131">
        <f>ROUND(I199*H199,2)</f>
        <v>0</v>
      </c>
      <c r="K199" s="127" t="s">
        <v>1409</v>
      </c>
      <c r="L199" s="18"/>
      <c r="M199" s="132" t="s">
        <v>3</v>
      </c>
      <c r="N199" s="133" t="s">
        <v>41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148</v>
      </c>
      <c r="AT199" s="136" t="s">
        <v>143</v>
      </c>
      <c r="AU199" s="136" t="s">
        <v>80</v>
      </c>
      <c r="AY199" s="2" t="s">
        <v>140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2" t="s">
        <v>78</v>
      </c>
      <c r="BK199" s="137">
        <f>ROUND(I199*H199,2)</f>
        <v>0</v>
      </c>
      <c r="BL199" s="2" t="s">
        <v>148</v>
      </c>
      <c r="BM199" s="136" t="s">
        <v>1485</v>
      </c>
    </row>
    <row r="200" spans="2:65" s="17" customFormat="1">
      <c r="B200" s="18"/>
      <c r="D200" s="138" t="s">
        <v>150</v>
      </c>
      <c r="F200" s="139" t="s">
        <v>1486</v>
      </c>
      <c r="I200" s="140"/>
      <c r="L200" s="18"/>
      <c r="M200" s="141"/>
      <c r="T200" s="42"/>
      <c r="AT200" s="2" t="s">
        <v>150</v>
      </c>
      <c r="AU200" s="2" t="s">
        <v>80</v>
      </c>
    </row>
    <row r="201" spans="2:65" s="150" customFormat="1">
      <c r="B201" s="151"/>
      <c r="D201" s="144" t="s">
        <v>152</v>
      </c>
      <c r="E201" s="152" t="s">
        <v>3</v>
      </c>
      <c r="F201" s="153" t="s">
        <v>1487</v>
      </c>
      <c r="H201" s="154">
        <v>0.93100000000000005</v>
      </c>
      <c r="I201" s="155"/>
      <c r="L201" s="151"/>
      <c r="M201" s="156"/>
      <c r="T201" s="157"/>
      <c r="AT201" s="152" t="s">
        <v>152</v>
      </c>
      <c r="AU201" s="152" t="s">
        <v>80</v>
      </c>
      <c r="AV201" s="150" t="s">
        <v>80</v>
      </c>
      <c r="AW201" s="150" t="s">
        <v>32</v>
      </c>
      <c r="AX201" s="150" t="s">
        <v>70</v>
      </c>
      <c r="AY201" s="152" t="s">
        <v>140</v>
      </c>
    </row>
    <row r="202" spans="2:65" s="158" customFormat="1">
      <c r="B202" s="159"/>
      <c r="D202" s="144" t="s">
        <v>152</v>
      </c>
      <c r="E202" s="160" t="s">
        <v>3</v>
      </c>
      <c r="F202" s="161" t="s">
        <v>162</v>
      </c>
      <c r="H202" s="162">
        <v>0.93100000000000005</v>
      </c>
      <c r="I202" s="163"/>
      <c r="L202" s="159"/>
      <c r="M202" s="164"/>
      <c r="T202" s="165"/>
      <c r="AT202" s="160" t="s">
        <v>152</v>
      </c>
      <c r="AU202" s="160" t="s">
        <v>80</v>
      </c>
      <c r="AV202" s="158" t="s">
        <v>148</v>
      </c>
      <c r="AW202" s="158" t="s">
        <v>32</v>
      </c>
      <c r="AX202" s="158" t="s">
        <v>78</v>
      </c>
      <c r="AY202" s="160" t="s">
        <v>140</v>
      </c>
    </row>
    <row r="203" spans="2:65" s="111" customFormat="1" ht="22.9" customHeight="1">
      <c r="B203" s="112"/>
      <c r="D203" s="113" t="s">
        <v>69</v>
      </c>
      <c r="E203" s="122" t="s">
        <v>478</v>
      </c>
      <c r="F203" s="122" t="s">
        <v>479</v>
      </c>
      <c r="I203" s="115"/>
      <c r="J203" s="123">
        <f>BK203</f>
        <v>0</v>
      </c>
      <c r="L203" s="112"/>
      <c r="M203" s="117"/>
      <c r="P203" s="118">
        <f>SUM(P204:P209)</f>
        <v>0</v>
      </c>
      <c r="R203" s="118">
        <f>SUM(R204:R209)</f>
        <v>0.60021000000000002</v>
      </c>
      <c r="T203" s="119">
        <f>SUM(T204:T209)</f>
        <v>0</v>
      </c>
      <c r="AR203" s="113" t="s">
        <v>78</v>
      </c>
      <c r="AT203" s="120" t="s">
        <v>69</v>
      </c>
      <c r="AU203" s="120" t="s">
        <v>78</v>
      </c>
      <c r="AY203" s="113" t="s">
        <v>140</v>
      </c>
      <c r="BK203" s="121">
        <f>SUM(BK204:BK209)</f>
        <v>0</v>
      </c>
    </row>
    <row r="204" spans="2:65" s="17" customFormat="1" ht="21.75" customHeight="1">
      <c r="B204" s="124"/>
      <c r="C204" s="125" t="s">
        <v>241</v>
      </c>
      <c r="D204" s="125" t="s">
        <v>143</v>
      </c>
      <c r="E204" s="126" t="s">
        <v>1488</v>
      </c>
      <c r="F204" s="127" t="s">
        <v>1489</v>
      </c>
      <c r="G204" s="128" t="s">
        <v>237</v>
      </c>
      <c r="H204" s="129">
        <v>7.6950000000000003</v>
      </c>
      <c r="I204" s="130"/>
      <c r="J204" s="131">
        <f>ROUND(I204*H204,2)</f>
        <v>0</v>
      </c>
      <c r="K204" s="127" t="s">
        <v>147</v>
      </c>
      <c r="L204" s="18"/>
      <c r="M204" s="132" t="s">
        <v>3</v>
      </c>
      <c r="N204" s="133" t="s">
        <v>41</v>
      </c>
      <c r="P204" s="134">
        <f>O204*H204</f>
        <v>0</v>
      </c>
      <c r="Q204" s="134">
        <v>0.04</v>
      </c>
      <c r="R204" s="134">
        <f>Q204*H204</f>
        <v>0.30780000000000002</v>
      </c>
      <c r="S204" s="134">
        <v>0</v>
      </c>
      <c r="T204" s="135">
        <f>S204*H204</f>
        <v>0</v>
      </c>
      <c r="AR204" s="136" t="s">
        <v>148</v>
      </c>
      <c r="AT204" s="136" t="s">
        <v>143</v>
      </c>
      <c r="AU204" s="136" t="s">
        <v>80</v>
      </c>
      <c r="AY204" s="2" t="s">
        <v>140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2" t="s">
        <v>78</v>
      </c>
      <c r="BK204" s="137">
        <f>ROUND(I204*H204,2)</f>
        <v>0</v>
      </c>
      <c r="BL204" s="2" t="s">
        <v>148</v>
      </c>
      <c r="BM204" s="136" t="s">
        <v>1490</v>
      </c>
    </row>
    <row r="205" spans="2:65" s="17" customFormat="1">
      <c r="B205" s="18"/>
      <c r="D205" s="138" t="s">
        <v>150</v>
      </c>
      <c r="F205" s="139" t="s">
        <v>1491</v>
      </c>
      <c r="I205" s="140"/>
      <c r="L205" s="18"/>
      <c r="M205" s="141"/>
      <c r="T205" s="42"/>
      <c r="AT205" s="2" t="s">
        <v>150</v>
      </c>
      <c r="AU205" s="2" t="s">
        <v>80</v>
      </c>
    </row>
    <row r="206" spans="2:65" s="17" customFormat="1" ht="24.2" customHeight="1">
      <c r="B206" s="124"/>
      <c r="C206" s="125" t="s">
        <v>1492</v>
      </c>
      <c r="D206" s="125" t="s">
        <v>143</v>
      </c>
      <c r="E206" s="126" t="s">
        <v>1493</v>
      </c>
      <c r="F206" s="127" t="s">
        <v>1494</v>
      </c>
      <c r="G206" s="128" t="s">
        <v>237</v>
      </c>
      <c r="H206" s="129">
        <v>7.6950000000000003</v>
      </c>
      <c r="I206" s="130"/>
      <c r="J206" s="131">
        <f>ROUND(I206*H206,2)</f>
        <v>0</v>
      </c>
      <c r="K206" s="127" t="s">
        <v>147</v>
      </c>
      <c r="L206" s="18"/>
      <c r="M206" s="132" t="s">
        <v>3</v>
      </c>
      <c r="N206" s="133" t="s">
        <v>41</v>
      </c>
      <c r="P206" s="134">
        <f>O206*H206</f>
        <v>0</v>
      </c>
      <c r="Q206" s="134">
        <v>3.7999999999999999E-2</v>
      </c>
      <c r="R206" s="134">
        <f>Q206*H206</f>
        <v>0.29241</v>
      </c>
      <c r="S206" s="134">
        <v>0</v>
      </c>
      <c r="T206" s="135">
        <f>S206*H206</f>
        <v>0</v>
      </c>
      <c r="AR206" s="136" t="s">
        <v>148</v>
      </c>
      <c r="AT206" s="136" t="s">
        <v>143</v>
      </c>
      <c r="AU206" s="136" t="s">
        <v>80</v>
      </c>
      <c r="AY206" s="2" t="s">
        <v>140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2" t="s">
        <v>78</v>
      </c>
      <c r="BK206" s="137">
        <f>ROUND(I206*H206,2)</f>
        <v>0</v>
      </c>
      <c r="BL206" s="2" t="s">
        <v>148</v>
      </c>
      <c r="BM206" s="136" t="s">
        <v>1495</v>
      </c>
    </row>
    <row r="207" spans="2:65" s="17" customFormat="1">
      <c r="B207" s="18"/>
      <c r="D207" s="138" t="s">
        <v>150</v>
      </c>
      <c r="F207" s="139" t="s">
        <v>1496</v>
      </c>
      <c r="I207" s="140"/>
      <c r="L207" s="18"/>
      <c r="M207" s="141"/>
      <c r="T207" s="42"/>
      <c r="AT207" s="2" t="s">
        <v>150</v>
      </c>
      <c r="AU207" s="2" t="s">
        <v>80</v>
      </c>
    </row>
    <row r="208" spans="2:65" s="150" customFormat="1">
      <c r="B208" s="151"/>
      <c r="D208" s="144" t="s">
        <v>152</v>
      </c>
      <c r="E208" s="152" t="s">
        <v>3</v>
      </c>
      <c r="F208" s="153" t="s">
        <v>1497</v>
      </c>
      <c r="H208" s="154">
        <v>7.6950000000000003</v>
      </c>
      <c r="I208" s="155"/>
      <c r="L208" s="151"/>
      <c r="M208" s="156"/>
      <c r="T208" s="157"/>
      <c r="AT208" s="152" t="s">
        <v>152</v>
      </c>
      <c r="AU208" s="152" t="s">
        <v>80</v>
      </c>
      <c r="AV208" s="150" t="s">
        <v>80</v>
      </c>
      <c r="AW208" s="150" t="s">
        <v>32</v>
      </c>
      <c r="AX208" s="150" t="s">
        <v>70</v>
      </c>
      <c r="AY208" s="152" t="s">
        <v>140</v>
      </c>
    </row>
    <row r="209" spans="2:65" s="158" customFormat="1">
      <c r="B209" s="159"/>
      <c r="D209" s="144" t="s">
        <v>152</v>
      </c>
      <c r="E209" s="160" t="s">
        <v>3</v>
      </c>
      <c r="F209" s="161" t="s">
        <v>162</v>
      </c>
      <c r="H209" s="162">
        <v>7.6950000000000003</v>
      </c>
      <c r="I209" s="163"/>
      <c r="L209" s="159"/>
      <c r="M209" s="164"/>
      <c r="T209" s="165"/>
      <c r="AT209" s="160" t="s">
        <v>152</v>
      </c>
      <c r="AU209" s="160" t="s">
        <v>80</v>
      </c>
      <c r="AV209" s="158" t="s">
        <v>148</v>
      </c>
      <c r="AW209" s="158" t="s">
        <v>32</v>
      </c>
      <c r="AX209" s="158" t="s">
        <v>78</v>
      </c>
      <c r="AY209" s="160" t="s">
        <v>140</v>
      </c>
    </row>
    <row r="210" spans="2:65" s="111" customFormat="1" ht="22.9" customHeight="1">
      <c r="B210" s="112"/>
      <c r="D210" s="113" t="s">
        <v>69</v>
      </c>
      <c r="E210" s="122" t="s">
        <v>231</v>
      </c>
      <c r="F210" s="122" t="s">
        <v>1498</v>
      </c>
      <c r="I210" s="115"/>
      <c r="J210" s="123">
        <f>BK210</f>
        <v>0</v>
      </c>
      <c r="L210" s="112"/>
      <c r="M210" s="117"/>
      <c r="P210" s="118">
        <f>SUM(P211:P221)</f>
        <v>0</v>
      </c>
      <c r="R210" s="118">
        <f>SUM(R211:R221)</f>
        <v>9.5510500000000002E-3</v>
      </c>
      <c r="T210" s="119">
        <f>SUM(T211:T221)</f>
        <v>0</v>
      </c>
      <c r="AR210" s="113" t="s">
        <v>78</v>
      </c>
      <c r="AT210" s="120" t="s">
        <v>69</v>
      </c>
      <c r="AU210" s="120" t="s">
        <v>78</v>
      </c>
      <c r="AY210" s="113" t="s">
        <v>140</v>
      </c>
      <c r="BK210" s="121">
        <f>SUM(BK211:BK221)</f>
        <v>0</v>
      </c>
    </row>
    <row r="211" spans="2:65" s="17" customFormat="1" ht="37.9" customHeight="1">
      <c r="B211" s="124"/>
      <c r="C211" s="125" t="s">
        <v>372</v>
      </c>
      <c r="D211" s="125" t="s">
        <v>143</v>
      </c>
      <c r="E211" s="126" t="s">
        <v>1499</v>
      </c>
      <c r="F211" s="127" t="s">
        <v>1500</v>
      </c>
      <c r="G211" s="128" t="s">
        <v>349</v>
      </c>
      <c r="H211" s="129">
        <v>5.8209999999999997</v>
      </c>
      <c r="I211" s="130"/>
      <c r="J211" s="131">
        <f>ROUND(I211*H211,2)</f>
        <v>0</v>
      </c>
      <c r="K211" s="127" t="s">
        <v>1409</v>
      </c>
      <c r="L211" s="18"/>
      <c r="M211" s="132" t="s">
        <v>3</v>
      </c>
      <c r="N211" s="133" t="s">
        <v>41</v>
      </c>
      <c r="P211" s="134">
        <f>O211*H211</f>
        <v>0</v>
      </c>
      <c r="Q211" s="134">
        <v>1.0000000000000001E-5</v>
      </c>
      <c r="R211" s="134">
        <f>Q211*H211</f>
        <v>5.821E-5</v>
      </c>
      <c r="S211" s="134">
        <v>0</v>
      </c>
      <c r="T211" s="135">
        <f>S211*H211</f>
        <v>0</v>
      </c>
      <c r="AR211" s="136" t="s">
        <v>148</v>
      </c>
      <c r="AT211" s="136" t="s">
        <v>143</v>
      </c>
      <c r="AU211" s="136" t="s">
        <v>80</v>
      </c>
      <c r="AY211" s="2" t="s">
        <v>140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2" t="s">
        <v>78</v>
      </c>
      <c r="BK211" s="137">
        <f>ROUND(I211*H211,2)</f>
        <v>0</v>
      </c>
      <c r="BL211" s="2" t="s">
        <v>148</v>
      </c>
      <c r="BM211" s="136" t="s">
        <v>1501</v>
      </c>
    </row>
    <row r="212" spans="2:65" s="17" customFormat="1">
      <c r="B212" s="18"/>
      <c r="D212" s="138" t="s">
        <v>150</v>
      </c>
      <c r="F212" s="139" t="s">
        <v>1502</v>
      </c>
      <c r="I212" s="140"/>
      <c r="L212" s="18"/>
      <c r="M212" s="141"/>
      <c r="T212" s="42"/>
      <c r="AT212" s="2" t="s">
        <v>150</v>
      </c>
      <c r="AU212" s="2" t="s">
        <v>80</v>
      </c>
    </row>
    <row r="213" spans="2:65" s="150" customFormat="1">
      <c r="B213" s="151"/>
      <c r="D213" s="144" t="s">
        <v>152</v>
      </c>
      <c r="E213" s="152" t="s">
        <v>3</v>
      </c>
      <c r="F213" s="153" t="s">
        <v>1503</v>
      </c>
      <c r="H213" s="154">
        <v>5.8209999999999997</v>
      </c>
      <c r="I213" s="155"/>
      <c r="L213" s="151"/>
      <c r="M213" s="156"/>
      <c r="T213" s="157"/>
      <c r="AT213" s="152" t="s">
        <v>152</v>
      </c>
      <c r="AU213" s="152" t="s">
        <v>80</v>
      </c>
      <c r="AV213" s="150" t="s">
        <v>80</v>
      </c>
      <c r="AW213" s="150" t="s">
        <v>32</v>
      </c>
      <c r="AX213" s="150" t="s">
        <v>70</v>
      </c>
      <c r="AY213" s="152" t="s">
        <v>140</v>
      </c>
    </row>
    <row r="214" spans="2:65" s="158" customFormat="1">
      <c r="B214" s="159"/>
      <c r="D214" s="144" t="s">
        <v>152</v>
      </c>
      <c r="E214" s="160" t="s">
        <v>3</v>
      </c>
      <c r="F214" s="161" t="s">
        <v>162</v>
      </c>
      <c r="H214" s="162">
        <v>5.8209999999999997</v>
      </c>
      <c r="I214" s="163"/>
      <c r="L214" s="159"/>
      <c r="M214" s="164"/>
      <c r="T214" s="165"/>
      <c r="AT214" s="160" t="s">
        <v>152</v>
      </c>
      <c r="AU214" s="160" t="s">
        <v>80</v>
      </c>
      <c r="AV214" s="158" t="s">
        <v>148</v>
      </c>
      <c r="AW214" s="158" t="s">
        <v>32</v>
      </c>
      <c r="AX214" s="158" t="s">
        <v>78</v>
      </c>
      <c r="AY214" s="160" t="s">
        <v>140</v>
      </c>
    </row>
    <row r="215" spans="2:65" s="17" customFormat="1" ht="16.5" customHeight="1">
      <c r="B215" s="124"/>
      <c r="C215" s="166" t="s">
        <v>379</v>
      </c>
      <c r="D215" s="166" t="s">
        <v>228</v>
      </c>
      <c r="E215" s="167" t="s">
        <v>1504</v>
      </c>
      <c r="F215" s="168" t="s">
        <v>1505</v>
      </c>
      <c r="G215" s="169" t="s">
        <v>349</v>
      </c>
      <c r="H215" s="170">
        <v>5.9960000000000004</v>
      </c>
      <c r="I215" s="171"/>
      <c r="J215" s="172">
        <f>ROUND(I215*H215,2)</f>
        <v>0</v>
      </c>
      <c r="K215" s="168" t="s">
        <v>1409</v>
      </c>
      <c r="L215" s="173"/>
      <c r="M215" s="174" t="s">
        <v>3</v>
      </c>
      <c r="N215" s="175" t="s">
        <v>41</v>
      </c>
      <c r="P215" s="134">
        <f>O215*H215</f>
        <v>0</v>
      </c>
      <c r="Q215" s="134">
        <v>1.5399999999999999E-3</v>
      </c>
      <c r="R215" s="134">
        <f>Q215*H215</f>
        <v>9.2338400000000001E-3</v>
      </c>
      <c r="S215" s="134">
        <v>0</v>
      </c>
      <c r="T215" s="135">
        <f>S215*H215</f>
        <v>0</v>
      </c>
      <c r="AR215" s="136" t="s">
        <v>231</v>
      </c>
      <c r="AT215" s="136" t="s">
        <v>228</v>
      </c>
      <c r="AU215" s="136" t="s">
        <v>80</v>
      </c>
      <c r="AY215" s="2" t="s">
        <v>140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2" t="s">
        <v>78</v>
      </c>
      <c r="BK215" s="137">
        <f>ROUND(I215*H215,2)</f>
        <v>0</v>
      </c>
      <c r="BL215" s="2" t="s">
        <v>148</v>
      </c>
      <c r="BM215" s="136" t="s">
        <v>1506</v>
      </c>
    </row>
    <row r="216" spans="2:65" s="150" customFormat="1">
      <c r="B216" s="151"/>
      <c r="D216" s="144" t="s">
        <v>152</v>
      </c>
      <c r="F216" s="153" t="s">
        <v>1507</v>
      </c>
      <c r="H216" s="154">
        <v>5.9960000000000004</v>
      </c>
      <c r="I216" s="155"/>
      <c r="L216" s="151"/>
      <c r="M216" s="156"/>
      <c r="T216" s="157"/>
      <c r="AT216" s="152" t="s">
        <v>152</v>
      </c>
      <c r="AU216" s="152" t="s">
        <v>80</v>
      </c>
      <c r="AV216" s="150" t="s">
        <v>80</v>
      </c>
      <c r="AW216" s="150" t="s">
        <v>4</v>
      </c>
      <c r="AX216" s="150" t="s">
        <v>78</v>
      </c>
      <c r="AY216" s="152" t="s">
        <v>140</v>
      </c>
    </row>
    <row r="217" spans="2:65" s="17" customFormat="1" ht="21.75" customHeight="1">
      <c r="B217" s="124"/>
      <c r="C217" s="125" t="s">
        <v>1508</v>
      </c>
      <c r="D217" s="125" t="s">
        <v>143</v>
      </c>
      <c r="E217" s="126" t="s">
        <v>1509</v>
      </c>
      <c r="F217" s="127" t="s">
        <v>1510</v>
      </c>
      <c r="G217" s="128" t="s">
        <v>349</v>
      </c>
      <c r="H217" s="129">
        <v>3.7</v>
      </c>
      <c r="I217" s="130"/>
      <c r="J217" s="131">
        <f>ROUND(I217*H217,2)</f>
        <v>0</v>
      </c>
      <c r="K217" s="127" t="s">
        <v>147</v>
      </c>
      <c r="L217" s="18"/>
      <c r="M217" s="132" t="s">
        <v>3</v>
      </c>
      <c r="N217" s="133" t="s">
        <v>41</v>
      </c>
      <c r="P217" s="134">
        <f>O217*H217</f>
        <v>0</v>
      </c>
      <c r="Q217" s="134">
        <v>6.9999999999999994E-5</v>
      </c>
      <c r="R217" s="134">
        <f>Q217*H217</f>
        <v>2.5900000000000001E-4</v>
      </c>
      <c r="S217" s="134">
        <v>0</v>
      </c>
      <c r="T217" s="135">
        <f>S217*H217</f>
        <v>0</v>
      </c>
      <c r="AR217" s="136" t="s">
        <v>148</v>
      </c>
      <c r="AT217" s="136" t="s">
        <v>143</v>
      </c>
      <c r="AU217" s="136" t="s">
        <v>80</v>
      </c>
      <c r="AY217" s="2" t="s">
        <v>140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2" t="s">
        <v>78</v>
      </c>
      <c r="BK217" s="137">
        <f>ROUND(I217*H217,2)</f>
        <v>0</v>
      </c>
      <c r="BL217" s="2" t="s">
        <v>148</v>
      </c>
      <c r="BM217" s="136" t="s">
        <v>1511</v>
      </c>
    </row>
    <row r="218" spans="2:65" s="17" customFormat="1">
      <c r="B218" s="18"/>
      <c r="D218" s="138" t="s">
        <v>150</v>
      </c>
      <c r="F218" s="139" t="s">
        <v>1512</v>
      </c>
      <c r="I218" s="140"/>
      <c r="L218" s="18"/>
      <c r="M218" s="141"/>
      <c r="T218" s="42"/>
      <c r="AT218" s="2" t="s">
        <v>150</v>
      </c>
      <c r="AU218" s="2" t="s">
        <v>80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1513</v>
      </c>
      <c r="H219" s="154">
        <v>1.4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843</v>
      </c>
      <c r="H220" s="154">
        <v>2.2999999999999998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8" customFormat="1">
      <c r="B221" s="159"/>
      <c r="D221" s="144" t="s">
        <v>152</v>
      </c>
      <c r="E221" s="160" t="s">
        <v>3</v>
      </c>
      <c r="F221" s="161" t="s">
        <v>162</v>
      </c>
      <c r="H221" s="162">
        <v>3.7</v>
      </c>
      <c r="I221" s="163"/>
      <c r="L221" s="159"/>
      <c r="M221" s="164"/>
      <c r="T221" s="165"/>
      <c r="AT221" s="160" t="s">
        <v>152</v>
      </c>
      <c r="AU221" s="160" t="s">
        <v>80</v>
      </c>
      <c r="AV221" s="158" t="s">
        <v>148</v>
      </c>
      <c r="AW221" s="158" t="s">
        <v>32</v>
      </c>
      <c r="AX221" s="158" t="s">
        <v>78</v>
      </c>
      <c r="AY221" s="160" t="s">
        <v>140</v>
      </c>
    </row>
    <row r="222" spans="2:65" s="111" customFormat="1" ht="22.9" customHeight="1">
      <c r="B222" s="112"/>
      <c r="D222" s="113" t="s">
        <v>69</v>
      </c>
      <c r="E222" s="122" t="s">
        <v>671</v>
      </c>
      <c r="F222" s="122" t="s">
        <v>672</v>
      </c>
      <c r="I222" s="115"/>
      <c r="J222" s="123">
        <f>BK222</f>
        <v>0</v>
      </c>
      <c r="L222" s="112"/>
      <c r="M222" s="117"/>
      <c r="P222" s="118">
        <f>SUM(P223:P232)</f>
        <v>0</v>
      </c>
      <c r="R222" s="118">
        <f>SUM(R223:R232)</f>
        <v>8.9790999999999985E-3</v>
      </c>
      <c r="T222" s="119">
        <f>SUM(T223:T232)</f>
        <v>2.4660000000000002</v>
      </c>
      <c r="AR222" s="113" t="s">
        <v>78</v>
      </c>
      <c r="AT222" s="120" t="s">
        <v>69</v>
      </c>
      <c r="AU222" s="120" t="s">
        <v>78</v>
      </c>
      <c r="AY222" s="113" t="s">
        <v>140</v>
      </c>
      <c r="BK222" s="121">
        <f>SUM(BK223:BK232)</f>
        <v>0</v>
      </c>
    </row>
    <row r="223" spans="2:65" s="17" customFormat="1" ht="37.9" customHeight="1">
      <c r="B223" s="124"/>
      <c r="C223" s="125" t="s">
        <v>1514</v>
      </c>
      <c r="D223" s="125" t="s">
        <v>143</v>
      </c>
      <c r="E223" s="126" t="s">
        <v>704</v>
      </c>
      <c r="F223" s="127" t="s">
        <v>705</v>
      </c>
      <c r="G223" s="128" t="s">
        <v>237</v>
      </c>
      <c r="H223" s="129">
        <v>69.069999999999993</v>
      </c>
      <c r="I223" s="130"/>
      <c r="J223" s="131">
        <f>ROUND(I223*H223,2)</f>
        <v>0</v>
      </c>
      <c r="K223" s="127" t="s">
        <v>147</v>
      </c>
      <c r="L223" s="18"/>
      <c r="M223" s="132" t="s">
        <v>3</v>
      </c>
      <c r="N223" s="133" t="s">
        <v>41</v>
      </c>
      <c r="P223" s="134">
        <f>O223*H223</f>
        <v>0</v>
      </c>
      <c r="Q223" s="134">
        <v>1.2999999999999999E-4</v>
      </c>
      <c r="R223" s="134">
        <f>Q223*H223</f>
        <v>8.9790999999999985E-3</v>
      </c>
      <c r="S223" s="134">
        <v>0</v>
      </c>
      <c r="T223" s="135">
        <f>S223*H223</f>
        <v>0</v>
      </c>
      <c r="AR223" s="136" t="s">
        <v>148</v>
      </c>
      <c r="AT223" s="136" t="s">
        <v>143</v>
      </c>
      <c r="AU223" s="136" t="s">
        <v>80</v>
      </c>
      <c r="AY223" s="2" t="s">
        <v>140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2" t="s">
        <v>78</v>
      </c>
      <c r="BK223" s="137">
        <f>ROUND(I223*H223,2)</f>
        <v>0</v>
      </c>
      <c r="BL223" s="2" t="s">
        <v>148</v>
      </c>
      <c r="BM223" s="136" t="s">
        <v>1515</v>
      </c>
    </row>
    <row r="224" spans="2:65" s="17" customFormat="1">
      <c r="B224" s="18"/>
      <c r="D224" s="138" t="s">
        <v>150</v>
      </c>
      <c r="F224" s="139" t="s">
        <v>707</v>
      </c>
      <c r="I224" s="140"/>
      <c r="L224" s="18"/>
      <c r="M224" s="141"/>
      <c r="T224" s="42"/>
      <c r="AT224" s="2" t="s">
        <v>150</v>
      </c>
      <c r="AU224" s="2" t="s">
        <v>80</v>
      </c>
    </row>
    <row r="225" spans="2:65" s="150" customFormat="1">
      <c r="B225" s="151"/>
      <c r="D225" s="144" t="s">
        <v>152</v>
      </c>
      <c r="E225" s="152" t="s">
        <v>3</v>
      </c>
      <c r="F225" s="153" t="s">
        <v>1516</v>
      </c>
      <c r="H225" s="154">
        <v>69.069999999999993</v>
      </c>
      <c r="I225" s="155"/>
      <c r="L225" s="151"/>
      <c r="M225" s="156"/>
      <c r="T225" s="157"/>
      <c r="AT225" s="152" t="s">
        <v>152</v>
      </c>
      <c r="AU225" s="152" t="s">
        <v>80</v>
      </c>
      <c r="AV225" s="150" t="s">
        <v>80</v>
      </c>
      <c r="AW225" s="150" t="s">
        <v>32</v>
      </c>
      <c r="AX225" s="150" t="s">
        <v>70</v>
      </c>
      <c r="AY225" s="152" t="s">
        <v>140</v>
      </c>
    </row>
    <row r="226" spans="2:65" s="158" customFormat="1">
      <c r="B226" s="159"/>
      <c r="D226" s="144" t="s">
        <v>152</v>
      </c>
      <c r="E226" s="160" t="s">
        <v>3</v>
      </c>
      <c r="F226" s="161" t="s">
        <v>162</v>
      </c>
      <c r="H226" s="162">
        <v>69.069999999999993</v>
      </c>
      <c r="I226" s="163"/>
      <c r="L226" s="159"/>
      <c r="M226" s="164"/>
      <c r="T226" s="165"/>
      <c r="AT226" s="160" t="s">
        <v>152</v>
      </c>
      <c r="AU226" s="160" t="s">
        <v>80</v>
      </c>
      <c r="AV226" s="158" t="s">
        <v>148</v>
      </c>
      <c r="AW226" s="158" t="s">
        <v>32</v>
      </c>
      <c r="AX226" s="158" t="s">
        <v>78</v>
      </c>
      <c r="AY226" s="160" t="s">
        <v>140</v>
      </c>
    </row>
    <row r="227" spans="2:65" s="17" customFormat="1" ht="55.5" customHeight="1">
      <c r="B227" s="124"/>
      <c r="C227" s="125" t="s">
        <v>234</v>
      </c>
      <c r="D227" s="125" t="s">
        <v>143</v>
      </c>
      <c r="E227" s="126" t="s">
        <v>1517</v>
      </c>
      <c r="F227" s="127" t="s">
        <v>1518</v>
      </c>
      <c r="G227" s="128" t="s">
        <v>1092</v>
      </c>
      <c r="H227" s="129">
        <v>2</v>
      </c>
      <c r="I227" s="130"/>
      <c r="J227" s="131">
        <f>ROUND(I227*H227,2)</f>
        <v>0</v>
      </c>
      <c r="K227" s="127" t="s">
        <v>147</v>
      </c>
      <c r="L227" s="18"/>
      <c r="M227" s="132" t="s">
        <v>3</v>
      </c>
      <c r="N227" s="133" t="s">
        <v>41</v>
      </c>
      <c r="P227" s="134">
        <f>O227*H227</f>
        <v>0</v>
      </c>
      <c r="Q227" s="134">
        <v>0</v>
      </c>
      <c r="R227" s="134">
        <f>Q227*H227</f>
        <v>0</v>
      </c>
      <c r="S227" s="134">
        <v>0.20699999999999999</v>
      </c>
      <c r="T227" s="135">
        <f>S227*H227</f>
        <v>0.41399999999999998</v>
      </c>
      <c r="AR227" s="136" t="s">
        <v>148</v>
      </c>
      <c r="AT227" s="136" t="s">
        <v>143</v>
      </c>
      <c r="AU227" s="136" t="s">
        <v>80</v>
      </c>
      <c r="AY227" s="2" t="s">
        <v>140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2" t="s">
        <v>78</v>
      </c>
      <c r="BK227" s="137">
        <f>ROUND(I227*H227,2)</f>
        <v>0</v>
      </c>
      <c r="BL227" s="2" t="s">
        <v>148</v>
      </c>
      <c r="BM227" s="136" t="s">
        <v>1519</v>
      </c>
    </row>
    <row r="228" spans="2:65" s="17" customFormat="1">
      <c r="B228" s="18"/>
      <c r="D228" s="138" t="s">
        <v>150</v>
      </c>
      <c r="F228" s="139" t="s">
        <v>1520</v>
      </c>
      <c r="I228" s="140"/>
      <c r="L228" s="18"/>
      <c r="M228" s="141"/>
      <c r="T228" s="42"/>
      <c r="AT228" s="2" t="s">
        <v>150</v>
      </c>
      <c r="AU228" s="2" t="s">
        <v>80</v>
      </c>
    </row>
    <row r="229" spans="2:65" s="17" customFormat="1" ht="37.9" customHeight="1">
      <c r="B229" s="124"/>
      <c r="C229" s="125" t="s">
        <v>869</v>
      </c>
      <c r="D229" s="125" t="s">
        <v>143</v>
      </c>
      <c r="E229" s="126" t="s">
        <v>1521</v>
      </c>
      <c r="F229" s="127" t="s">
        <v>1522</v>
      </c>
      <c r="G229" s="128" t="s">
        <v>349</v>
      </c>
      <c r="H229" s="129">
        <v>51.3</v>
      </c>
      <c r="I229" s="130"/>
      <c r="J229" s="131">
        <f>ROUND(I229*H229,2)</f>
        <v>0</v>
      </c>
      <c r="K229" s="127" t="s">
        <v>147</v>
      </c>
      <c r="L229" s="18"/>
      <c r="M229" s="132" t="s">
        <v>3</v>
      </c>
      <c r="N229" s="133" t="s">
        <v>41</v>
      </c>
      <c r="P229" s="134">
        <f>O229*H229</f>
        <v>0</v>
      </c>
      <c r="Q229" s="134">
        <v>0</v>
      </c>
      <c r="R229" s="134">
        <f>Q229*H229</f>
        <v>0</v>
      </c>
      <c r="S229" s="134">
        <v>0.04</v>
      </c>
      <c r="T229" s="135">
        <f>S229*H229</f>
        <v>2.052</v>
      </c>
      <c r="AR229" s="136" t="s">
        <v>148</v>
      </c>
      <c r="AT229" s="136" t="s">
        <v>143</v>
      </c>
      <c r="AU229" s="136" t="s">
        <v>80</v>
      </c>
      <c r="AY229" s="2" t="s">
        <v>140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2" t="s">
        <v>78</v>
      </c>
      <c r="BK229" s="137">
        <f>ROUND(I229*H229,2)</f>
        <v>0</v>
      </c>
      <c r="BL229" s="2" t="s">
        <v>148</v>
      </c>
      <c r="BM229" s="136" t="s">
        <v>1523</v>
      </c>
    </row>
    <row r="230" spans="2:65" s="17" customFormat="1">
      <c r="B230" s="18"/>
      <c r="D230" s="138" t="s">
        <v>150</v>
      </c>
      <c r="F230" s="139" t="s">
        <v>1524</v>
      </c>
      <c r="I230" s="140"/>
      <c r="L230" s="18"/>
      <c r="M230" s="141"/>
      <c r="T230" s="42"/>
      <c r="AT230" s="2" t="s">
        <v>150</v>
      </c>
      <c r="AU230" s="2" t="s">
        <v>80</v>
      </c>
    </row>
    <row r="231" spans="2:65" s="150" customFormat="1">
      <c r="B231" s="151"/>
      <c r="D231" s="144" t="s">
        <v>152</v>
      </c>
      <c r="E231" s="152" t="s">
        <v>3</v>
      </c>
      <c r="F231" s="153" t="s">
        <v>1525</v>
      </c>
      <c r="H231" s="154">
        <v>51.3</v>
      </c>
      <c r="I231" s="155"/>
      <c r="L231" s="151"/>
      <c r="M231" s="156"/>
      <c r="T231" s="157"/>
      <c r="AT231" s="152" t="s">
        <v>152</v>
      </c>
      <c r="AU231" s="152" t="s">
        <v>80</v>
      </c>
      <c r="AV231" s="150" t="s">
        <v>80</v>
      </c>
      <c r="AW231" s="150" t="s">
        <v>32</v>
      </c>
      <c r="AX231" s="150" t="s">
        <v>70</v>
      </c>
      <c r="AY231" s="152" t="s">
        <v>140</v>
      </c>
    </row>
    <row r="232" spans="2:65" s="158" customFormat="1">
      <c r="B232" s="159"/>
      <c r="D232" s="144" t="s">
        <v>152</v>
      </c>
      <c r="E232" s="160" t="s">
        <v>3</v>
      </c>
      <c r="F232" s="161" t="s">
        <v>162</v>
      </c>
      <c r="H232" s="162">
        <v>51.3</v>
      </c>
      <c r="I232" s="163"/>
      <c r="L232" s="159"/>
      <c r="M232" s="164"/>
      <c r="T232" s="165"/>
      <c r="AT232" s="160" t="s">
        <v>152</v>
      </c>
      <c r="AU232" s="160" t="s">
        <v>80</v>
      </c>
      <c r="AV232" s="158" t="s">
        <v>148</v>
      </c>
      <c r="AW232" s="158" t="s">
        <v>32</v>
      </c>
      <c r="AX232" s="158" t="s">
        <v>78</v>
      </c>
      <c r="AY232" s="160" t="s">
        <v>140</v>
      </c>
    </row>
    <row r="233" spans="2:65" s="111" customFormat="1" ht="22.9" customHeight="1">
      <c r="B233" s="112"/>
      <c r="D233" s="113" t="s">
        <v>69</v>
      </c>
      <c r="E233" s="122" t="s">
        <v>851</v>
      </c>
      <c r="F233" s="122" t="s">
        <v>852</v>
      </c>
      <c r="I233" s="115"/>
      <c r="J233" s="123">
        <f>BK233</f>
        <v>0</v>
      </c>
      <c r="L233" s="112"/>
      <c r="M233" s="117"/>
      <c r="P233" s="118">
        <f>SUM(P234:P242)</f>
        <v>0</v>
      </c>
      <c r="R233" s="118">
        <f>SUM(R234:R242)</f>
        <v>0</v>
      </c>
      <c r="T233" s="119">
        <f>SUM(T234:T242)</f>
        <v>0</v>
      </c>
      <c r="AR233" s="113" t="s">
        <v>78</v>
      </c>
      <c r="AT233" s="120" t="s">
        <v>69</v>
      </c>
      <c r="AU233" s="120" t="s">
        <v>78</v>
      </c>
      <c r="AY233" s="113" t="s">
        <v>140</v>
      </c>
      <c r="BK233" s="121">
        <f>SUM(BK234:BK242)</f>
        <v>0</v>
      </c>
    </row>
    <row r="234" spans="2:65" s="17" customFormat="1" ht="37.9" customHeight="1">
      <c r="B234" s="124"/>
      <c r="C234" s="125" t="s">
        <v>1380</v>
      </c>
      <c r="D234" s="125" t="s">
        <v>143</v>
      </c>
      <c r="E234" s="126" t="s">
        <v>854</v>
      </c>
      <c r="F234" s="127" t="s">
        <v>855</v>
      </c>
      <c r="G234" s="128" t="s">
        <v>205</v>
      </c>
      <c r="H234" s="129">
        <v>5.8840000000000003</v>
      </c>
      <c r="I234" s="130"/>
      <c r="J234" s="131">
        <f>ROUND(I234*H234,2)</f>
        <v>0</v>
      </c>
      <c r="K234" s="127" t="s">
        <v>147</v>
      </c>
      <c r="L234" s="18"/>
      <c r="M234" s="132" t="s">
        <v>3</v>
      </c>
      <c r="N234" s="133" t="s">
        <v>41</v>
      </c>
      <c r="P234" s="134">
        <f>O234*H234</f>
        <v>0</v>
      </c>
      <c r="Q234" s="134">
        <v>0</v>
      </c>
      <c r="R234" s="134">
        <f>Q234*H234</f>
        <v>0</v>
      </c>
      <c r="S234" s="134">
        <v>0</v>
      </c>
      <c r="T234" s="135">
        <f>S234*H234</f>
        <v>0</v>
      </c>
      <c r="AR234" s="136" t="s">
        <v>148</v>
      </c>
      <c r="AT234" s="136" t="s">
        <v>143</v>
      </c>
      <c r="AU234" s="136" t="s">
        <v>80</v>
      </c>
      <c r="AY234" s="2" t="s">
        <v>140</v>
      </c>
      <c r="BE234" s="137">
        <f>IF(N234="základní",J234,0)</f>
        <v>0</v>
      </c>
      <c r="BF234" s="137">
        <f>IF(N234="snížená",J234,0)</f>
        <v>0</v>
      </c>
      <c r="BG234" s="137">
        <f>IF(N234="zákl. přenesená",J234,0)</f>
        <v>0</v>
      </c>
      <c r="BH234" s="137">
        <f>IF(N234="sníž. přenesená",J234,0)</f>
        <v>0</v>
      </c>
      <c r="BI234" s="137">
        <f>IF(N234="nulová",J234,0)</f>
        <v>0</v>
      </c>
      <c r="BJ234" s="2" t="s">
        <v>78</v>
      </c>
      <c r="BK234" s="137">
        <f>ROUND(I234*H234,2)</f>
        <v>0</v>
      </c>
      <c r="BL234" s="2" t="s">
        <v>148</v>
      </c>
      <c r="BM234" s="136" t="s">
        <v>1526</v>
      </c>
    </row>
    <row r="235" spans="2:65" s="17" customFormat="1">
      <c r="B235" s="18"/>
      <c r="D235" s="138" t="s">
        <v>150</v>
      </c>
      <c r="F235" s="139" t="s">
        <v>857</v>
      </c>
      <c r="I235" s="140"/>
      <c r="L235" s="18"/>
      <c r="M235" s="141"/>
      <c r="T235" s="42"/>
      <c r="AT235" s="2" t="s">
        <v>150</v>
      </c>
      <c r="AU235" s="2" t="s">
        <v>80</v>
      </c>
    </row>
    <row r="236" spans="2:65" s="17" customFormat="1" ht="33" customHeight="1">
      <c r="B236" s="124"/>
      <c r="C236" s="125" t="s">
        <v>1384</v>
      </c>
      <c r="D236" s="125" t="s">
        <v>143</v>
      </c>
      <c r="E236" s="126" t="s">
        <v>859</v>
      </c>
      <c r="F236" s="127" t="s">
        <v>860</v>
      </c>
      <c r="G236" s="128" t="s">
        <v>205</v>
      </c>
      <c r="H236" s="129">
        <v>5.8840000000000003</v>
      </c>
      <c r="I236" s="130"/>
      <c r="J236" s="131">
        <f>ROUND(I236*H236,2)</f>
        <v>0</v>
      </c>
      <c r="K236" s="127" t="s">
        <v>147</v>
      </c>
      <c r="L236" s="18"/>
      <c r="M236" s="132" t="s">
        <v>3</v>
      </c>
      <c r="N236" s="133" t="s">
        <v>41</v>
      </c>
      <c r="P236" s="134">
        <f>O236*H236</f>
        <v>0</v>
      </c>
      <c r="Q236" s="134">
        <v>0</v>
      </c>
      <c r="R236" s="134">
        <f>Q236*H236</f>
        <v>0</v>
      </c>
      <c r="S236" s="134">
        <v>0</v>
      </c>
      <c r="T236" s="135">
        <f>S236*H236</f>
        <v>0</v>
      </c>
      <c r="AR236" s="136" t="s">
        <v>148</v>
      </c>
      <c r="AT236" s="136" t="s">
        <v>143</v>
      </c>
      <c r="AU236" s="136" t="s">
        <v>80</v>
      </c>
      <c r="AY236" s="2" t="s">
        <v>140</v>
      </c>
      <c r="BE236" s="137">
        <f>IF(N236="základní",J236,0)</f>
        <v>0</v>
      </c>
      <c r="BF236" s="137">
        <f>IF(N236="snížená",J236,0)</f>
        <v>0</v>
      </c>
      <c r="BG236" s="137">
        <f>IF(N236="zákl. přenesená",J236,0)</f>
        <v>0</v>
      </c>
      <c r="BH236" s="137">
        <f>IF(N236="sníž. přenesená",J236,0)</f>
        <v>0</v>
      </c>
      <c r="BI236" s="137">
        <f>IF(N236="nulová",J236,0)</f>
        <v>0</v>
      </c>
      <c r="BJ236" s="2" t="s">
        <v>78</v>
      </c>
      <c r="BK236" s="137">
        <f>ROUND(I236*H236,2)</f>
        <v>0</v>
      </c>
      <c r="BL236" s="2" t="s">
        <v>148</v>
      </c>
      <c r="BM236" s="136" t="s">
        <v>1527</v>
      </c>
    </row>
    <row r="237" spans="2:65" s="17" customFormat="1">
      <c r="B237" s="18"/>
      <c r="D237" s="138" t="s">
        <v>150</v>
      </c>
      <c r="F237" s="139" t="s">
        <v>862</v>
      </c>
      <c r="I237" s="140"/>
      <c r="L237" s="18"/>
      <c r="M237" s="141"/>
      <c r="T237" s="42"/>
      <c r="AT237" s="2" t="s">
        <v>150</v>
      </c>
      <c r="AU237" s="2" t="s">
        <v>80</v>
      </c>
    </row>
    <row r="238" spans="2:65" s="17" customFormat="1" ht="44.25" customHeight="1">
      <c r="B238" s="124"/>
      <c r="C238" s="125" t="s">
        <v>853</v>
      </c>
      <c r="D238" s="125" t="s">
        <v>143</v>
      </c>
      <c r="E238" s="126" t="s">
        <v>864</v>
      </c>
      <c r="F238" s="127" t="s">
        <v>865</v>
      </c>
      <c r="G238" s="128" t="s">
        <v>205</v>
      </c>
      <c r="H238" s="129">
        <v>88.26</v>
      </c>
      <c r="I238" s="130"/>
      <c r="J238" s="131">
        <f>ROUND(I238*H238,2)</f>
        <v>0</v>
      </c>
      <c r="K238" s="127" t="s">
        <v>147</v>
      </c>
      <c r="L238" s="18"/>
      <c r="M238" s="132" t="s">
        <v>3</v>
      </c>
      <c r="N238" s="133" t="s">
        <v>41</v>
      </c>
      <c r="P238" s="134">
        <f>O238*H238</f>
        <v>0</v>
      </c>
      <c r="Q238" s="134">
        <v>0</v>
      </c>
      <c r="R238" s="134">
        <f>Q238*H238</f>
        <v>0</v>
      </c>
      <c r="S238" s="134">
        <v>0</v>
      </c>
      <c r="T238" s="135">
        <f>S238*H238</f>
        <v>0</v>
      </c>
      <c r="AR238" s="136" t="s">
        <v>148</v>
      </c>
      <c r="AT238" s="136" t="s">
        <v>143</v>
      </c>
      <c r="AU238" s="136" t="s">
        <v>80</v>
      </c>
      <c r="AY238" s="2" t="s">
        <v>140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2" t="s">
        <v>78</v>
      </c>
      <c r="BK238" s="137">
        <f>ROUND(I238*H238,2)</f>
        <v>0</v>
      </c>
      <c r="BL238" s="2" t="s">
        <v>148</v>
      </c>
      <c r="BM238" s="136" t="s">
        <v>1528</v>
      </c>
    </row>
    <row r="239" spans="2:65" s="17" customFormat="1">
      <c r="B239" s="18"/>
      <c r="D239" s="138" t="s">
        <v>150</v>
      </c>
      <c r="F239" s="139" t="s">
        <v>867</v>
      </c>
      <c r="I239" s="140"/>
      <c r="L239" s="18"/>
      <c r="M239" s="141"/>
      <c r="T239" s="42"/>
      <c r="AT239" s="2" t="s">
        <v>150</v>
      </c>
      <c r="AU239" s="2" t="s">
        <v>80</v>
      </c>
    </row>
    <row r="240" spans="2:65" s="150" customFormat="1">
      <c r="B240" s="151"/>
      <c r="D240" s="144" t="s">
        <v>152</v>
      </c>
      <c r="F240" s="153" t="s">
        <v>1529</v>
      </c>
      <c r="H240" s="154">
        <v>88.26</v>
      </c>
      <c r="I240" s="155"/>
      <c r="L240" s="151"/>
      <c r="M240" s="156"/>
      <c r="T240" s="157"/>
      <c r="AT240" s="152" t="s">
        <v>152</v>
      </c>
      <c r="AU240" s="152" t="s">
        <v>80</v>
      </c>
      <c r="AV240" s="150" t="s">
        <v>80</v>
      </c>
      <c r="AW240" s="150" t="s">
        <v>4</v>
      </c>
      <c r="AX240" s="150" t="s">
        <v>78</v>
      </c>
      <c r="AY240" s="152" t="s">
        <v>140</v>
      </c>
    </row>
    <row r="241" spans="2:65" s="17" customFormat="1" ht="44.25" customHeight="1">
      <c r="B241" s="124"/>
      <c r="C241" s="125" t="s">
        <v>858</v>
      </c>
      <c r="D241" s="125" t="s">
        <v>143</v>
      </c>
      <c r="E241" s="126" t="s">
        <v>870</v>
      </c>
      <c r="F241" s="127" t="s">
        <v>871</v>
      </c>
      <c r="G241" s="128" t="s">
        <v>205</v>
      </c>
      <c r="H241" s="129">
        <v>5.8840000000000003</v>
      </c>
      <c r="I241" s="130"/>
      <c r="J241" s="131">
        <f>ROUND(I241*H241,2)</f>
        <v>0</v>
      </c>
      <c r="K241" s="127" t="s">
        <v>147</v>
      </c>
      <c r="L241" s="18"/>
      <c r="M241" s="132" t="s">
        <v>3</v>
      </c>
      <c r="N241" s="133" t="s">
        <v>41</v>
      </c>
      <c r="P241" s="134">
        <f>O241*H241</f>
        <v>0</v>
      </c>
      <c r="Q241" s="134">
        <v>0</v>
      </c>
      <c r="R241" s="134">
        <f>Q241*H241</f>
        <v>0</v>
      </c>
      <c r="S241" s="134">
        <v>0</v>
      </c>
      <c r="T241" s="135">
        <f>S241*H241</f>
        <v>0</v>
      </c>
      <c r="AR241" s="136" t="s">
        <v>148</v>
      </c>
      <c r="AT241" s="136" t="s">
        <v>143</v>
      </c>
      <c r="AU241" s="136" t="s">
        <v>80</v>
      </c>
      <c r="AY241" s="2" t="s">
        <v>140</v>
      </c>
      <c r="BE241" s="137">
        <f>IF(N241="základní",J241,0)</f>
        <v>0</v>
      </c>
      <c r="BF241" s="137">
        <f>IF(N241="snížená",J241,0)</f>
        <v>0</v>
      </c>
      <c r="BG241" s="137">
        <f>IF(N241="zákl. přenesená",J241,0)</f>
        <v>0</v>
      </c>
      <c r="BH241" s="137">
        <f>IF(N241="sníž. přenesená",J241,0)</f>
        <v>0</v>
      </c>
      <c r="BI241" s="137">
        <f>IF(N241="nulová",J241,0)</f>
        <v>0</v>
      </c>
      <c r="BJ241" s="2" t="s">
        <v>78</v>
      </c>
      <c r="BK241" s="137">
        <f>ROUND(I241*H241,2)</f>
        <v>0</v>
      </c>
      <c r="BL241" s="2" t="s">
        <v>148</v>
      </c>
      <c r="BM241" s="136" t="s">
        <v>1530</v>
      </c>
    </row>
    <row r="242" spans="2:65" s="17" customFormat="1">
      <c r="B242" s="18"/>
      <c r="D242" s="138" t="s">
        <v>150</v>
      </c>
      <c r="F242" s="139" t="s">
        <v>873</v>
      </c>
      <c r="I242" s="140"/>
      <c r="L242" s="18"/>
      <c r="M242" s="141"/>
      <c r="T242" s="42"/>
      <c r="AT242" s="2" t="s">
        <v>150</v>
      </c>
      <c r="AU242" s="2" t="s">
        <v>80</v>
      </c>
    </row>
    <row r="243" spans="2:65" s="111" customFormat="1" ht="22.9" customHeight="1">
      <c r="B243" s="112"/>
      <c r="D243" s="113" t="s">
        <v>69</v>
      </c>
      <c r="E243" s="122" t="s">
        <v>874</v>
      </c>
      <c r="F243" s="122" t="s">
        <v>875</v>
      </c>
      <c r="I243" s="115"/>
      <c r="J243" s="123">
        <f>BK243</f>
        <v>0</v>
      </c>
      <c r="L243" s="112"/>
      <c r="M243" s="117"/>
      <c r="P243" s="118">
        <f>SUM(P244:P245)</f>
        <v>0</v>
      </c>
      <c r="R243" s="118">
        <f>SUM(R244:R245)</f>
        <v>0</v>
      </c>
      <c r="T243" s="119">
        <f>SUM(T244:T245)</f>
        <v>0</v>
      </c>
      <c r="AR243" s="113" t="s">
        <v>78</v>
      </c>
      <c r="AT243" s="120" t="s">
        <v>69</v>
      </c>
      <c r="AU243" s="120" t="s">
        <v>78</v>
      </c>
      <c r="AY243" s="113" t="s">
        <v>140</v>
      </c>
      <c r="BK243" s="121">
        <f>SUM(BK244:BK245)</f>
        <v>0</v>
      </c>
    </row>
    <row r="244" spans="2:65" s="17" customFormat="1" ht="55.5" customHeight="1">
      <c r="B244" s="124"/>
      <c r="C244" s="125" t="s">
        <v>863</v>
      </c>
      <c r="D244" s="125" t="s">
        <v>143</v>
      </c>
      <c r="E244" s="126" t="s">
        <v>877</v>
      </c>
      <c r="F244" s="127" t="s">
        <v>878</v>
      </c>
      <c r="G244" s="128" t="s">
        <v>205</v>
      </c>
      <c r="H244" s="129">
        <v>51.18</v>
      </c>
      <c r="I244" s="130"/>
      <c r="J244" s="131">
        <f>ROUND(I244*H244,2)</f>
        <v>0</v>
      </c>
      <c r="K244" s="127" t="s">
        <v>147</v>
      </c>
      <c r="L244" s="18"/>
      <c r="M244" s="132" t="s">
        <v>3</v>
      </c>
      <c r="N244" s="133" t="s">
        <v>41</v>
      </c>
      <c r="P244" s="134">
        <f>O244*H244</f>
        <v>0</v>
      </c>
      <c r="Q244" s="134">
        <v>0</v>
      </c>
      <c r="R244" s="134">
        <f>Q244*H244</f>
        <v>0</v>
      </c>
      <c r="S244" s="134">
        <v>0</v>
      </c>
      <c r="T244" s="135">
        <f>S244*H244</f>
        <v>0</v>
      </c>
      <c r="AR244" s="136" t="s">
        <v>148</v>
      </c>
      <c r="AT244" s="136" t="s">
        <v>143</v>
      </c>
      <c r="AU244" s="136" t="s">
        <v>80</v>
      </c>
      <c r="AY244" s="2" t="s">
        <v>140</v>
      </c>
      <c r="BE244" s="137">
        <f>IF(N244="základní",J244,0)</f>
        <v>0</v>
      </c>
      <c r="BF244" s="137">
        <f>IF(N244="snížená",J244,0)</f>
        <v>0</v>
      </c>
      <c r="BG244" s="137">
        <f>IF(N244="zákl. přenesená",J244,0)</f>
        <v>0</v>
      </c>
      <c r="BH244" s="137">
        <f>IF(N244="sníž. přenesená",J244,0)</f>
        <v>0</v>
      </c>
      <c r="BI244" s="137">
        <f>IF(N244="nulová",J244,0)</f>
        <v>0</v>
      </c>
      <c r="BJ244" s="2" t="s">
        <v>78</v>
      </c>
      <c r="BK244" s="137">
        <f>ROUND(I244*H244,2)</f>
        <v>0</v>
      </c>
      <c r="BL244" s="2" t="s">
        <v>148</v>
      </c>
      <c r="BM244" s="136" t="s">
        <v>1531</v>
      </c>
    </row>
    <row r="245" spans="2:65" s="17" customFormat="1">
      <c r="B245" s="18"/>
      <c r="D245" s="138" t="s">
        <v>150</v>
      </c>
      <c r="F245" s="139" t="s">
        <v>880</v>
      </c>
      <c r="I245" s="140"/>
      <c r="L245" s="18"/>
      <c r="M245" s="141"/>
      <c r="T245" s="42"/>
      <c r="AT245" s="2" t="s">
        <v>150</v>
      </c>
      <c r="AU245" s="2" t="s">
        <v>80</v>
      </c>
    </row>
    <row r="246" spans="2:65" s="111" customFormat="1" ht="25.9" customHeight="1">
      <c r="B246" s="112"/>
      <c r="D246" s="113" t="s">
        <v>69</v>
      </c>
      <c r="E246" s="114" t="s">
        <v>881</v>
      </c>
      <c r="F246" s="114" t="s">
        <v>882</v>
      </c>
      <c r="I246" s="115"/>
      <c r="J246" s="116">
        <f t="shared" ref="J246:J247" si="4">BK246</f>
        <v>0</v>
      </c>
      <c r="L246" s="112"/>
      <c r="M246" s="117"/>
      <c r="P246" s="118">
        <f>P247+P250+P302+P337</f>
        <v>0</v>
      </c>
      <c r="R246" s="118">
        <f>R247+R250+R302+R337</f>
        <v>0.696496</v>
      </c>
      <c r="T246" s="119">
        <f>T247+T250+T302+T337</f>
        <v>3.4176692300000004</v>
      </c>
      <c r="AR246" s="113" t="s">
        <v>80</v>
      </c>
      <c r="AT246" s="120" t="s">
        <v>69</v>
      </c>
      <c r="AU246" s="120" t="s">
        <v>70</v>
      </c>
      <c r="AY246" s="113" t="s">
        <v>140</v>
      </c>
      <c r="BK246" s="121">
        <f>BK247+BK250+BK302+BK337</f>
        <v>0</v>
      </c>
    </row>
    <row r="247" spans="2:65" s="111" customFormat="1" ht="22.9" customHeight="1">
      <c r="B247" s="112"/>
      <c r="D247" s="113" t="s">
        <v>69</v>
      </c>
      <c r="E247" s="122" t="s">
        <v>1532</v>
      </c>
      <c r="F247" s="122" t="s">
        <v>1533</v>
      </c>
      <c r="I247" s="115"/>
      <c r="J247" s="123">
        <f t="shared" si="4"/>
        <v>0</v>
      </c>
      <c r="L247" s="112"/>
      <c r="M247" s="117"/>
      <c r="P247" s="118">
        <f>SUM(P248:P249)</f>
        <v>0</v>
      </c>
      <c r="R247" s="118">
        <f>SUM(R248:R249)</f>
        <v>4.96E-3</v>
      </c>
      <c r="T247" s="119">
        <f>SUM(T248:T249)</f>
        <v>0</v>
      </c>
      <c r="AR247" s="113" t="s">
        <v>80</v>
      </c>
      <c r="AT247" s="120" t="s">
        <v>69</v>
      </c>
      <c r="AU247" s="120" t="s">
        <v>78</v>
      </c>
      <c r="AY247" s="113" t="s">
        <v>140</v>
      </c>
      <c r="BK247" s="121">
        <f>SUM(BK248:BK249)</f>
        <v>0</v>
      </c>
    </row>
    <row r="248" spans="2:65" s="17" customFormat="1" ht="21.75" customHeight="1">
      <c r="B248" s="124"/>
      <c r="C248" s="125" t="s">
        <v>682</v>
      </c>
      <c r="D248" s="125" t="s">
        <v>143</v>
      </c>
      <c r="E248" s="126" t="s">
        <v>1534</v>
      </c>
      <c r="F248" s="127" t="s">
        <v>1535</v>
      </c>
      <c r="G248" s="128" t="s">
        <v>237</v>
      </c>
      <c r="H248" s="129">
        <v>4</v>
      </c>
      <c r="I248" s="130"/>
      <c r="J248" s="131">
        <f>ROUND(I248*H248,2)</f>
        <v>0</v>
      </c>
      <c r="K248" s="127" t="s">
        <v>1409</v>
      </c>
      <c r="L248" s="18"/>
      <c r="M248" s="132" t="s">
        <v>3</v>
      </c>
      <c r="N248" s="133" t="s">
        <v>41</v>
      </c>
      <c r="P248" s="134">
        <f>O248*H248</f>
        <v>0</v>
      </c>
      <c r="Q248" s="134">
        <v>1.24E-3</v>
      </c>
      <c r="R248" s="134">
        <f>Q248*H248</f>
        <v>4.96E-3</v>
      </c>
      <c r="S248" s="134">
        <v>0</v>
      </c>
      <c r="T248" s="135">
        <f>S248*H248</f>
        <v>0</v>
      </c>
      <c r="AR248" s="136" t="s">
        <v>888</v>
      </c>
      <c r="AT248" s="136" t="s">
        <v>143</v>
      </c>
      <c r="AU248" s="136" t="s">
        <v>80</v>
      </c>
      <c r="AY248" s="2" t="s">
        <v>140</v>
      </c>
      <c r="BE248" s="137">
        <f>IF(N248="základní",J248,0)</f>
        <v>0</v>
      </c>
      <c r="BF248" s="137">
        <f>IF(N248="snížená",J248,0)</f>
        <v>0</v>
      </c>
      <c r="BG248" s="137">
        <f>IF(N248="zákl. přenesená",J248,0)</f>
        <v>0</v>
      </c>
      <c r="BH248" s="137">
        <f>IF(N248="sníž. přenesená",J248,0)</f>
        <v>0</v>
      </c>
      <c r="BI248" s="137">
        <f>IF(N248="nulová",J248,0)</f>
        <v>0</v>
      </c>
      <c r="BJ248" s="2" t="s">
        <v>78</v>
      </c>
      <c r="BK248" s="137">
        <f>ROUND(I248*H248,2)</f>
        <v>0</v>
      </c>
      <c r="BL248" s="2" t="s">
        <v>888</v>
      </c>
      <c r="BM248" s="136" t="s">
        <v>1536</v>
      </c>
    </row>
    <row r="249" spans="2:65" s="17" customFormat="1">
      <c r="B249" s="18"/>
      <c r="D249" s="138" t="s">
        <v>150</v>
      </c>
      <c r="F249" s="139" t="s">
        <v>1537</v>
      </c>
      <c r="I249" s="140"/>
      <c r="L249" s="18"/>
      <c r="M249" s="141"/>
      <c r="T249" s="42"/>
      <c r="AT249" s="2" t="s">
        <v>150</v>
      </c>
      <c r="AU249" s="2" t="s">
        <v>80</v>
      </c>
    </row>
    <row r="250" spans="2:65" s="111" customFormat="1" ht="22.9" customHeight="1">
      <c r="B250" s="112"/>
      <c r="D250" s="113" t="s">
        <v>69</v>
      </c>
      <c r="E250" s="122" t="s">
        <v>1538</v>
      </c>
      <c r="F250" s="122" t="s">
        <v>1539</v>
      </c>
      <c r="I250" s="115"/>
      <c r="J250" s="123">
        <f>BK250</f>
        <v>0</v>
      </c>
      <c r="L250" s="112"/>
      <c r="M250" s="117"/>
      <c r="P250" s="118">
        <f>SUM(P251:P301)</f>
        <v>0</v>
      </c>
      <c r="R250" s="118">
        <f>SUM(R251:R301)</f>
        <v>0.458812</v>
      </c>
      <c r="T250" s="119">
        <f>SUM(T251:T301)</f>
        <v>2.0035092300000001</v>
      </c>
      <c r="AR250" s="113" t="s">
        <v>80</v>
      </c>
      <c r="AT250" s="120" t="s">
        <v>69</v>
      </c>
      <c r="AU250" s="120" t="s">
        <v>78</v>
      </c>
      <c r="AY250" s="113" t="s">
        <v>140</v>
      </c>
      <c r="BK250" s="121">
        <f>SUM(BK251:BK301)</f>
        <v>0</v>
      </c>
    </row>
    <row r="251" spans="2:65" s="17" customFormat="1" ht="24.2" customHeight="1">
      <c r="B251" s="124"/>
      <c r="C251" s="125" t="s">
        <v>433</v>
      </c>
      <c r="D251" s="125" t="s">
        <v>143</v>
      </c>
      <c r="E251" s="126" t="s">
        <v>1540</v>
      </c>
      <c r="F251" s="127" t="s">
        <v>1541</v>
      </c>
      <c r="G251" s="128" t="s">
        <v>349</v>
      </c>
      <c r="H251" s="129">
        <v>10</v>
      </c>
      <c r="I251" s="130"/>
      <c r="J251" s="131">
        <f>ROUND(I251*H251,2)</f>
        <v>0</v>
      </c>
      <c r="K251" s="127" t="s">
        <v>147</v>
      </c>
      <c r="L251" s="18"/>
      <c r="M251" s="132" t="s">
        <v>3</v>
      </c>
      <c r="N251" s="133" t="s">
        <v>41</v>
      </c>
      <c r="P251" s="134">
        <f>O251*H251</f>
        <v>0</v>
      </c>
      <c r="Q251" s="134">
        <v>0</v>
      </c>
      <c r="R251" s="134">
        <f>Q251*H251</f>
        <v>0</v>
      </c>
      <c r="S251" s="134">
        <v>1.4919999999999999E-2</v>
      </c>
      <c r="T251" s="135">
        <f>S251*H251</f>
        <v>0.1492</v>
      </c>
      <c r="AR251" s="136" t="s">
        <v>888</v>
      </c>
      <c r="AT251" s="136" t="s">
        <v>143</v>
      </c>
      <c r="AU251" s="136" t="s">
        <v>80</v>
      </c>
      <c r="AY251" s="2" t="s">
        <v>140</v>
      </c>
      <c r="BE251" s="137">
        <f>IF(N251="základní",J251,0)</f>
        <v>0</v>
      </c>
      <c r="BF251" s="137">
        <f>IF(N251="snížená",J251,0)</f>
        <v>0</v>
      </c>
      <c r="BG251" s="137">
        <f>IF(N251="zákl. přenesená",J251,0)</f>
        <v>0</v>
      </c>
      <c r="BH251" s="137">
        <f>IF(N251="sníž. přenesená",J251,0)</f>
        <v>0</v>
      </c>
      <c r="BI251" s="137">
        <f>IF(N251="nulová",J251,0)</f>
        <v>0</v>
      </c>
      <c r="BJ251" s="2" t="s">
        <v>78</v>
      </c>
      <c r="BK251" s="137">
        <f>ROUND(I251*H251,2)</f>
        <v>0</v>
      </c>
      <c r="BL251" s="2" t="s">
        <v>888</v>
      </c>
      <c r="BM251" s="136" t="s">
        <v>1542</v>
      </c>
    </row>
    <row r="252" spans="2:65" s="17" customFormat="1">
      <c r="B252" s="18"/>
      <c r="D252" s="138" t="s">
        <v>150</v>
      </c>
      <c r="F252" s="139" t="s">
        <v>1543</v>
      </c>
      <c r="I252" s="140"/>
      <c r="L252" s="18"/>
      <c r="M252" s="141"/>
      <c r="T252" s="42"/>
      <c r="AT252" s="2" t="s">
        <v>150</v>
      </c>
      <c r="AU252" s="2" t="s">
        <v>80</v>
      </c>
    </row>
    <row r="253" spans="2:65" s="17" customFormat="1" ht="24.2" customHeight="1">
      <c r="B253" s="124"/>
      <c r="C253" s="125" t="s">
        <v>439</v>
      </c>
      <c r="D253" s="125" t="s">
        <v>143</v>
      </c>
      <c r="E253" s="126" t="s">
        <v>1544</v>
      </c>
      <c r="F253" s="127" t="s">
        <v>1545</v>
      </c>
      <c r="G253" s="128" t="s">
        <v>349</v>
      </c>
      <c r="H253" s="129">
        <v>60</v>
      </c>
      <c r="I253" s="130"/>
      <c r="J253" s="131">
        <f>ROUND(I253*H253,2)</f>
        <v>0</v>
      </c>
      <c r="K253" s="127" t="s">
        <v>147</v>
      </c>
      <c r="L253" s="18"/>
      <c r="M253" s="132" t="s">
        <v>3</v>
      </c>
      <c r="N253" s="133" t="s">
        <v>41</v>
      </c>
      <c r="P253" s="134">
        <f>O253*H253</f>
        <v>0</v>
      </c>
      <c r="Q253" s="134">
        <v>0</v>
      </c>
      <c r="R253" s="134">
        <f>Q253*H253</f>
        <v>0</v>
      </c>
      <c r="S253" s="134">
        <v>3.065E-2</v>
      </c>
      <c r="T253" s="135">
        <f>S253*H253</f>
        <v>1.839</v>
      </c>
      <c r="AR253" s="136" t="s">
        <v>888</v>
      </c>
      <c r="AT253" s="136" t="s">
        <v>143</v>
      </c>
      <c r="AU253" s="136" t="s">
        <v>80</v>
      </c>
      <c r="AY253" s="2" t="s">
        <v>140</v>
      </c>
      <c r="BE253" s="137">
        <f>IF(N253="základní",J253,0)</f>
        <v>0</v>
      </c>
      <c r="BF253" s="137">
        <f>IF(N253="snížená",J253,0)</f>
        <v>0</v>
      </c>
      <c r="BG253" s="137">
        <f>IF(N253="zákl. přenesená",J253,0)</f>
        <v>0</v>
      </c>
      <c r="BH253" s="137">
        <f>IF(N253="sníž. přenesená",J253,0)</f>
        <v>0</v>
      </c>
      <c r="BI253" s="137">
        <f>IF(N253="nulová",J253,0)</f>
        <v>0</v>
      </c>
      <c r="BJ253" s="2" t="s">
        <v>78</v>
      </c>
      <c r="BK253" s="137">
        <f>ROUND(I253*H253,2)</f>
        <v>0</v>
      </c>
      <c r="BL253" s="2" t="s">
        <v>888</v>
      </c>
      <c r="BM253" s="136" t="s">
        <v>1546</v>
      </c>
    </row>
    <row r="254" spans="2:65" s="17" customFormat="1">
      <c r="B254" s="18"/>
      <c r="D254" s="138" t="s">
        <v>150</v>
      </c>
      <c r="F254" s="139" t="s">
        <v>1547</v>
      </c>
      <c r="I254" s="140"/>
      <c r="L254" s="18"/>
      <c r="M254" s="141"/>
      <c r="T254" s="42"/>
      <c r="AT254" s="2" t="s">
        <v>150</v>
      </c>
      <c r="AU254" s="2" t="s">
        <v>80</v>
      </c>
    </row>
    <row r="255" spans="2:65" s="17" customFormat="1" ht="24.2" customHeight="1">
      <c r="B255" s="124"/>
      <c r="C255" s="125" t="s">
        <v>979</v>
      </c>
      <c r="D255" s="125" t="s">
        <v>143</v>
      </c>
      <c r="E255" s="126" t="s">
        <v>1548</v>
      </c>
      <c r="F255" s="127" t="s">
        <v>1549</v>
      </c>
      <c r="G255" s="128" t="s">
        <v>349</v>
      </c>
      <c r="H255" s="129">
        <v>5.8209999999999997</v>
      </c>
      <c r="I255" s="130"/>
      <c r="J255" s="131">
        <f>ROUND(I255*H255,2)</f>
        <v>0</v>
      </c>
      <c r="K255" s="127" t="s">
        <v>1409</v>
      </c>
      <c r="L255" s="18"/>
      <c r="M255" s="132" t="s">
        <v>3</v>
      </c>
      <c r="N255" s="133" t="s">
        <v>41</v>
      </c>
      <c r="P255" s="134">
        <f>O255*H255</f>
        <v>0</v>
      </c>
      <c r="Q255" s="134">
        <v>0</v>
      </c>
      <c r="R255" s="134">
        <f>Q255*H255</f>
        <v>0</v>
      </c>
      <c r="S255" s="134">
        <v>2.63E-3</v>
      </c>
      <c r="T255" s="135">
        <f>S255*H255</f>
        <v>1.5309229999999998E-2</v>
      </c>
      <c r="AR255" s="136" t="s">
        <v>888</v>
      </c>
      <c r="AT255" s="136" t="s">
        <v>143</v>
      </c>
      <c r="AU255" s="136" t="s">
        <v>80</v>
      </c>
      <c r="AY255" s="2" t="s">
        <v>140</v>
      </c>
      <c r="BE255" s="137">
        <f>IF(N255="základní",J255,0)</f>
        <v>0</v>
      </c>
      <c r="BF255" s="137">
        <f>IF(N255="snížená",J255,0)</f>
        <v>0</v>
      </c>
      <c r="BG255" s="137">
        <f>IF(N255="zákl. přenesená",J255,0)</f>
        <v>0</v>
      </c>
      <c r="BH255" s="137">
        <f>IF(N255="sníž. přenesená",J255,0)</f>
        <v>0</v>
      </c>
      <c r="BI255" s="137">
        <f>IF(N255="nulová",J255,0)</f>
        <v>0</v>
      </c>
      <c r="BJ255" s="2" t="s">
        <v>78</v>
      </c>
      <c r="BK255" s="137">
        <f>ROUND(I255*H255,2)</f>
        <v>0</v>
      </c>
      <c r="BL255" s="2" t="s">
        <v>888</v>
      </c>
      <c r="BM255" s="136" t="s">
        <v>1550</v>
      </c>
    </row>
    <row r="256" spans="2:65" s="17" customFormat="1">
      <c r="B256" s="18"/>
      <c r="D256" s="138" t="s">
        <v>150</v>
      </c>
      <c r="F256" s="139" t="s">
        <v>1551</v>
      </c>
      <c r="I256" s="140"/>
      <c r="L256" s="18"/>
      <c r="M256" s="141"/>
      <c r="T256" s="42"/>
      <c r="AT256" s="2" t="s">
        <v>150</v>
      </c>
      <c r="AU256" s="2" t="s">
        <v>80</v>
      </c>
    </row>
    <row r="257" spans="2:65" s="150" customFormat="1">
      <c r="B257" s="151"/>
      <c r="D257" s="144" t="s">
        <v>152</v>
      </c>
      <c r="E257" s="152" t="s">
        <v>3</v>
      </c>
      <c r="F257" s="153" t="s">
        <v>1503</v>
      </c>
      <c r="H257" s="154">
        <v>5.8209999999999997</v>
      </c>
      <c r="I257" s="155"/>
      <c r="L257" s="151"/>
      <c r="M257" s="156"/>
      <c r="T257" s="157"/>
      <c r="AT257" s="152" t="s">
        <v>152</v>
      </c>
      <c r="AU257" s="152" t="s">
        <v>80</v>
      </c>
      <c r="AV257" s="150" t="s">
        <v>80</v>
      </c>
      <c r="AW257" s="150" t="s">
        <v>32</v>
      </c>
      <c r="AX257" s="150" t="s">
        <v>70</v>
      </c>
      <c r="AY257" s="152" t="s">
        <v>140</v>
      </c>
    </row>
    <row r="258" spans="2:65" s="158" customFormat="1">
      <c r="B258" s="159"/>
      <c r="D258" s="144" t="s">
        <v>152</v>
      </c>
      <c r="E258" s="160" t="s">
        <v>3</v>
      </c>
      <c r="F258" s="161" t="s">
        <v>162</v>
      </c>
      <c r="H258" s="162">
        <v>5.8209999999999997</v>
      </c>
      <c r="I258" s="163"/>
      <c r="L258" s="159"/>
      <c r="M258" s="164"/>
      <c r="T258" s="165"/>
      <c r="AT258" s="160" t="s">
        <v>152</v>
      </c>
      <c r="AU258" s="160" t="s">
        <v>80</v>
      </c>
      <c r="AV258" s="158" t="s">
        <v>148</v>
      </c>
      <c r="AW258" s="158" t="s">
        <v>32</v>
      </c>
      <c r="AX258" s="158" t="s">
        <v>78</v>
      </c>
      <c r="AY258" s="160" t="s">
        <v>140</v>
      </c>
    </row>
    <row r="259" spans="2:65" s="17" customFormat="1" ht="24.2" customHeight="1">
      <c r="B259" s="124"/>
      <c r="C259" s="125" t="s">
        <v>876</v>
      </c>
      <c r="D259" s="125" t="s">
        <v>143</v>
      </c>
      <c r="E259" s="126" t="s">
        <v>1552</v>
      </c>
      <c r="F259" s="127" t="s">
        <v>1553</v>
      </c>
      <c r="G259" s="128" t="s">
        <v>349</v>
      </c>
      <c r="H259" s="129">
        <v>34.1</v>
      </c>
      <c r="I259" s="130"/>
      <c r="J259" s="131">
        <f>ROUND(I259*H259,2)</f>
        <v>0</v>
      </c>
      <c r="K259" s="127" t="s">
        <v>147</v>
      </c>
      <c r="L259" s="18"/>
      <c r="M259" s="132" t="s">
        <v>3</v>
      </c>
      <c r="N259" s="133" t="s">
        <v>41</v>
      </c>
      <c r="P259" s="134">
        <f>O259*H259</f>
        <v>0</v>
      </c>
      <c r="Q259" s="134">
        <v>1.42E-3</v>
      </c>
      <c r="R259" s="134">
        <f>Q259*H259</f>
        <v>4.8422000000000007E-2</v>
      </c>
      <c r="S259" s="134">
        <v>0</v>
      </c>
      <c r="T259" s="135">
        <f>S259*H259</f>
        <v>0</v>
      </c>
      <c r="AR259" s="136" t="s">
        <v>888</v>
      </c>
      <c r="AT259" s="136" t="s">
        <v>143</v>
      </c>
      <c r="AU259" s="136" t="s">
        <v>80</v>
      </c>
      <c r="AY259" s="2" t="s">
        <v>140</v>
      </c>
      <c r="BE259" s="137">
        <f>IF(N259="základní",J259,0)</f>
        <v>0</v>
      </c>
      <c r="BF259" s="137">
        <f>IF(N259="snížená",J259,0)</f>
        <v>0</v>
      </c>
      <c r="BG259" s="137">
        <f>IF(N259="zákl. přenesená",J259,0)</f>
        <v>0</v>
      </c>
      <c r="BH259" s="137">
        <f>IF(N259="sníž. přenesená",J259,0)</f>
        <v>0</v>
      </c>
      <c r="BI259" s="137">
        <f>IF(N259="nulová",J259,0)</f>
        <v>0</v>
      </c>
      <c r="BJ259" s="2" t="s">
        <v>78</v>
      </c>
      <c r="BK259" s="137">
        <f>ROUND(I259*H259,2)</f>
        <v>0</v>
      </c>
      <c r="BL259" s="2" t="s">
        <v>888</v>
      </c>
      <c r="BM259" s="136" t="s">
        <v>1554</v>
      </c>
    </row>
    <row r="260" spans="2:65" s="17" customFormat="1">
      <c r="B260" s="18"/>
      <c r="D260" s="138" t="s">
        <v>150</v>
      </c>
      <c r="F260" s="139" t="s">
        <v>1555</v>
      </c>
      <c r="I260" s="140"/>
      <c r="L260" s="18"/>
      <c r="M260" s="141"/>
      <c r="T260" s="42"/>
      <c r="AT260" s="2" t="s">
        <v>150</v>
      </c>
      <c r="AU260" s="2" t="s">
        <v>80</v>
      </c>
    </row>
    <row r="261" spans="2:65" s="150" customFormat="1">
      <c r="B261" s="151"/>
      <c r="D261" s="144" t="s">
        <v>152</v>
      </c>
      <c r="E261" s="152" t="s">
        <v>3</v>
      </c>
      <c r="F261" s="153" t="s">
        <v>1556</v>
      </c>
      <c r="H261" s="154">
        <v>6</v>
      </c>
      <c r="I261" s="155"/>
      <c r="L261" s="151"/>
      <c r="M261" s="156"/>
      <c r="T261" s="157"/>
      <c r="AT261" s="152" t="s">
        <v>152</v>
      </c>
      <c r="AU261" s="152" t="s">
        <v>80</v>
      </c>
      <c r="AV261" s="150" t="s">
        <v>80</v>
      </c>
      <c r="AW261" s="150" t="s">
        <v>32</v>
      </c>
      <c r="AX261" s="150" t="s">
        <v>70</v>
      </c>
      <c r="AY261" s="152" t="s">
        <v>140</v>
      </c>
    </row>
    <row r="262" spans="2:65" s="150" customFormat="1">
      <c r="B262" s="151"/>
      <c r="D262" s="144" t="s">
        <v>152</v>
      </c>
      <c r="E262" s="152" t="s">
        <v>3</v>
      </c>
      <c r="F262" s="153" t="s">
        <v>1557</v>
      </c>
      <c r="H262" s="154">
        <v>11.6</v>
      </c>
      <c r="I262" s="155"/>
      <c r="L262" s="151"/>
      <c r="M262" s="156"/>
      <c r="T262" s="157"/>
      <c r="AT262" s="152" t="s">
        <v>152</v>
      </c>
      <c r="AU262" s="152" t="s">
        <v>80</v>
      </c>
      <c r="AV262" s="150" t="s">
        <v>80</v>
      </c>
      <c r="AW262" s="150" t="s">
        <v>32</v>
      </c>
      <c r="AX262" s="150" t="s">
        <v>70</v>
      </c>
      <c r="AY262" s="152" t="s">
        <v>140</v>
      </c>
    </row>
    <row r="263" spans="2:65" s="150" customFormat="1">
      <c r="B263" s="151"/>
      <c r="D263" s="144" t="s">
        <v>152</v>
      </c>
      <c r="E263" s="152" t="s">
        <v>3</v>
      </c>
      <c r="F263" s="153" t="s">
        <v>1558</v>
      </c>
      <c r="H263" s="154">
        <v>10.5</v>
      </c>
      <c r="I263" s="155"/>
      <c r="L263" s="151"/>
      <c r="M263" s="156"/>
      <c r="T263" s="157"/>
      <c r="AT263" s="152" t="s">
        <v>152</v>
      </c>
      <c r="AU263" s="152" t="s">
        <v>80</v>
      </c>
      <c r="AV263" s="150" t="s">
        <v>80</v>
      </c>
      <c r="AW263" s="150" t="s">
        <v>32</v>
      </c>
      <c r="AX263" s="150" t="s">
        <v>70</v>
      </c>
      <c r="AY263" s="152" t="s">
        <v>140</v>
      </c>
    </row>
    <row r="264" spans="2:65" s="150" customFormat="1">
      <c r="B264" s="151"/>
      <c r="D264" s="144" t="s">
        <v>152</v>
      </c>
      <c r="E264" s="152" t="s">
        <v>3</v>
      </c>
      <c r="F264" s="153" t="s">
        <v>1559</v>
      </c>
      <c r="H264" s="154">
        <v>6</v>
      </c>
      <c r="I264" s="155"/>
      <c r="L264" s="151"/>
      <c r="M264" s="156"/>
      <c r="T264" s="157"/>
      <c r="AT264" s="152" t="s">
        <v>152</v>
      </c>
      <c r="AU264" s="152" t="s">
        <v>80</v>
      </c>
      <c r="AV264" s="150" t="s">
        <v>80</v>
      </c>
      <c r="AW264" s="150" t="s">
        <v>32</v>
      </c>
      <c r="AX264" s="150" t="s">
        <v>70</v>
      </c>
      <c r="AY264" s="152" t="s">
        <v>140</v>
      </c>
    </row>
    <row r="265" spans="2:65" s="158" customFormat="1">
      <c r="B265" s="159"/>
      <c r="D265" s="144" t="s">
        <v>152</v>
      </c>
      <c r="E265" s="160" t="s">
        <v>3</v>
      </c>
      <c r="F265" s="161" t="s">
        <v>162</v>
      </c>
      <c r="H265" s="162">
        <v>34.1</v>
      </c>
      <c r="I265" s="163"/>
      <c r="L265" s="159"/>
      <c r="M265" s="164"/>
      <c r="T265" s="165"/>
      <c r="AT265" s="160" t="s">
        <v>152</v>
      </c>
      <c r="AU265" s="160" t="s">
        <v>80</v>
      </c>
      <c r="AV265" s="158" t="s">
        <v>148</v>
      </c>
      <c r="AW265" s="158" t="s">
        <v>32</v>
      </c>
      <c r="AX265" s="158" t="s">
        <v>78</v>
      </c>
      <c r="AY265" s="160" t="s">
        <v>140</v>
      </c>
    </row>
    <row r="266" spans="2:65" s="17" customFormat="1" ht="24.2" customHeight="1">
      <c r="B266" s="124"/>
      <c r="C266" s="125" t="s">
        <v>1560</v>
      </c>
      <c r="D266" s="125" t="s">
        <v>143</v>
      </c>
      <c r="E266" s="126" t="s">
        <v>1561</v>
      </c>
      <c r="F266" s="127" t="s">
        <v>1562</v>
      </c>
      <c r="G266" s="128" t="s">
        <v>349</v>
      </c>
      <c r="H266" s="129">
        <v>19</v>
      </c>
      <c r="I266" s="130"/>
      <c r="J266" s="131">
        <f>ROUND(I266*H266,2)</f>
        <v>0</v>
      </c>
      <c r="K266" s="127" t="s">
        <v>147</v>
      </c>
      <c r="L266" s="18"/>
      <c r="M266" s="132" t="s">
        <v>3</v>
      </c>
      <c r="N266" s="133" t="s">
        <v>41</v>
      </c>
      <c r="P266" s="134">
        <f>O266*H266</f>
        <v>0</v>
      </c>
      <c r="Q266" s="134">
        <v>7.4400000000000004E-3</v>
      </c>
      <c r="R266" s="134">
        <f>Q266*H266</f>
        <v>0.14136000000000001</v>
      </c>
      <c r="S266" s="134">
        <v>0</v>
      </c>
      <c r="T266" s="135">
        <f>S266*H266</f>
        <v>0</v>
      </c>
      <c r="AR266" s="136" t="s">
        <v>888</v>
      </c>
      <c r="AT266" s="136" t="s">
        <v>143</v>
      </c>
      <c r="AU266" s="136" t="s">
        <v>80</v>
      </c>
      <c r="AY266" s="2" t="s">
        <v>140</v>
      </c>
      <c r="BE266" s="137">
        <f>IF(N266="základní",J266,0)</f>
        <v>0</v>
      </c>
      <c r="BF266" s="137">
        <f>IF(N266="snížená",J266,0)</f>
        <v>0</v>
      </c>
      <c r="BG266" s="137">
        <f>IF(N266="zákl. přenesená",J266,0)</f>
        <v>0</v>
      </c>
      <c r="BH266" s="137">
        <f>IF(N266="sníž. přenesená",J266,0)</f>
        <v>0</v>
      </c>
      <c r="BI266" s="137">
        <f>IF(N266="nulová",J266,0)</f>
        <v>0</v>
      </c>
      <c r="BJ266" s="2" t="s">
        <v>78</v>
      </c>
      <c r="BK266" s="137">
        <f>ROUND(I266*H266,2)</f>
        <v>0</v>
      </c>
      <c r="BL266" s="2" t="s">
        <v>888</v>
      </c>
      <c r="BM266" s="136" t="s">
        <v>1563</v>
      </c>
    </row>
    <row r="267" spans="2:65" s="17" customFormat="1">
      <c r="B267" s="18"/>
      <c r="D267" s="138" t="s">
        <v>150</v>
      </c>
      <c r="F267" s="139" t="s">
        <v>1564</v>
      </c>
      <c r="I267" s="140"/>
      <c r="L267" s="18"/>
      <c r="M267" s="141"/>
      <c r="T267" s="42"/>
      <c r="AT267" s="2" t="s">
        <v>150</v>
      </c>
      <c r="AU267" s="2" t="s">
        <v>80</v>
      </c>
    </row>
    <row r="268" spans="2:65" s="150" customFormat="1">
      <c r="B268" s="151"/>
      <c r="D268" s="144" t="s">
        <v>152</v>
      </c>
      <c r="E268" s="152" t="s">
        <v>3</v>
      </c>
      <c r="F268" s="153" t="s">
        <v>1565</v>
      </c>
      <c r="H268" s="154">
        <v>7</v>
      </c>
      <c r="I268" s="155"/>
      <c r="L268" s="151"/>
      <c r="M268" s="156"/>
      <c r="T268" s="157"/>
      <c r="AT268" s="152" t="s">
        <v>152</v>
      </c>
      <c r="AU268" s="152" t="s">
        <v>80</v>
      </c>
      <c r="AV268" s="150" t="s">
        <v>80</v>
      </c>
      <c r="AW268" s="150" t="s">
        <v>32</v>
      </c>
      <c r="AX268" s="150" t="s">
        <v>70</v>
      </c>
      <c r="AY268" s="152" t="s">
        <v>140</v>
      </c>
    </row>
    <row r="269" spans="2:65" s="150" customFormat="1">
      <c r="B269" s="151"/>
      <c r="D269" s="144" t="s">
        <v>152</v>
      </c>
      <c r="E269" s="152" t="s">
        <v>3</v>
      </c>
      <c r="F269" s="153" t="s">
        <v>1566</v>
      </c>
      <c r="H269" s="154">
        <v>12</v>
      </c>
      <c r="I269" s="155"/>
      <c r="L269" s="151"/>
      <c r="M269" s="156"/>
      <c r="T269" s="157"/>
      <c r="AT269" s="152" t="s">
        <v>152</v>
      </c>
      <c r="AU269" s="152" t="s">
        <v>80</v>
      </c>
      <c r="AV269" s="150" t="s">
        <v>80</v>
      </c>
      <c r="AW269" s="150" t="s">
        <v>32</v>
      </c>
      <c r="AX269" s="150" t="s">
        <v>70</v>
      </c>
      <c r="AY269" s="152" t="s">
        <v>140</v>
      </c>
    </row>
    <row r="270" spans="2:65" s="158" customFormat="1">
      <c r="B270" s="159"/>
      <c r="D270" s="144" t="s">
        <v>152</v>
      </c>
      <c r="E270" s="160" t="s">
        <v>3</v>
      </c>
      <c r="F270" s="161" t="s">
        <v>162</v>
      </c>
      <c r="H270" s="162">
        <v>19</v>
      </c>
      <c r="I270" s="163"/>
      <c r="L270" s="159"/>
      <c r="M270" s="164"/>
      <c r="T270" s="165"/>
      <c r="AT270" s="160" t="s">
        <v>152</v>
      </c>
      <c r="AU270" s="160" t="s">
        <v>80</v>
      </c>
      <c r="AV270" s="158" t="s">
        <v>148</v>
      </c>
      <c r="AW270" s="158" t="s">
        <v>32</v>
      </c>
      <c r="AX270" s="158" t="s">
        <v>78</v>
      </c>
      <c r="AY270" s="160" t="s">
        <v>140</v>
      </c>
    </row>
    <row r="271" spans="2:65" s="17" customFormat="1" ht="24.2" customHeight="1">
      <c r="B271" s="124"/>
      <c r="C271" s="125" t="s">
        <v>179</v>
      </c>
      <c r="D271" s="125" t="s">
        <v>143</v>
      </c>
      <c r="E271" s="126" t="s">
        <v>1567</v>
      </c>
      <c r="F271" s="127" t="s">
        <v>1568</v>
      </c>
      <c r="G271" s="128" t="s">
        <v>349</v>
      </c>
      <c r="H271" s="129">
        <v>20.5</v>
      </c>
      <c r="I271" s="130"/>
      <c r="J271" s="131">
        <f>ROUND(I271*H271,2)</f>
        <v>0</v>
      </c>
      <c r="K271" s="127" t="s">
        <v>147</v>
      </c>
      <c r="L271" s="18"/>
      <c r="M271" s="132" t="s">
        <v>3</v>
      </c>
      <c r="N271" s="133" t="s">
        <v>41</v>
      </c>
      <c r="P271" s="134">
        <f>O271*H271</f>
        <v>0</v>
      </c>
      <c r="Q271" s="134">
        <v>1.2319999999999999E-2</v>
      </c>
      <c r="R271" s="134">
        <f>Q271*H271</f>
        <v>0.25256000000000001</v>
      </c>
      <c r="S271" s="134">
        <v>0</v>
      </c>
      <c r="T271" s="135">
        <f>S271*H271</f>
        <v>0</v>
      </c>
      <c r="AR271" s="136" t="s">
        <v>888</v>
      </c>
      <c r="AT271" s="136" t="s">
        <v>143</v>
      </c>
      <c r="AU271" s="136" t="s">
        <v>80</v>
      </c>
      <c r="AY271" s="2" t="s">
        <v>140</v>
      </c>
      <c r="BE271" s="137">
        <f>IF(N271="základní",J271,0)</f>
        <v>0</v>
      </c>
      <c r="BF271" s="137">
        <f>IF(N271="snížená",J271,0)</f>
        <v>0</v>
      </c>
      <c r="BG271" s="137">
        <f>IF(N271="zákl. přenesená",J271,0)</f>
        <v>0</v>
      </c>
      <c r="BH271" s="137">
        <f>IF(N271="sníž. přenesená",J271,0)</f>
        <v>0</v>
      </c>
      <c r="BI271" s="137">
        <f>IF(N271="nulová",J271,0)</f>
        <v>0</v>
      </c>
      <c r="BJ271" s="2" t="s">
        <v>78</v>
      </c>
      <c r="BK271" s="137">
        <f>ROUND(I271*H271,2)</f>
        <v>0</v>
      </c>
      <c r="BL271" s="2" t="s">
        <v>888</v>
      </c>
      <c r="BM271" s="136" t="s">
        <v>1569</v>
      </c>
    </row>
    <row r="272" spans="2:65" s="17" customFormat="1">
      <c r="B272" s="18"/>
      <c r="D272" s="138" t="s">
        <v>150</v>
      </c>
      <c r="F272" s="139" t="s">
        <v>1570</v>
      </c>
      <c r="I272" s="140"/>
      <c r="L272" s="18"/>
      <c r="M272" s="141"/>
      <c r="T272" s="42"/>
      <c r="AT272" s="2" t="s">
        <v>150</v>
      </c>
      <c r="AU272" s="2" t="s">
        <v>80</v>
      </c>
    </row>
    <row r="273" spans="2:65" s="150" customFormat="1">
      <c r="B273" s="151"/>
      <c r="D273" s="144" t="s">
        <v>152</v>
      </c>
      <c r="E273" s="152" t="s">
        <v>3</v>
      </c>
      <c r="F273" s="153" t="s">
        <v>1571</v>
      </c>
      <c r="H273" s="154">
        <v>9.5</v>
      </c>
      <c r="I273" s="155"/>
      <c r="L273" s="151"/>
      <c r="M273" s="156"/>
      <c r="T273" s="157"/>
      <c r="AT273" s="152" t="s">
        <v>152</v>
      </c>
      <c r="AU273" s="152" t="s">
        <v>80</v>
      </c>
      <c r="AV273" s="150" t="s">
        <v>80</v>
      </c>
      <c r="AW273" s="150" t="s">
        <v>32</v>
      </c>
      <c r="AX273" s="150" t="s">
        <v>70</v>
      </c>
      <c r="AY273" s="152" t="s">
        <v>140</v>
      </c>
    </row>
    <row r="274" spans="2:65" s="150" customFormat="1">
      <c r="B274" s="151"/>
      <c r="D274" s="144" t="s">
        <v>152</v>
      </c>
      <c r="E274" s="152" t="s">
        <v>3</v>
      </c>
      <c r="F274" s="153" t="s">
        <v>1572</v>
      </c>
      <c r="H274" s="154">
        <v>11</v>
      </c>
      <c r="I274" s="155"/>
      <c r="L274" s="151"/>
      <c r="M274" s="156"/>
      <c r="T274" s="157"/>
      <c r="AT274" s="152" t="s">
        <v>152</v>
      </c>
      <c r="AU274" s="152" t="s">
        <v>80</v>
      </c>
      <c r="AV274" s="150" t="s">
        <v>80</v>
      </c>
      <c r="AW274" s="150" t="s">
        <v>32</v>
      </c>
      <c r="AX274" s="150" t="s">
        <v>70</v>
      </c>
      <c r="AY274" s="152" t="s">
        <v>140</v>
      </c>
    </row>
    <row r="275" spans="2:65" s="158" customFormat="1">
      <c r="B275" s="159"/>
      <c r="D275" s="144" t="s">
        <v>152</v>
      </c>
      <c r="E275" s="160" t="s">
        <v>3</v>
      </c>
      <c r="F275" s="161" t="s">
        <v>162</v>
      </c>
      <c r="H275" s="162">
        <v>20.5</v>
      </c>
      <c r="I275" s="163"/>
      <c r="L275" s="159"/>
      <c r="M275" s="164"/>
      <c r="T275" s="165"/>
      <c r="AT275" s="160" t="s">
        <v>152</v>
      </c>
      <c r="AU275" s="160" t="s">
        <v>80</v>
      </c>
      <c r="AV275" s="158" t="s">
        <v>148</v>
      </c>
      <c r="AW275" s="158" t="s">
        <v>32</v>
      </c>
      <c r="AX275" s="158" t="s">
        <v>78</v>
      </c>
      <c r="AY275" s="160" t="s">
        <v>140</v>
      </c>
    </row>
    <row r="276" spans="2:65" s="17" customFormat="1" ht="24.2" customHeight="1">
      <c r="B276" s="124"/>
      <c r="C276" s="125" t="s">
        <v>191</v>
      </c>
      <c r="D276" s="125" t="s">
        <v>143</v>
      </c>
      <c r="E276" s="126" t="s">
        <v>1573</v>
      </c>
      <c r="F276" s="127" t="s">
        <v>1574</v>
      </c>
      <c r="G276" s="128" t="s">
        <v>349</v>
      </c>
      <c r="H276" s="129">
        <v>11.5</v>
      </c>
      <c r="I276" s="130"/>
      <c r="J276" s="131">
        <f>ROUND(I276*H276,2)</f>
        <v>0</v>
      </c>
      <c r="K276" s="127" t="s">
        <v>147</v>
      </c>
      <c r="L276" s="18"/>
      <c r="M276" s="132" t="s">
        <v>3</v>
      </c>
      <c r="N276" s="133" t="s">
        <v>41</v>
      </c>
      <c r="P276" s="134">
        <f>O276*H276</f>
        <v>0</v>
      </c>
      <c r="Q276" s="134">
        <v>3.6000000000000002E-4</v>
      </c>
      <c r="R276" s="134">
        <f>Q276*H276</f>
        <v>4.1400000000000005E-3</v>
      </c>
      <c r="S276" s="134">
        <v>0</v>
      </c>
      <c r="T276" s="135">
        <f>S276*H276</f>
        <v>0</v>
      </c>
      <c r="AR276" s="136" t="s">
        <v>888</v>
      </c>
      <c r="AT276" s="136" t="s">
        <v>143</v>
      </c>
      <c r="AU276" s="136" t="s">
        <v>80</v>
      </c>
      <c r="AY276" s="2" t="s">
        <v>140</v>
      </c>
      <c r="BE276" s="137">
        <f>IF(N276="základní",J276,0)</f>
        <v>0</v>
      </c>
      <c r="BF276" s="137">
        <f>IF(N276="snížená",J276,0)</f>
        <v>0</v>
      </c>
      <c r="BG276" s="137">
        <f>IF(N276="zákl. přenesená",J276,0)</f>
        <v>0</v>
      </c>
      <c r="BH276" s="137">
        <f>IF(N276="sníž. přenesená",J276,0)</f>
        <v>0</v>
      </c>
      <c r="BI276" s="137">
        <f>IF(N276="nulová",J276,0)</f>
        <v>0</v>
      </c>
      <c r="BJ276" s="2" t="s">
        <v>78</v>
      </c>
      <c r="BK276" s="137">
        <f>ROUND(I276*H276,2)</f>
        <v>0</v>
      </c>
      <c r="BL276" s="2" t="s">
        <v>888</v>
      </c>
      <c r="BM276" s="136" t="s">
        <v>1575</v>
      </c>
    </row>
    <row r="277" spans="2:65" s="17" customFormat="1">
      <c r="B277" s="18"/>
      <c r="D277" s="138" t="s">
        <v>150</v>
      </c>
      <c r="F277" s="139" t="s">
        <v>1576</v>
      </c>
      <c r="I277" s="140"/>
      <c r="L277" s="18"/>
      <c r="M277" s="141"/>
      <c r="T277" s="42"/>
      <c r="AT277" s="2" t="s">
        <v>150</v>
      </c>
      <c r="AU277" s="2" t="s">
        <v>80</v>
      </c>
    </row>
    <row r="278" spans="2:65" s="150" customFormat="1">
      <c r="B278" s="151"/>
      <c r="D278" s="144" t="s">
        <v>152</v>
      </c>
      <c r="E278" s="152" t="s">
        <v>3</v>
      </c>
      <c r="F278" s="153" t="s">
        <v>1577</v>
      </c>
      <c r="H278" s="154">
        <v>4.5</v>
      </c>
      <c r="I278" s="155"/>
      <c r="L278" s="151"/>
      <c r="M278" s="156"/>
      <c r="T278" s="157"/>
      <c r="AT278" s="152" t="s">
        <v>152</v>
      </c>
      <c r="AU278" s="152" t="s">
        <v>80</v>
      </c>
      <c r="AV278" s="150" t="s">
        <v>80</v>
      </c>
      <c r="AW278" s="150" t="s">
        <v>32</v>
      </c>
      <c r="AX278" s="150" t="s">
        <v>70</v>
      </c>
      <c r="AY278" s="152" t="s">
        <v>140</v>
      </c>
    </row>
    <row r="279" spans="2:65" s="150" customFormat="1">
      <c r="B279" s="151"/>
      <c r="D279" s="144" t="s">
        <v>152</v>
      </c>
      <c r="E279" s="152" t="s">
        <v>3</v>
      </c>
      <c r="F279" s="153" t="s">
        <v>1578</v>
      </c>
      <c r="H279" s="154">
        <v>7</v>
      </c>
      <c r="I279" s="155"/>
      <c r="L279" s="151"/>
      <c r="M279" s="156"/>
      <c r="T279" s="157"/>
      <c r="AT279" s="152" t="s">
        <v>152</v>
      </c>
      <c r="AU279" s="152" t="s">
        <v>80</v>
      </c>
      <c r="AV279" s="150" t="s">
        <v>80</v>
      </c>
      <c r="AW279" s="150" t="s">
        <v>32</v>
      </c>
      <c r="AX279" s="150" t="s">
        <v>70</v>
      </c>
      <c r="AY279" s="152" t="s">
        <v>140</v>
      </c>
    </row>
    <row r="280" spans="2:65" s="158" customFormat="1">
      <c r="B280" s="159"/>
      <c r="D280" s="144" t="s">
        <v>152</v>
      </c>
      <c r="E280" s="160" t="s">
        <v>3</v>
      </c>
      <c r="F280" s="161" t="s">
        <v>162</v>
      </c>
      <c r="H280" s="162">
        <v>11.5</v>
      </c>
      <c r="I280" s="163"/>
      <c r="L280" s="159"/>
      <c r="M280" s="164"/>
      <c r="T280" s="165"/>
      <c r="AT280" s="160" t="s">
        <v>152</v>
      </c>
      <c r="AU280" s="160" t="s">
        <v>80</v>
      </c>
      <c r="AV280" s="158" t="s">
        <v>148</v>
      </c>
      <c r="AW280" s="158" t="s">
        <v>32</v>
      </c>
      <c r="AX280" s="158" t="s">
        <v>78</v>
      </c>
      <c r="AY280" s="160" t="s">
        <v>140</v>
      </c>
    </row>
    <row r="281" spans="2:65" s="17" customFormat="1" ht="21.75" customHeight="1">
      <c r="B281" s="124"/>
      <c r="C281" s="125" t="s">
        <v>953</v>
      </c>
      <c r="D281" s="125" t="s">
        <v>143</v>
      </c>
      <c r="E281" s="126" t="s">
        <v>1579</v>
      </c>
      <c r="F281" s="127" t="s">
        <v>1580</v>
      </c>
      <c r="G281" s="128" t="s">
        <v>349</v>
      </c>
      <c r="H281" s="129">
        <v>6</v>
      </c>
      <c r="I281" s="130"/>
      <c r="J281" s="131">
        <f>ROUND(I281*H281,2)</f>
        <v>0</v>
      </c>
      <c r="K281" s="127" t="s">
        <v>1409</v>
      </c>
      <c r="L281" s="18"/>
      <c r="M281" s="132" t="s">
        <v>3</v>
      </c>
      <c r="N281" s="133" t="s">
        <v>41</v>
      </c>
      <c r="P281" s="134">
        <f>O281*H281</f>
        <v>0</v>
      </c>
      <c r="Q281" s="134">
        <v>4.0999999999999999E-4</v>
      </c>
      <c r="R281" s="134">
        <f>Q281*H281</f>
        <v>2.4599999999999999E-3</v>
      </c>
      <c r="S281" s="134">
        <v>0</v>
      </c>
      <c r="T281" s="135">
        <f>S281*H281</f>
        <v>0</v>
      </c>
      <c r="AR281" s="136" t="s">
        <v>888</v>
      </c>
      <c r="AT281" s="136" t="s">
        <v>143</v>
      </c>
      <c r="AU281" s="136" t="s">
        <v>80</v>
      </c>
      <c r="AY281" s="2" t="s">
        <v>140</v>
      </c>
      <c r="BE281" s="137">
        <f>IF(N281="základní",J281,0)</f>
        <v>0</v>
      </c>
      <c r="BF281" s="137">
        <f>IF(N281="snížená",J281,0)</f>
        <v>0</v>
      </c>
      <c r="BG281" s="137">
        <f>IF(N281="zákl. přenesená",J281,0)</f>
        <v>0</v>
      </c>
      <c r="BH281" s="137">
        <f>IF(N281="sníž. přenesená",J281,0)</f>
        <v>0</v>
      </c>
      <c r="BI281" s="137">
        <f>IF(N281="nulová",J281,0)</f>
        <v>0</v>
      </c>
      <c r="BJ281" s="2" t="s">
        <v>78</v>
      </c>
      <c r="BK281" s="137">
        <f>ROUND(I281*H281,2)</f>
        <v>0</v>
      </c>
      <c r="BL281" s="2" t="s">
        <v>888</v>
      </c>
      <c r="BM281" s="136" t="s">
        <v>1581</v>
      </c>
    </row>
    <row r="282" spans="2:65" s="17" customFormat="1">
      <c r="B282" s="18"/>
      <c r="D282" s="138" t="s">
        <v>150</v>
      </c>
      <c r="F282" s="139" t="s">
        <v>1582</v>
      </c>
      <c r="I282" s="140"/>
      <c r="L282" s="18"/>
      <c r="M282" s="141"/>
      <c r="T282" s="42"/>
      <c r="AT282" s="2" t="s">
        <v>150</v>
      </c>
      <c r="AU282" s="2" t="s">
        <v>80</v>
      </c>
    </row>
    <row r="283" spans="2:65" s="150" customFormat="1">
      <c r="B283" s="151"/>
      <c r="D283" s="144" t="s">
        <v>152</v>
      </c>
      <c r="E283" s="152" t="s">
        <v>3</v>
      </c>
      <c r="F283" s="153" t="s">
        <v>1583</v>
      </c>
      <c r="H283" s="154">
        <v>6</v>
      </c>
      <c r="I283" s="155"/>
      <c r="L283" s="151"/>
      <c r="M283" s="156"/>
      <c r="T283" s="157"/>
      <c r="AT283" s="152" t="s">
        <v>152</v>
      </c>
      <c r="AU283" s="152" t="s">
        <v>80</v>
      </c>
      <c r="AV283" s="150" t="s">
        <v>80</v>
      </c>
      <c r="AW283" s="150" t="s">
        <v>32</v>
      </c>
      <c r="AX283" s="150" t="s">
        <v>70</v>
      </c>
      <c r="AY283" s="152" t="s">
        <v>140</v>
      </c>
    </row>
    <row r="284" spans="2:65" s="158" customFormat="1">
      <c r="B284" s="159"/>
      <c r="D284" s="144" t="s">
        <v>152</v>
      </c>
      <c r="E284" s="160" t="s">
        <v>3</v>
      </c>
      <c r="F284" s="161" t="s">
        <v>162</v>
      </c>
      <c r="H284" s="162">
        <v>6</v>
      </c>
      <c r="I284" s="163"/>
      <c r="L284" s="159"/>
      <c r="M284" s="164"/>
      <c r="T284" s="165"/>
      <c r="AT284" s="160" t="s">
        <v>152</v>
      </c>
      <c r="AU284" s="160" t="s">
        <v>80</v>
      </c>
      <c r="AV284" s="158" t="s">
        <v>148</v>
      </c>
      <c r="AW284" s="158" t="s">
        <v>32</v>
      </c>
      <c r="AX284" s="158" t="s">
        <v>78</v>
      </c>
      <c r="AY284" s="160" t="s">
        <v>140</v>
      </c>
    </row>
    <row r="285" spans="2:65" s="17" customFormat="1" ht="16.5" customHeight="1">
      <c r="B285" s="124"/>
      <c r="C285" s="166" t="s">
        <v>468</v>
      </c>
      <c r="D285" s="166" t="s">
        <v>228</v>
      </c>
      <c r="E285" s="167" t="s">
        <v>1584</v>
      </c>
      <c r="F285" s="168" t="s">
        <v>1585</v>
      </c>
      <c r="G285" s="169" t="s">
        <v>1029</v>
      </c>
      <c r="H285" s="170">
        <v>3</v>
      </c>
      <c r="I285" s="171"/>
      <c r="J285" s="172">
        <f t="shared" ref="J285:J300" si="5">ROUND(I285*H285,2)</f>
        <v>0</v>
      </c>
      <c r="K285" s="168" t="s">
        <v>1409</v>
      </c>
      <c r="L285" s="173"/>
      <c r="M285" s="174" t="s">
        <v>3</v>
      </c>
      <c r="N285" s="175" t="s">
        <v>41</v>
      </c>
      <c r="P285" s="134">
        <f t="shared" ref="P285:P300" si="6">O285*H285</f>
        <v>0</v>
      </c>
      <c r="Q285" s="134">
        <v>0</v>
      </c>
      <c r="R285" s="134">
        <f t="shared" ref="R285:R300" si="7">Q285*H285</f>
        <v>0</v>
      </c>
      <c r="S285" s="134">
        <v>0</v>
      </c>
      <c r="T285" s="135">
        <f t="shared" ref="T285:T300" si="8">S285*H285</f>
        <v>0</v>
      </c>
      <c r="AR285" s="136" t="s">
        <v>894</v>
      </c>
      <c r="AT285" s="136" t="s">
        <v>228</v>
      </c>
      <c r="AU285" s="136" t="s">
        <v>80</v>
      </c>
      <c r="AY285" s="2" t="s">
        <v>140</v>
      </c>
      <c r="BE285" s="137">
        <f t="shared" ref="BE285:BE348" si="9">IF(N285="základní",J285,0)</f>
        <v>0</v>
      </c>
      <c r="BF285" s="137">
        <f t="shared" ref="BF285:BF348" si="10">IF(N285="snížená",J285,0)</f>
        <v>0</v>
      </c>
      <c r="BG285" s="137">
        <f t="shared" ref="BG285:BG348" si="11">IF(N285="zákl. přenesená",J285,0)</f>
        <v>0</v>
      </c>
      <c r="BH285" s="137">
        <f t="shared" ref="BH285:BH348" si="12">IF(N285="sníž. přenesená",J285,0)</f>
        <v>0</v>
      </c>
      <c r="BI285" s="137">
        <f t="shared" ref="BI285:BI348" si="13">IF(N285="nulová",J285,0)</f>
        <v>0</v>
      </c>
      <c r="BJ285" s="2" t="s">
        <v>78</v>
      </c>
      <c r="BK285" s="137">
        <f t="shared" ref="BK285:BK300" si="14">ROUND(I285*H285,2)</f>
        <v>0</v>
      </c>
      <c r="BL285" s="2" t="s">
        <v>888</v>
      </c>
      <c r="BM285" s="136" t="s">
        <v>1586</v>
      </c>
    </row>
    <row r="286" spans="2:65" s="17" customFormat="1" ht="16.5" customHeight="1">
      <c r="B286" s="124"/>
      <c r="C286" s="166" t="s">
        <v>473</v>
      </c>
      <c r="D286" s="166" t="s">
        <v>228</v>
      </c>
      <c r="E286" s="167" t="s">
        <v>1587</v>
      </c>
      <c r="F286" s="168" t="s">
        <v>1588</v>
      </c>
      <c r="G286" s="169" t="s">
        <v>1029</v>
      </c>
      <c r="H286" s="170">
        <v>3</v>
      </c>
      <c r="I286" s="171"/>
      <c r="J286" s="172">
        <f t="shared" si="5"/>
        <v>0</v>
      </c>
      <c r="K286" s="168" t="s">
        <v>1409</v>
      </c>
      <c r="L286" s="173"/>
      <c r="M286" s="174" t="s">
        <v>3</v>
      </c>
      <c r="N286" s="175" t="s">
        <v>41</v>
      </c>
      <c r="P286" s="134">
        <f t="shared" si="6"/>
        <v>0</v>
      </c>
      <c r="Q286" s="134">
        <v>0</v>
      </c>
      <c r="R286" s="134">
        <f t="shared" si="7"/>
        <v>0</v>
      </c>
      <c r="S286" s="134">
        <v>0</v>
      </c>
      <c r="T286" s="135">
        <f t="shared" si="8"/>
        <v>0</v>
      </c>
      <c r="AR286" s="136" t="s">
        <v>894</v>
      </c>
      <c r="AT286" s="136" t="s">
        <v>228</v>
      </c>
      <c r="AU286" s="136" t="s">
        <v>80</v>
      </c>
      <c r="AY286" s="2" t="s">
        <v>140</v>
      </c>
      <c r="BE286" s="137">
        <f t="shared" si="9"/>
        <v>0</v>
      </c>
      <c r="BF286" s="137">
        <f t="shared" si="10"/>
        <v>0</v>
      </c>
      <c r="BG286" s="137">
        <f t="shared" si="11"/>
        <v>0</v>
      </c>
      <c r="BH286" s="137">
        <f t="shared" si="12"/>
        <v>0</v>
      </c>
      <c r="BI286" s="137">
        <f t="shared" si="13"/>
        <v>0</v>
      </c>
      <c r="BJ286" s="2" t="s">
        <v>78</v>
      </c>
      <c r="BK286" s="137">
        <f t="shared" si="14"/>
        <v>0</v>
      </c>
      <c r="BL286" s="2" t="s">
        <v>888</v>
      </c>
      <c r="BM286" s="136" t="s">
        <v>1589</v>
      </c>
    </row>
    <row r="287" spans="2:65" s="17" customFormat="1" ht="16.5" customHeight="1">
      <c r="B287" s="124"/>
      <c r="C287" s="166" t="s">
        <v>1590</v>
      </c>
      <c r="D287" s="166" t="s">
        <v>228</v>
      </c>
      <c r="E287" s="167" t="s">
        <v>1591</v>
      </c>
      <c r="F287" s="168" t="s">
        <v>1592</v>
      </c>
      <c r="G287" s="169" t="s">
        <v>1029</v>
      </c>
      <c r="H287" s="170">
        <v>3</v>
      </c>
      <c r="I287" s="171"/>
      <c r="J287" s="172">
        <f t="shared" si="5"/>
        <v>0</v>
      </c>
      <c r="K287" s="168" t="s">
        <v>1409</v>
      </c>
      <c r="L287" s="173"/>
      <c r="M287" s="174" t="s">
        <v>3</v>
      </c>
      <c r="N287" s="175" t="s">
        <v>41</v>
      </c>
      <c r="P287" s="134">
        <f t="shared" si="6"/>
        <v>0</v>
      </c>
      <c r="Q287" s="134">
        <v>0</v>
      </c>
      <c r="R287" s="134">
        <f t="shared" si="7"/>
        <v>0</v>
      </c>
      <c r="S287" s="134">
        <v>0</v>
      </c>
      <c r="T287" s="135">
        <f t="shared" si="8"/>
        <v>0</v>
      </c>
      <c r="AR287" s="136" t="s">
        <v>894</v>
      </c>
      <c r="AT287" s="136" t="s">
        <v>228</v>
      </c>
      <c r="AU287" s="136" t="s">
        <v>80</v>
      </c>
      <c r="AY287" s="2" t="s">
        <v>140</v>
      </c>
      <c r="BE287" s="137">
        <f t="shared" si="9"/>
        <v>0</v>
      </c>
      <c r="BF287" s="137">
        <f t="shared" si="10"/>
        <v>0</v>
      </c>
      <c r="BG287" s="137">
        <f t="shared" si="11"/>
        <v>0</v>
      </c>
      <c r="BH287" s="137">
        <f t="shared" si="12"/>
        <v>0</v>
      </c>
      <c r="BI287" s="137">
        <f t="shared" si="13"/>
        <v>0</v>
      </c>
      <c r="BJ287" s="2" t="s">
        <v>78</v>
      </c>
      <c r="BK287" s="137">
        <f t="shared" si="14"/>
        <v>0</v>
      </c>
      <c r="BL287" s="2" t="s">
        <v>888</v>
      </c>
      <c r="BM287" s="136" t="s">
        <v>1593</v>
      </c>
    </row>
    <row r="288" spans="2:65" s="17" customFormat="1" ht="24.2" customHeight="1">
      <c r="B288" s="124"/>
      <c r="C288" s="125" t="s">
        <v>984</v>
      </c>
      <c r="D288" s="125" t="s">
        <v>143</v>
      </c>
      <c r="E288" s="126" t="s">
        <v>1594</v>
      </c>
      <c r="F288" s="127" t="s">
        <v>1595</v>
      </c>
      <c r="G288" s="128" t="s">
        <v>1092</v>
      </c>
      <c r="H288" s="129">
        <v>3</v>
      </c>
      <c r="I288" s="130"/>
      <c r="J288" s="131">
        <f t="shared" si="5"/>
        <v>0</v>
      </c>
      <c r="K288" s="127" t="s">
        <v>1409</v>
      </c>
      <c r="L288" s="18"/>
      <c r="M288" s="132" t="s">
        <v>3</v>
      </c>
      <c r="N288" s="133" t="s">
        <v>41</v>
      </c>
      <c r="P288" s="134">
        <f t="shared" si="6"/>
        <v>0</v>
      </c>
      <c r="Q288" s="134">
        <v>1.5E-3</v>
      </c>
      <c r="R288" s="134">
        <f t="shared" si="7"/>
        <v>4.5000000000000005E-3</v>
      </c>
      <c r="S288" s="134">
        <v>0</v>
      </c>
      <c r="T288" s="135">
        <f t="shared" si="8"/>
        <v>0</v>
      </c>
      <c r="AR288" s="136" t="s">
        <v>888</v>
      </c>
      <c r="AT288" s="136" t="s">
        <v>143</v>
      </c>
      <c r="AU288" s="136" t="s">
        <v>80</v>
      </c>
      <c r="AY288" s="2" t="s">
        <v>140</v>
      </c>
      <c r="BE288" s="137">
        <f t="shared" si="9"/>
        <v>0</v>
      </c>
      <c r="BF288" s="137">
        <f t="shared" si="10"/>
        <v>0</v>
      </c>
      <c r="BG288" s="137">
        <f t="shared" si="11"/>
        <v>0</v>
      </c>
      <c r="BH288" s="137">
        <f t="shared" si="12"/>
        <v>0</v>
      </c>
      <c r="BI288" s="137">
        <f t="shared" si="13"/>
        <v>0</v>
      </c>
      <c r="BJ288" s="2" t="s">
        <v>78</v>
      </c>
      <c r="BK288" s="137">
        <f t="shared" si="14"/>
        <v>0</v>
      </c>
      <c r="BL288" s="2" t="s">
        <v>888</v>
      </c>
      <c r="BM288" s="136" t="s">
        <v>1596</v>
      </c>
    </row>
    <row r="289" spans="2:65" s="17" customFormat="1">
      <c r="B289" s="18"/>
      <c r="D289" s="138" t="s">
        <v>150</v>
      </c>
      <c r="F289" s="139" t="s">
        <v>1597</v>
      </c>
      <c r="I289" s="140"/>
      <c r="L289" s="18"/>
      <c r="M289" s="141"/>
      <c r="T289" s="42"/>
      <c r="AT289" s="2" t="s">
        <v>150</v>
      </c>
      <c r="AU289" s="2" t="s">
        <v>80</v>
      </c>
    </row>
    <row r="290" spans="2:65" s="17" customFormat="1" ht="24.2" customHeight="1">
      <c r="B290" s="124"/>
      <c r="C290" s="166" t="s">
        <v>665</v>
      </c>
      <c r="D290" s="166" t="s">
        <v>228</v>
      </c>
      <c r="E290" s="167" t="s">
        <v>1598</v>
      </c>
      <c r="F290" s="168" t="s">
        <v>1599</v>
      </c>
      <c r="G290" s="169" t="s">
        <v>1092</v>
      </c>
      <c r="H290" s="170">
        <v>3</v>
      </c>
      <c r="I290" s="171"/>
      <c r="J290" s="172">
        <f t="shared" si="5"/>
        <v>0</v>
      </c>
      <c r="K290" s="168" t="s">
        <v>1409</v>
      </c>
      <c r="L290" s="173"/>
      <c r="M290" s="174" t="s">
        <v>3</v>
      </c>
      <c r="N290" s="175" t="s">
        <v>41</v>
      </c>
      <c r="P290" s="134">
        <f t="shared" si="6"/>
        <v>0</v>
      </c>
      <c r="Q290" s="134">
        <v>1.5E-3</v>
      </c>
      <c r="R290" s="134">
        <f t="shared" si="7"/>
        <v>4.5000000000000005E-3</v>
      </c>
      <c r="S290" s="134">
        <v>0</v>
      </c>
      <c r="T290" s="135">
        <f t="shared" si="8"/>
        <v>0</v>
      </c>
      <c r="AR290" s="136" t="s">
        <v>894</v>
      </c>
      <c r="AT290" s="136" t="s">
        <v>228</v>
      </c>
      <c r="AU290" s="136" t="s">
        <v>80</v>
      </c>
      <c r="AY290" s="2" t="s">
        <v>140</v>
      </c>
      <c r="BE290" s="137">
        <f t="shared" si="9"/>
        <v>0</v>
      </c>
      <c r="BF290" s="137">
        <f t="shared" si="10"/>
        <v>0</v>
      </c>
      <c r="BG290" s="137">
        <f t="shared" si="11"/>
        <v>0</v>
      </c>
      <c r="BH290" s="137">
        <f t="shared" si="12"/>
        <v>0</v>
      </c>
      <c r="BI290" s="137">
        <f t="shared" si="13"/>
        <v>0</v>
      </c>
      <c r="BJ290" s="2" t="s">
        <v>78</v>
      </c>
      <c r="BK290" s="137">
        <f t="shared" si="14"/>
        <v>0</v>
      </c>
      <c r="BL290" s="2" t="s">
        <v>888</v>
      </c>
      <c r="BM290" s="136" t="s">
        <v>1600</v>
      </c>
    </row>
    <row r="291" spans="2:65" s="17" customFormat="1" ht="16.5" customHeight="1">
      <c r="B291" s="124"/>
      <c r="C291" s="125" t="s">
        <v>948</v>
      </c>
      <c r="D291" s="125" t="s">
        <v>143</v>
      </c>
      <c r="E291" s="126" t="s">
        <v>1601</v>
      </c>
      <c r="F291" s="127" t="s">
        <v>1602</v>
      </c>
      <c r="G291" s="128" t="s">
        <v>1092</v>
      </c>
      <c r="H291" s="129">
        <v>3</v>
      </c>
      <c r="I291" s="130"/>
      <c r="J291" s="131">
        <f t="shared" si="5"/>
        <v>0</v>
      </c>
      <c r="K291" s="127" t="s">
        <v>1409</v>
      </c>
      <c r="L291" s="18"/>
      <c r="M291" s="132" t="s">
        <v>3</v>
      </c>
      <c r="N291" s="133" t="s">
        <v>41</v>
      </c>
      <c r="P291" s="134">
        <f t="shared" si="6"/>
        <v>0</v>
      </c>
      <c r="Q291" s="134">
        <v>2.9E-4</v>
      </c>
      <c r="R291" s="134">
        <f t="shared" si="7"/>
        <v>8.7000000000000001E-4</v>
      </c>
      <c r="S291" s="134">
        <v>0</v>
      </c>
      <c r="T291" s="135">
        <f t="shared" si="8"/>
        <v>0</v>
      </c>
      <c r="AR291" s="136" t="s">
        <v>888</v>
      </c>
      <c r="AT291" s="136" t="s">
        <v>143</v>
      </c>
      <c r="AU291" s="136" t="s">
        <v>80</v>
      </c>
      <c r="AY291" s="2" t="s">
        <v>140</v>
      </c>
      <c r="BE291" s="137">
        <f t="shared" si="9"/>
        <v>0</v>
      </c>
      <c r="BF291" s="137">
        <f t="shared" si="10"/>
        <v>0</v>
      </c>
      <c r="BG291" s="137">
        <f t="shared" si="11"/>
        <v>0</v>
      </c>
      <c r="BH291" s="137">
        <f t="shared" si="12"/>
        <v>0</v>
      </c>
      <c r="BI291" s="137">
        <f t="shared" si="13"/>
        <v>0</v>
      </c>
      <c r="BJ291" s="2" t="s">
        <v>78</v>
      </c>
      <c r="BK291" s="137">
        <f t="shared" si="14"/>
        <v>0</v>
      </c>
      <c r="BL291" s="2" t="s">
        <v>888</v>
      </c>
      <c r="BM291" s="136" t="s">
        <v>1603</v>
      </c>
    </row>
    <row r="292" spans="2:65" s="17" customFormat="1">
      <c r="B292" s="18"/>
      <c r="D292" s="138" t="s">
        <v>150</v>
      </c>
      <c r="F292" s="139" t="s">
        <v>1604</v>
      </c>
      <c r="I292" s="140"/>
      <c r="L292" s="18"/>
      <c r="M292" s="141"/>
      <c r="T292" s="42"/>
      <c r="AT292" s="2" t="s">
        <v>150</v>
      </c>
      <c r="AU292" s="2" t="s">
        <v>80</v>
      </c>
    </row>
    <row r="293" spans="2:65" s="17" customFormat="1" ht="24.2" customHeight="1">
      <c r="B293" s="124"/>
      <c r="C293" s="125" t="s">
        <v>248</v>
      </c>
      <c r="D293" s="125" t="s">
        <v>143</v>
      </c>
      <c r="E293" s="126" t="s">
        <v>1605</v>
      </c>
      <c r="F293" s="127" t="s">
        <v>1606</v>
      </c>
      <c r="G293" s="128" t="s">
        <v>349</v>
      </c>
      <c r="H293" s="129">
        <v>153.42099999999999</v>
      </c>
      <c r="I293" s="130"/>
      <c r="J293" s="131">
        <f t="shared" si="5"/>
        <v>0</v>
      </c>
      <c r="K293" s="127" t="s">
        <v>147</v>
      </c>
      <c r="L293" s="18"/>
      <c r="M293" s="132" t="s">
        <v>3</v>
      </c>
      <c r="N293" s="133" t="s">
        <v>41</v>
      </c>
      <c r="P293" s="134">
        <f t="shared" si="6"/>
        <v>0</v>
      </c>
      <c r="Q293" s="134">
        <v>0</v>
      </c>
      <c r="R293" s="134">
        <f t="shared" si="7"/>
        <v>0</v>
      </c>
      <c r="S293" s="134">
        <v>0</v>
      </c>
      <c r="T293" s="135">
        <f t="shared" si="8"/>
        <v>0</v>
      </c>
      <c r="AR293" s="136" t="s">
        <v>888</v>
      </c>
      <c r="AT293" s="136" t="s">
        <v>143</v>
      </c>
      <c r="AU293" s="136" t="s">
        <v>80</v>
      </c>
      <c r="AY293" s="2" t="s">
        <v>140</v>
      </c>
      <c r="BE293" s="137">
        <f t="shared" si="9"/>
        <v>0</v>
      </c>
      <c r="BF293" s="137">
        <f t="shared" si="10"/>
        <v>0</v>
      </c>
      <c r="BG293" s="137">
        <f t="shared" si="11"/>
        <v>0</v>
      </c>
      <c r="BH293" s="137">
        <f t="shared" si="12"/>
        <v>0</v>
      </c>
      <c r="BI293" s="137">
        <f t="shared" si="13"/>
        <v>0</v>
      </c>
      <c r="BJ293" s="2" t="s">
        <v>78</v>
      </c>
      <c r="BK293" s="137">
        <f t="shared" si="14"/>
        <v>0</v>
      </c>
      <c r="BL293" s="2" t="s">
        <v>888</v>
      </c>
      <c r="BM293" s="136" t="s">
        <v>1607</v>
      </c>
    </row>
    <row r="294" spans="2:65" s="17" customFormat="1">
      <c r="B294" s="18"/>
      <c r="D294" s="138" t="s">
        <v>150</v>
      </c>
      <c r="F294" s="139" t="s">
        <v>1608</v>
      </c>
      <c r="I294" s="140"/>
      <c r="L294" s="18"/>
      <c r="M294" s="141"/>
      <c r="T294" s="42"/>
      <c r="AT294" s="2" t="s">
        <v>150</v>
      </c>
      <c r="AU294" s="2" t="s">
        <v>80</v>
      </c>
    </row>
    <row r="295" spans="2:65" s="150" customFormat="1">
      <c r="B295" s="151"/>
      <c r="D295" s="144" t="s">
        <v>152</v>
      </c>
      <c r="E295" s="152" t="s">
        <v>3</v>
      </c>
      <c r="F295" s="153" t="s">
        <v>1503</v>
      </c>
      <c r="H295" s="154">
        <v>5.8209999999999997</v>
      </c>
      <c r="I295" s="155"/>
      <c r="L295" s="151"/>
      <c r="M295" s="156"/>
      <c r="T295" s="157"/>
      <c r="AT295" s="152" t="s">
        <v>152</v>
      </c>
      <c r="AU295" s="152" t="s">
        <v>80</v>
      </c>
      <c r="AV295" s="150" t="s">
        <v>80</v>
      </c>
      <c r="AW295" s="150" t="s">
        <v>32</v>
      </c>
      <c r="AX295" s="150" t="s">
        <v>70</v>
      </c>
      <c r="AY295" s="152" t="s">
        <v>140</v>
      </c>
    </row>
    <row r="296" spans="2:65" s="150" customFormat="1">
      <c r="B296" s="151"/>
      <c r="D296" s="144" t="s">
        <v>152</v>
      </c>
      <c r="E296" s="152" t="s">
        <v>3</v>
      </c>
      <c r="F296" s="153" t="s">
        <v>1609</v>
      </c>
      <c r="H296" s="154">
        <v>147.6</v>
      </c>
      <c r="I296" s="155"/>
      <c r="L296" s="151"/>
      <c r="M296" s="156"/>
      <c r="T296" s="157"/>
      <c r="AT296" s="152" t="s">
        <v>152</v>
      </c>
      <c r="AU296" s="152" t="s">
        <v>80</v>
      </c>
      <c r="AV296" s="150" t="s">
        <v>80</v>
      </c>
      <c r="AW296" s="150" t="s">
        <v>32</v>
      </c>
      <c r="AX296" s="150" t="s">
        <v>70</v>
      </c>
      <c r="AY296" s="152" t="s">
        <v>140</v>
      </c>
    </row>
    <row r="297" spans="2:65" s="158" customFormat="1">
      <c r="B297" s="159"/>
      <c r="D297" s="144" t="s">
        <v>152</v>
      </c>
      <c r="E297" s="160" t="s">
        <v>3</v>
      </c>
      <c r="F297" s="161" t="s">
        <v>162</v>
      </c>
      <c r="H297" s="162">
        <v>153.42099999999999</v>
      </c>
      <c r="I297" s="163"/>
      <c r="L297" s="159"/>
      <c r="M297" s="164"/>
      <c r="T297" s="165"/>
      <c r="AT297" s="160" t="s">
        <v>152</v>
      </c>
      <c r="AU297" s="160" t="s">
        <v>80</v>
      </c>
      <c r="AV297" s="158" t="s">
        <v>148</v>
      </c>
      <c r="AW297" s="158" t="s">
        <v>32</v>
      </c>
      <c r="AX297" s="158" t="s">
        <v>78</v>
      </c>
      <c r="AY297" s="160" t="s">
        <v>140</v>
      </c>
    </row>
    <row r="298" spans="2:65" s="17" customFormat="1" ht="24.2" customHeight="1">
      <c r="B298" s="124"/>
      <c r="C298" s="125" t="s">
        <v>253</v>
      </c>
      <c r="D298" s="125" t="s">
        <v>143</v>
      </c>
      <c r="E298" s="126" t="s">
        <v>1610</v>
      </c>
      <c r="F298" s="127" t="s">
        <v>1611</v>
      </c>
      <c r="G298" s="128" t="s">
        <v>349</v>
      </c>
      <c r="H298" s="129">
        <v>20.5</v>
      </c>
      <c r="I298" s="130"/>
      <c r="J298" s="131">
        <f t="shared" si="5"/>
        <v>0</v>
      </c>
      <c r="K298" s="127" t="s">
        <v>147</v>
      </c>
      <c r="L298" s="18"/>
      <c r="M298" s="132" t="s">
        <v>3</v>
      </c>
      <c r="N298" s="133" t="s">
        <v>41</v>
      </c>
      <c r="P298" s="134">
        <f t="shared" si="6"/>
        <v>0</v>
      </c>
      <c r="Q298" s="134">
        <v>0</v>
      </c>
      <c r="R298" s="134">
        <f t="shared" si="7"/>
        <v>0</v>
      </c>
      <c r="S298" s="134">
        <v>0</v>
      </c>
      <c r="T298" s="135">
        <f t="shared" si="8"/>
        <v>0</v>
      </c>
      <c r="AR298" s="136" t="s">
        <v>888</v>
      </c>
      <c r="AT298" s="136" t="s">
        <v>143</v>
      </c>
      <c r="AU298" s="136" t="s">
        <v>80</v>
      </c>
      <c r="AY298" s="2" t="s">
        <v>140</v>
      </c>
      <c r="BE298" s="137">
        <f t="shared" si="9"/>
        <v>0</v>
      </c>
      <c r="BF298" s="137">
        <f t="shared" si="10"/>
        <v>0</v>
      </c>
      <c r="BG298" s="137">
        <f t="shared" si="11"/>
        <v>0</v>
      </c>
      <c r="BH298" s="137">
        <f t="shared" si="12"/>
        <v>0</v>
      </c>
      <c r="BI298" s="137">
        <f t="shared" si="13"/>
        <v>0</v>
      </c>
      <c r="BJ298" s="2" t="s">
        <v>78</v>
      </c>
      <c r="BK298" s="137">
        <f t="shared" si="14"/>
        <v>0</v>
      </c>
      <c r="BL298" s="2" t="s">
        <v>888</v>
      </c>
      <c r="BM298" s="136" t="s">
        <v>1612</v>
      </c>
    </row>
    <row r="299" spans="2:65" s="17" customFormat="1">
      <c r="B299" s="18"/>
      <c r="D299" s="138" t="s">
        <v>150</v>
      </c>
      <c r="F299" s="139" t="s">
        <v>1613</v>
      </c>
      <c r="I299" s="140"/>
      <c r="L299" s="18"/>
      <c r="M299" s="141"/>
      <c r="T299" s="42"/>
      <c r="AT299" s="2" t="s">
        <v>150</v>
      </c>
      <c r="AU299" s="2" t="s">
        <v>80</v>
      </c>
    </row>
    <row r="300" spans="2:65" s="17" customFormat="1" ht="44.25" customHeight="1">
      <c r="B300" s="124"/>
      <c r="C300" s="125" t="s">
        <v>1614</v>
      </c>
      <c r="D300" s="125" t="s">
        <v>143</v>
      </c>
      <c r="E300" s="126" t="s">
        <v>1615</v>
      </c>
      <c r="F300" s="127" t="s">
        <v>1616</v>
      </c>
      <c r="G300" s="128" t="s">
        <v>943</v>
      </c>
      <c r="H300" s="184"/>
      <c r="I300" s="130"/>
      <c r="J300" s="131">
        <f t="shared" si="5"/>
        <v>0</v>
      </c>
      <c r="K300" s="127" t="s">
        <v>147</v>
      </c>
      <c r="L300" s="18"/>
      <c r="M300" s="132" t="s">
        <v>3</v>
      </c>
      <c r="N300" s="133" t="s">
        <v>41</v>
      </c>
      <c r="P300" s="134">
        <f t="shared" si="6"/>
        <v>0</v>
      </c>
      <c r="Q300" s="134">
        <v>0</v>
      </c>
      <c r="R300" s="134">
        <f t="shared" si="7"/>
        <v>0</v>
      </c>
      <c r="S300" s="134">
        <v>0</v>
      </c>
      <c r="T300" s="135">
        <f t="shared" si="8"/>
        <v>0</v>
      </c>
      <c r="AR300" s="136" t="s">
        <v>888</v>
      </c>
      <c r="AT300" s="136" t="s">
        <v>143</v>
      </c>
      <c r="AU300" s="136" t="s">
        <v>80</v>
      </c>
      <c r="AY300" s="2" t="s">
        <v>140</v>
      </c>
      <c r="BE300" s="137">
        <f t="shared" si="9"/>
        <v>0</v>
      </c>
      <c r="BF300" s="137">
        <f t="shared" si="10"/>
        <v>0</v>
      </c>
      <c r="BG300" s="137">
        <f t="shared" si="11"/>
        <v>0</v>
      </c>
      <c r="BH300" s="137">
        <f t="shared" si="12"/>
        <v>0</v>
      </c>
      <c r="BI300" s="137">
        <f t="shared" si="13"/>
        <v>0</v>
      </c>
      <c r="BJ300" s="2" t="s">
        <v>78</v>
      </c>
      <c r="BK300" s="137">
        <f t="shared" si="14"/>
        <v>0</v>
      </c>
      <c r="BL300" s="2" t="s">
        <v>888</v>
      </c>
      <c r="BM300" s="136" t="s">
        <v>1617</v>
      </c>
    </row>
    <row r="301" spans="2:65" s="17" customFormat="1">
      <c r="B301" s="18"/>
      <c r="D301" s="138" t="s">
        <v>150</v>
      </c>
      <c r="F301" s="139" t="s">
        <v>1618</v>
      </c>
      <c r="I301" s="140"/>
      <c r="L301" s="18"/>
      <c r="M301" s="141"/>
      <c r="T301" s="42"/>
      <c r="AT301" s="2" t="s">
        <v>150</v>
      </c>
      <c r="AU301" s="2" t="s">
        <v>80</v>
      </c>
    </row>
    <row r="302" spans="2:65" s="111" customFormat="1" ht="22.9" customHeight="1">
      <c r="B302" s="112"/>
      <c r="D302" s="113" t="s">
        <v>69</v>
      </c>
      <c r="E302" s="122" t="s">
        <v>1619</v>
      </c>
      <c r="F302" s="122" t="s">
        <v>1620</v>
      </c>
      <c r="I302" s="115"/>
      <c r="J302" s="123">
        <f>BK302</f>
        <v>0</v>
      </c>
      <c r="L302" s="112"/>
      <c r="M302" s="117"/>
      <c r="P302" s="118">
        <f>SUM(P303:P336)</f>
        <v>0</v>
      </c>
      <c r="R302" s="118">
        <f>SUM(R303:R336)</f>
        <v>0.23272400000000001</v>
      </c>
      <c r="T302" s="119">
        <f>SUM(T303:T336)</f>
        <v>0.39049999999999996</v>
      </c>
      <c r="AR302" s="113" t="s">
        <v>80</v>
      </c>
      <c r="AT302" s="120" t="s">
        <v>69</v>
      </c>
      <c r="AU302" s="120" t="s">
        <v>78</v>
      </c>
      <c r="AY302" s="113" t="s">
        <v>140</v>
      </c>
      <c r="BK302" s="121">
        <f>SUM(BK303:BK336)</f>
        <v>0</v>
      </c>
    </row>
    <row r="303" spans="2:65" s="17" customFormat="1" ht="24.2" customHeight="1">
      <c r="B303" s="124"/>
      <c r="C303" s="125" t="s">
        <v>449</v>
      </c>
      <c r="D303" s="125" t="s">
        <v>143</v>
      </c>
      <c r="E303" s="126" t="s">
        <v>1621</v>
      </c>
      <c r="F303" s="127" t="s">
        <v>1622</v>
      </c>
      <c r="G303" s="128" t="s">
        <v>349</v>
      </c>
      <c r="H303" s="129">
        <v>90</v>
      </c>
      <c r="I303" s="130"/>
      <c r="J303" s="131">
        <f>ROUND(I303*H303,2)</f>
        <v>0</v>
      </c>
      <c r="K303" s="127" t="s">
        <v>147</v>
      </c>
      <c r="L303" s="18"/>
      <c r="M303" s="132" t="s">
        <v>3</v>
      </c>
      <c r="N303" s="133" t="s">
        <v>41</v>
      </c>
      <c r="P303" s="134">
        <f>O303*H303</f>
        <v>0</v>
      </c>
      <c r="Q303" s="134">
        <v>0</v>
      </c>
      <c r="R303" s="134">
        <f>Q303*H303</f>
        <v>0</v>
      </c>
      <c r="S303" s="134">
        <v>2.1299999999999999E-3</v>
      </c>
      <c r="T303" s="135">
        <f>S303*H303</f>
        <v>0.19169999999999998</v>
      </c>
      <c r="AR303" s="136" t="s">
        <v>888</v>
      </c>
      <c r="AT303" s="136" t="s">
        <v>143</v>
      </c>
      <c r="AU303" s="136" t="s">
        <v>80</v>
      </c>
      <c r="AY303" s="2" t="s">
        <v>140</v>
      </c>
      <c r="BE303" s="137">
        <f t="shared" si="9"/>
        <v>0</v>
      </c>
      <c r="BF303" s="137">
        <f t="shared" si="10"/>
        <v>0</v>
      </c>
      <c r="BG303" s="137">
        <f t="shared" si="11"/>
        <v>0</v>
      </c>
      <c r="BH303" s="137">
        <f t="shared" si="12"/>
        <v>0</v>
      </c>
      <c r="BI303" s="137">
        <f t="shared" si="13"/>
        <v>0</v>
      </c>
      <c r="BJ303" s="2" t="s">
        <v>78</v>
      </c>
      <c r="BK303" s="137">
        <f>ROUND(I303*H303,2)</f>
        <v>0</v>
      </c>
      <c r="BL303" s="2" t="s">
        <v>888</v>
      </c>
      <c r="BM303" s="136" t="s">
        <v>1623</v>
      </c>
    </row>
    <row r="304" spans="2:65" s="17" customFormat="1">
      <c r="B304" s="18"/>
      <c r="D304" s="138" t="s">
        <v>150</v>
      </c>
      <c r="F304" s="139" t="s">
        <v>1624</v>
      </c>
      <c r="I304" s="140"/>
      <c r="L304" s="18"/>
      <c r="M304" s="141"/>
      <c r="T304" s="42"/>
      <c r="AT304" s="2" t="s">
        <v>150</v>
      </c>
      <c r="AU304" s="2" t="s">
        <v>80</v>
      </c>
    </row>
    <row r="305" spans="2:65" s="17" customFormat="1" ht="24.2" customHeight="1">
      <c r="B305" s="124"/>
      <c r="C305" s="125" t="s">
        <v>480</v>
      </c>
      <c r="D305" s="125" t="s">
        <v>143</v>
      </c>
      <c r="E305" s="126" t="s">
        <v>1625</v>
      </c>
      <c r="F305" s="127" t="s">
        <v>1626</v>
      </c>
      <c r="G305" s="128" t="s">
        <v>349</v>
      </c>
      <c r="H305" s="129">
        <v>40</v>
      </c>
      <c r="I305" s="130"/>
      <c r="J305" s="131">
        <f>ROUND(I305*H305,2)</f>
        <v>0</v>
      </c>
      <c r="K305" s="127" t="s">
        <v>147</v>
      </c>
      <c r="L305" s="18"/>
      <c r="M305" s="132" t="s">
        <v>3</v>
      </c>
      <c r="N305" s="133" t="s">
        <v>41</v>
      </c>
      <c r="P305" s="134">
        <f>O305*H305</f>
        <v>0</v>
      </c>
      <c r="Q305" s="134">
        <v>0</v>
      </c>
      <c r="R305" s="134">
        <f>Q305*H305</f>
        <v>0</v>
      </c>
      <c r="S305" s="134">
        <v>4.9699999999999996E-3</v>
      </c>
      <c r="T305" s="135">
        <f>S305*H305</f>
        <v>0.19879999999999998</v>
      </c>
      <c r="AR305" s="136" t="s">
        <v>888</v>
      </c>
      <c r="AT305" s="136" t="s">
        <v>143</v>
      </c>
      <c r="AU305" s="136" t="s">
        <v>80</v>
      </c>
      <c r="AY305" s="2" t="s">
        <v>140</v>
      </c>
      <c r="BE305" s="137">
        <f t="shared" si="9"/>
        <v>0</v>
      </c>
      <c r="BF305" s="137">
        <f t="shared" si="10"/>
        <v>0</v>
      </c>
      <c r="BG305" s="137">
        <f t="shared" si="11"/>
        <v>0</v>
      </c>
      <c r="BH305" s="137">
        <f t="shared" si="12"/>
        <v>0</v>
      </c>
      <c r="BI305" s="137">
        <f t="shared" si="13"/>
        <v>0</v>
      </c>
      <c r="BJ305" s="2" t="s">
        <v>78</v>
      </c>
      <c r="BK305" s="137">
        <f>ROUND(I305*H305,2)</f>
        <v>0</v>
      </c>
      <c r="BL305" s="2" t="s">
        <v>888</v>
      </c>
      <c r="BM305" s="136" t="s">
        <v>1627</v>
      </c>
    </row>
    <row r="306" spans="2:65" s="17" customFormat="1">
      <c r="B306" s="18"/>
      <c r="D306" s="138" t="s">
        <v>150</v>
      </c>
      <c r="F306" s="139" t="s">
        <v>1628</v>
      </c>
      <c r="I306" s="140"/>
      <c r="L306" s="18"/>
      <c r="M306" s="141"/>
      <c r="T306" s="42"/>
      <c r="AT306" s="2" t="s">
        <v>150</v>
      </c>
      <c r="AU306" s="2" t="s">
        <v>80</v>
      </c>
    </row>
    <row r="307" spans="2:65" s="17" customFormat="1" ht="33" customHeight="1">
      <c r="B307" s="124"/>
      <c r="C307" s="125" t="s">
        <v>1629</v>
      </c>
      <c r="D307" s="125" t="s">
        <v>143</v>
      </c>
      <c r="E307" s="126" t="s">
        <v>1630</v>
      </c>
      <c r="F307" s="127" t="s">
        <v>1631</v>
      </c>
      <c r="G307" s="128" t="s">
        <v>349</v>
      </c>
      <c r="H307" s="129">
        <v>62.3</v>
      </c>
      <c r="I307" s="130"/>
      <c r="J307" s="131">
        <f>ROUND(I307*H307,2)</f>
        <v>0</v>
      </c>
      <c r="K307" s="127" t="s">
        <v>147</v>
      </c>
      <c r="L307" s="18"/>
      <c r="M307" s="132" t="s">
        <v>3</v>
      </c>
      <c r="N307" s="133" t="s">
        <v>41</v>
      </c>
      <c r="P307" s="134">
        <f>O307*H307</f>
        <v>0</v>
      </c>
      <c r="Q307" s="134">
        <v>9.7999999999999997E-4</v>
      </c>
      <c r="R307" s="134">
        <f>Q307*H307</f>
        <v>6.1053999999999997E-2</v>
      </c>
      <c r="S307" s="134">
        <v>0</v>
      </c>
      <c r="T307" s="135">
        <f>S307*H307</f>
        <v>0</v>
      </c>
      <c r="AR307" s="136" t="s">
        <v>888</v>
      </c>
      <c r="AT307" s="136" t="s">
        <v>143</v>
      </c>
      <c r="AU307" s="136" t="s">
        <v>80</v>
      </c>
      <c r="AY307" s="2" t="s">
        <v>140</v>
      </c>
      <c r="BE307" s="137">
        <f t="shared" si="9"/>
        <v>0</v>
      </c>
      <c r="BF307" s="137">
        <f t="shared" si="10"/>
        <v>0</v>
      </c>
      <c r="BG307" s="137">
        <f t="shared" si="11"/>
        <v>0</v>
      </c>
      <c r="BH307" s="137">
        <f t="shared" si="12"/>
        <v>0</v>
      </c>
      <c r="BI307" s="137">
        <f t="shared" si="13"/>
        <v>0</v>
      </c>
      <c r="BJ307" s="2" t="s">
        <v>78</v>
      </c>
      <c r="BK307" s="137">
        <f>ROUND(I307*H307,2)</f>
        <v>0</v>
      </c>
      <c r="BL307" s="2" t="s">
        <v>888</v>
      </c>
      <c r="BM307" s="136" t="s">
        <v>1632</v>
      </c>
    </row>
    <row r="308" spans="2:65" s="17" customFormat="1">
      <c r="B308" s="18"/>
      <c r="D308" s="138" t="s">
        <v>150</v>
      </c>
      <c r="F308" s="139" t="s">
        <v>1633</v>
      </c>
      <c r="I308" s="140"/>
      <c r="L308" s="18"/>
      <c r="M308" s="141"/>
      <c r="T308" s="42"/>
      <c r="AT308" s="2" t="s">
        <v>150</v>
      </c>
      <c r="AU308" s="2" t="s">
        <v>80</v>
      </c>
    </row>
    <row r="309" spans="2:65" s="150" customFormat="1">
      <c r="B309" s="151"/>
      <c r="D309" s="144" t="s">
        <v>152</v>
      </c>
      <c r="E309" s="152" t="s">
        <v>3</v>
      </c>
      <c r="F309" s="153" t="s">
        <v>1634</v>
      </c>
      <c r="H309" s="154">
        <v>62.3</v>
      </c>
      <c r="I309" s="155"/>
      <c r="L309" s="151"/>
      <c r="M309" s="156"/>
      <c r="T309" s="157"/>
      <c r="AT309" s="152" t="s">
        <v>152</v>
      </c>
      <c r="AU309" s="152" t="s">
        <v>80</v>
      </c>
      <c r="AV309" s="150" t="s">
        <v>80</v>
      </c>
      <c r="AW309" s="150" t="s">
        <v>32</v>
      </c>
      <c r="AX309" s="150" t="s">
        <v>70</v>
      </c>
      <c r="AY309" s="152" t="s">
        <v>140</v>
      </c>
    </row>
    <row r="310" spans="2:65" s="158" customFormat="1">
      <c r="B310" s="159"/>
      <c r="D310" s="144" t="s">
        <v>152</v>
      </c>
      <c r="E310" s="160" t="s">
        <v>3</v>
      </c>
      <c r="F310" s="161" t="s">
        <v>162</v>
      </c>
      <c r="H310" s="162">
        <v>62.3</v>
      </c>
      <c r="I310" s="163"/>
      <c r="L310" s="159"/>
      <c r="M310" s="164"/>
      <c r="T310" s="165"/>
      <c r="AT310" s="160" t="s">
        <v>152</v>
      </c>
      <c r="AU310" s="160" t="s">
        <v>80</v>
      </c>
      <c r="AV310" s="158" t="s">
        <v>148</v>
      </c>
      <c r="AW310" s="158" t="s">
        <v>32</v>
      </c>
      <c r="AX310" s="158" t="s">
        <v>78</v>
      </c>
      <c r="AY310" s="160" t="s">
        <v>140</v>
      </c>
    </row>
    <row r="311" spans="2:65" s="17" customFormat="1" ht="33" customHeight="1">
      <c r="B311" s="124"/>
      <c r="C311" s="125" t="s">
        <v>1635</v>
      </c>
      <c r="D311" s="125" t="s">
        <v>143</v>
      </c>
      <c r="E311" s="126" t="s">
        <v>1636</v>
      </c>
      <c r="F311" s="127" t="s">
        <v>1637</v>
      </c>
      <c r="G311" s="128" t="s">
        <v>349</v>
      </c>
      <c r="H311" s="129">
        <v>35</v>
      </c>
      <c r="I311" s="130"/>
      <c r="J311" s="131">
        <f>ROUND(I311*H311,2)</f>
        <v>0</v>
      </c>
      <c r="K311" s="127" t="s">
        <v>147</v>
      </c>
      <c r="L311" s="18"/>
      <c r="M311" s="132" t="s">
        <v>3</v>
      </c>
      <c r="N311" s="133" t="s">
        <v>41</v>
      </c>
      <c r="P311" s="134">
        <f>O311*H311</f>
        <v>0</v>
      </c>
      <c r="Q311" s="134">
        <v>1.2600000000000001E-3</v>
      </c>
      <c r="R311" s="134">
        <f>Q311*H311</f>
        <v>4.41E-2</v>
      </c>
      <c r="S311" s="134">
        <v>0</v>
      </c>
      <c r="T311" s="135">
        <f>S311*H311</f>
        <v>0</v>
      </c>
      <c r="AR311" s="136" t="s">
        <v>888</v>
      </c>
      <c r="AT311" s="136" t="s">
        <v>143</v>
      </c>
      <c r="AU311" s="136" t="s">
        <v>80</v>
      </c>
      <c r="AY311" s="2" t="s">
        <v>140</v>
      </c>
      <c r="BE311" s="137">
        <f t="shared" si="9"/>
        <v>0</v>
      </c>
      <c r="BF311" s="137">
        <f t="shared" si="10"/>
        <v>0</v>
      </c>
      <c r="BG311" s="137">
        <f t="shared" si="11"/>
        <v>0</v>
      </c>
      <c r="BH311" s="137">
        <f t="shared" si="12"/>
        <v>0</v>
      </c>
      <c r="BI311" s="137">
        <f t="shared" si="13"/>
        <v>0</v>
      </c>
      <c r="BJ311" s="2" t="s">
        <v>78</v>
      </c>
      <c r="BK311" s="137">
        <f>ROUND(I311*H311,2)</f>
        <v>0</v>
      </c>
      <c r="BL311" s="2" t="s">
        <v>888</v>
      </c>
      <c r="BM311" s="136" t="s">
        <v>1638</v>
      </c>
    </row>
    <row r="312" spans="2:65" s="17" customFormat="1">
      <c r="B312" s="18"/>
      <c r="D312" s="138" t="s">
        <v>150</v>
      </c>
      <c r="F312" s="139" t="s">
        <v>1639</v>
      </c>
      <c r="I312" s="140"/>
      <c r="L312" s="18"/>
      <c r="M312" s="141"/>
      <c r="T312" s="42"/>
      <c r="AT312" s="2" t="s">
        <v>150</v>
      </c>
      <c r="AU312" s="2" t="s">
        <v>80</v>
      </c>
    </row>
    <row r="313" spans="2:65" s="150" customFormat="1">
      <c r="B313" s="151"/>
      <c r="D313" s="144" t="s">
        <v>152</v>
      </c>
      <c r="E313" s="152" t="s">
        <v>3</v>
      </c>
      <c r="F313" s="153" t="s">
        <v>1640</v>
      </c>
      <c r="H313" s="154">
        <v>35</v>
      </c>
      <c r="I313" s="155"/>
      <c r="L313" s="151"/>
      <c r="M313" s="156"/>
      <c r="T313" s="157"/>
      <c r="AT313" s="152" t="s">
        <v>152</v>
      </c>
      <c r="AU313" s="152" t="s">
        <v>80</v>
      </c>
      <c r="AV313" s="150" t="s">
        <v>80</v>
      </c>
      <c r="AW313" s="150" t="s">
        <v>32</v>
      </c>
      <c r="AX313" s="150" t="s">
        <v>70</v>
      </c>
      <c r="AY313" s="152" t="s">
        <v>140</v>
      </c>
    </row>
    <row r="314" spans="2:65" s="158" customFormat="1">
      <c r="B314" s="159"/>
      <c r="D314" s="144" t="s">
        <v>152</v>
      </c>
      <c r="E314" s="160" t="s">
        <v>3</v>
      </c>
      <c r="F314" s="161" t="s">
        <v>162</v>
      </c>
      <c r="H314" s="162">
        <v>35</v>
      </c>
      <c r="I314" s="163"/>
      <c r="L314" s="159"/>
      <c r="M314" s="164"/>
      <c r="T314" s="165"/>
      <c r="AT314" s="160" t="s">
        <v>152</v>
      </c>
      <c r="AU314" s="160" t="s">
        <v>80</v>
      </c>
      <c r="AV314" s="158" t="s">
        <v>148</v>
      </c>
      <c r="AW314" s="158" t="s">
        <v>32</v>
      </c>
      <c r="AX314" s="158" t="s">
        <v>78</v>
      </c>
      <c r="AY314" s="160" t="s">
        <v>140</v>
      </c>
    </row>
    <row r="315" spans="2:65" s="17" customFormat="1" ht="33" customHeight="1">
      <c r="B315" s="124"/>
      <c r="C315" s="125" t="s">
        <v>1641</v>
      </c>
      <c r="D315" s="125" t="s">
        <v>143</v>
      </c>
      <c r="E315" s="126" t="s">
        <v>1642</v>
      </c>
      <c r="F315" s="127" t="s">
        <v>1643</v>
      </c>
      <c r="G315" s="128" t="s">
        <v>349</v>
      </c>
      <c r="H315" s="129">
        <v>45</v>
      </c>
      <c r="I315" s="130"/>
      <c r="J315" s="131">
        <f>ROUND(I315*H315,2)</f>
        <v>0</v>
      </c>
      <c r="K315" s="127" t="s">
        <v>147</v>
      </c>
      <c r="L315" s="18"/>
      <c r="M315" s="132" t="s">
        <v>3</v>
      </c>
      <c r="N315" s="133" t="s">
        <v>41</v>
      </c>
      <c r="P315" s="134">
        <f>O315*H315</f>
        <v>0</v>
      </c>
      <c r="Q315" s="134">
        <v>1.5299999999999999E-3</v>
      </c>
      <c r="R315" s="134">
        <f>Q315*H315</f>
        <v>6.8849999999999995E-2</v>
      </c>
      <c r="S315" s="134">
        <v>0</v>
      </c>
      <c r="T315" s="135">
        <f>S315*H315</f>
        <v>0</v>
      </c>
      <c r="AR315" s="136" t="s">
        <v>888</v>
      </c>
      <c r="AT315" s="136" t="s">
        <v>143</v>
      </c>
      <c r="AU315" s="136" t="s">
        <v>80</v>
      </c>
      <c r="AY315" s="2" t="s">
        <v>140</v>
      </c>
      <c r="BE315" s="137">
        <f t="shared" si="9"/>
        <v>0</v>
      </c>
      <c r="BF315" s="137">
        <f t="shared" si="10"/>
        <v>0</v>
      </c>
      <c r="BG315" s="137">
        <f t="shared" si="11"/>
        <v>0</v>
      </c>
      <c r="BH315" s="137">
        <f t="shared" si="12"/>
        <v>0</v>
      </c>
      <c r="BI315" s="137">
        <f t="shared" si="13"/>
        <v>0</v>
      </c>
      <c r="BJ315" s="2" t="s">
        <v>78</v>
      </c>
      <c r="BK315" s="137">
        <f>ROUND(I315*H315,2)</f>
        <v>0</v>
      </c>
      <c r="BL315" s="2" t="s">
        <v>888</v>
      </c>
      <c r="BM315" s="136" t="s">
        <v>1644</v>
      </c>
    </row>
    <row r="316" spans="2:65" s="17" customFormat="1">
      <c r="B316" s="18"/>
      <c r="D316" s="138" t="s">
        <v>150</v>
      </c>
      <c r="F316" s="139" t="s">
        <v>1645</v>
      </c>
      <c r="I316" s="140"/>
      <c r="L316" s="18"/>
      <c r="M316" s="141"/>
      <c r="T316" s="42"/>
      <c r="AT316" s="2" t="s">
        <v>150</v>
      </c>
      <c r="AU316" s="2" t="s">
        <v>80</v>
      </c>
    </row>
    <row r="317" spans="2:65" s="150" customFormat="1">
      <c r="B317" s="151"/>
      <c r="D317" s="144" t="s">
        <v>152</v>
      </c>
      <c r="E317" s="152" t="s">
        <v>3</v>
      </c>
      <c r="F317" s="153" t="s">
        <v>1646</v>
      </c>
      <c r="H317" s="154">
        <v>22</v>
      </c>
      <c r="I317" s="155"/>
      <c r="L317" s="151"/>
      <c r="M317" s="156"/>
      <c r="T317" s="157"/>
      <c r="AT317" s="152" t="s">
        <v>152</v>
      </c>
      <c r="AU317" s="152" t="s">
        <v>80</v>
      </c>
      <c r="AV317" s="150" t="s">
        <v>80</v>
      </c>
      <c r="AW317" s="150" t="s">
        <v>32</v>
      </c>
      <c r="AX317" s="150" t="s">
        <v>70</v>
      </c>
      <c r="AY317" s="152" t="s">
        <v>140</v>
      </c>
    </row>
    <row r="318" spans="2:65" s="150" customFormat="1">
      <c r="B318" s="151"/>
      <c r="D318" s="144" t="s">
        <v>152</v>
      </c>
      <c r="E318" s="152" t="s">
        <v>3</v>
      </c>
      <c r="F318" s="153" t="s">
        <v>1647</v>
      </c>
      <c r="H318" s="154">
        <v>23</v>
      </c>
      <c r="I318" s="155"/>
      <c r="L318" s="151"/>
      <c r="M318" s="156"/>
      <c r="T318" s="157"/>
      <c r="AT318" s="152" t="s">
        <v>152</v>
      </c>
      <c r="AU318" s="152" t="s">
        <v>80</v>
      </c>
      <c r="AV318" s="150" t="s">
        <v>80</v>
      </c>
      <c r="AW318" s="150" t="s">
        <v>32</v>
      </c>
      <c r="AX318" s="150" t="s">
        <v>70</v>
      </c>
      <c r="AY318" s="152" t="s">
        <v>140</v>
      </c>
    </row>
    <row r="319" spans="2:65" s="158" customFormat="1">
      <c r="B319" s="159"/>
      <c r="D319" s="144" t="s">
        <v>152</v>
      </c>
      <c r="E319" s="160" t="s">
        <v>3</v>
      </c>
      <c r="F319" s="161" t="s">
        <v>162</v>
      </c>
      <c r="H319" s="162">
        <v>45</v>
      </c>
      <c r="I319" s="163"/>
      <c r="L319" s="159"/>
      <c r="M319" s="164"/>
      <c r="T319" s="165"/>
      <c r="AT319" s="160" t="s">
        <v>152</v>
      </c>
      <c r="AU319" s="160" t="s">
        <v>80</v>
      </c>
      <c r="AV319" s="158" t="s">
        <v>148</v>
      </c>
      <c r="AW319" s="158" t="s">
        <v>32</v>
      </c>
      <c r="AX319" s="158" t="s">
        <v>78</v>
      </c>
      <c r="AY319" s="160" t="s">
        <v>140</v>
      </c>
    </row>
    <row r="320" spans="2:65" s="17" customFormat="1" ht="55.5" customHeight="1">
      <c r="B320" s="124"/>
      <c r="C320" s="125" t="s">
        <v>1648</v>
      </c>
      <c r="D320" s="125" t="s">
        <v>143</v>
      </c>
      <c r="E320" s="126" t="s">
        <v>1649</v>
      </c>
      <c r="F320" s="127" t="s">
        <v>1650</v>
      </c>
      <c r="G320" s="128" t="s">
        <v>349</v>
      </c>
      <c r="H320" s="129">
        <v>97.3</v>
      </c>
      <c r="I320" s="130"/>
      <c r="J320" s="131">
        <f>ROUND(I320*H320,2)</f>
        <v>0</v>
      </c>
      <c r="K320" s="127" t="s">
        <v>147</v>
      </c>
      <c r="L320" s="18"/>
      <c r="M320" s="132" t="s">
        <v>3</v>
      </c>
      <c r="N320" s="133" t="s">
        <v>41</v>
      </c>
      <c r="P320" s="134">
        <f>O320*H320</f>
        <v>0</v>
      </c>
      <c r="Q320" s="134">
        <v>2.0000000000000001E-4</v>
      </c>
      <c r="R320" s="134">
        <f>Q320*H320</f>
        <v>1.9460000000000002E-2</v>
      </c>
      <c r="S320" s="134">
        <v>0</v>
      </c>
      <c r="T320" s="135">
        <f>S320*H320</f>
        <v>0</v>
      </c>
      <c r="AR320" s="136" t="s">
        <v>888</v>
      </c>
      <c r="AT320" s="136" t="s">
        <v>143</v>
      </c>
      <c r="AU320" s="136" t="s">
        <v>80</v>
      </c>
      <c r="AY320" s="2" t="s">
        <v>140</v>
      </c>
      <c r="BE320" s="137">
        <f t="shared" si="9"/>
        <v>0</v>
      </c>
      <c r="BF320" s="137">
        <f t="shared" si="10"/>
        <v>0</v>
      </c>
      <c r="BG320" s="137">
        <f t="shared" si="11"/>
        <v>0</v>
      </c>
      <c r="BH320" s="137">
        <f t="shared" si="12"/>
        <v>0</v>
      </c>
      <c r="BI320" s="137">
        <f t="shared" si="13"/>
        <v>0</v>
      </c>
      <c r="BJ320" s="2" t="s">
        <v>78</v>
      </c>
      <c r="BK320" s="137">
        <f>ROUND(I320*H320,2)</f>
        <v>0</v>
      </c>
      <c r="BL320" s="2" t="s">
        <v>888</v>
      </c>
      <c r="BM320" s="136" t="s">
        <v>1651</v>
      </c>
    </row>
    <row r="321" spans="2:65" s="17" customFormat="1">
      <c r="B321" s="18"/>
      <c r="D321" s="138" t="s">
        <v>150</v>
      </c>
      <c r="F321" s="139" t="s">
        <v>1652</v>
      </c>
      <c r="I321" s="140"/>
      <c r="L321" s="18"/>
      <c r="M321" s="141"/>
      <c r="T321" s="42"/>
      <c r="AT321" s="2" t="s">
        <v>150</v>
      </c>
      <c r="AU321" s="2" t="s">
        <v>80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1653</v>
      </c>
      <c r="H322" s="154">
        <v>97.3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58" customFormat="1">
      <c r="B323" s="159"/>
      <c r="D323" s="144" t="s">
        <v>152</v>
      </c>
      <c r="E323" s="160" t="s">
        <v>3</v>
      </c>
      <c r="F323" s="161" t="s">
        <v>162</v>
      </c>
      <c r="H323" s="162">
        <v>97.3</v>
      </c>
      <c r="I323" s="163"/>
      <c r="L323" s="159"/>
      <c r="M323" s="164"/>
      <c r="T323" s="165"/>
      <c r="AT323" s="160" t="s">
        <v>152</v>
      </c>
      <c r="AU323" s="160" t="s">
        <v>80</v>
      </c>
      <c r="AV323" s="158" t="s">
        <v>148</v>
      </c>
      <c r="AW323" s="158" t="s">
        <v>32</v>
      </c>
      <c r="AX323" s="158" t="s">
        <v>78</v>
      </c>
      <c r="AY323" s="160" t="s">
        <v>140</v>
      </c>
    </row>
    <row r="324" spans="2:65" s="17" customFormat="1" ht="55.5" customHeight="1">
      <c r="B324" s="124"/>
      <c r="C324" s="125" t="s">
        <v>1654</v>
      </c>
      <c r="D324" s="125" t="s">
        <v>143</v>
      </c>
      <c r="E324" s="126" t="s">
        <v>1655</v>
      </c>
      <c r="F324" s="127" t="s">
        <v>1656</v>
      </c>
      <c r="G324" s="128" t="s">
        <v>349</v>
      </c>
      <c r="H324" s="129">
        <v>45</v>
      </c>
      <c r="I324" s="130"/>
      <c r="J324" s="131">
        <f>ROUND(I324*H324,2)</f>
        <v>0</v>
      </c>
      <c r="K324" s="127" t="s">
        <v>147</v>
      </c>
      <c r="L324" s="18"/>
      <c r="M324" s="132" t="s">
        <v>3</v>
      </c>
      <c r="N324" s="133" t="s">
        <v>41</v>
      </c>
      <c r="P324" s="134">
        <f>O324*H324</f>
        <v>0</v>
      </c>
      <c r="Q324" s="134">
        <v>2.4000000000000001E-4</v>
      </c>
      <c r="R324" s="134">
        <f>Q324*H324</f>
        <v>1.0800000000000001E-2</v>
      </c>
      <c r="S324" s="134">
        <v>0</v>
      </c>
      <c r="T324" s="135">
        <f>S324*H324</f>
        <v>0</v>
      </c>
      <c r="AR324" s="136" t="s">
        <v>888</v>
      </c>
      <c r="AT324" s="136" t="s">
        <v>143</v>
      </c>
      <c r="AU324" s="136" t="s">
        <v>80</v>
      </c>
      <c r="AY324" s="2" t="s">
        <v>140</v>
      </c>
      <c r="BE324" s="137">
        <f t="shared" si="9"/>
        <v>0</v>
      </c>
      <c r="BF324" s="137">
        <f t="shared" si="10"/>
        <v>0</v>
      </c>
      <c r="BG324" s="137">
        <f t="shared" si="11"/>
        <v>0</v>
      </c>
      <c r="BH324" s="137">
        <f t="shared" si="12"/>
        <v>0</v>
      </c>
      <c r="BI324" s="137">
        <f t="shared" si="13"/>
        <v>0</v>
      </c>
      <c r="BJ324" s="2" t="s">
        <v>78</v>
      </c>
      <c r="BK324" s="137">
        <f>ROUND(I324*H324,2)</f>
        <v>0</v>
      </c>
      <c r="BL324" s="2" t="s">
        <v>888</v>
      </c>
      <c r="BM324" s="136" t="s">
        <v>1657</v>
      </c>
    </row>
    <row r="325" spans="2:65" s="17" customFormat="1">
      <c r="B325" s="18"/>
      <c r="D325" s="138" t="s">
        <v>150</v>
      </c>
      <c r="F325" s="139" t="s">
        <v>1658</v>
      </c>
      <c r="I325" s="140"/>
      <c r="L325" s="18"/>
      <c r="M325" s="141"/>
      <c r="T325" s="42"/>
      <c r="AT325" s="2" t="s">
        <v>150</v>
      </c>
      <c r="AU325" s="2" t="s">
        <v>80</v>
      </c>
    </row>
    <row r="326" spans="2:65" s="17" customFormat="1" ht="21.75" customHeight="1">
      <c r="B326" s="124"/>
      <c r="C326" s="125" t="s">
        <v>258</v>
      </c>
      <c r="D326" s="125" t="s">
        <v>143</v>
      </c>
      <c r="E326" s="126" t="s">
        <v>1659</v>
      </c>
      <c r="F326" s="127" t="s">
        <v>1660</v>
      </c>
      <c r="G326" s="128" t="s">
        <v>349</v>
      </c>
      <c r="H326" s="129">
        <v>142.30000000000001</v>
      </c>
      <c r="I326" s="130"/>
      <c r="J326" s="131">
        <f>ROUND(I326*H326,2)</f>
        <v>0</v>
      </c>
      <c r="K326" s="127" t="s">
        <v>147</v>
      </c>
      <c r="L326" s="18"/>
      <c r="M326" s="132" t="s">
        <v>3</v>
      </c>
      <c r="N326" s="133" t="s">
        <v>41</v>
      </c>
      <c r="P326" s="134">
        <f>O326*H326</f>
        <v>0</v>
      </c>
      <c r="Q326" s="134">
        <v>1.0000000000000001E-5</v>
      </c>
      <c r="R326" s="134">
        <f>Q326*H326</f>
        <v>1.4230000000000002E-3</v>
      </c>
      <c r="S326" s="134">
        <v>0</v>
      </c>
      <c r="T326" s="135">
        <f>S326*H326</f>
        <v>0</v>
      </c>
      <c r="AR326" s="136" t="s">
        <v>888</v>
      </c>
      <c r="AT326" s="136" t="s">
        <v>143</v>
      </c>
      <c r="AU326" s="136" t="s">
        <v>80</v>
      </c>
      <c r="AY326" s="2" t="s">
        <v>140</v>
      </c>
      <c r="BE326" s="137">
        <f t="shared" si="9"/>
        <v>0</v>
      </c>
      <c r="BF326" s="137">
        <f t="shared" si="10"/>
        <v>0</v>
      </c>
      <c r="BG326" s="137">
        <f t="shared" si="11"/>
        <v>0</v>
      </c>
      <c r="BH326" s="137">
        <f t="shared" si="12"/>
        <v>0</v>
      </c>
      <c r="BI326" s="137">
        <f t="shared" si="13"/>
        <v>0</v>
      </c>
      <c r="BJ326" s="2" t="s">
        <v>78</v>
      </c>
      <c r="BK326" s="137">
        <f>ROUND(I326*H326,2)</f>
        <v>0</v>
      </c>
      <c r="BL326" s="2" t="s">
        <v>888</v>
      </c>
      <c r="BM326" s="136" t="s">
        <v>1661</v>
      </c>
    </row>
    <row r="327" spans="2:65" s="17" customFormat="1">
      <c r="B327" s="18"/>
      <c r="D327" s="138" t="s">
        <v>150</v>
      </c>
      <c r="F327" s="139" t="s">
        <v>1662</v>
      </c>
      <c r="I327" s="140"/>
      <c r="L327" s="18"/>
      <c r="M327" s="141"/>
      <c r="T327" s="42"/>
      <c r="AT327" s="2" t="s">
        <v>150</v>
      </c>
      <c r="AU327" s="2" t="s">
        <v>80</v>
      </c>
    </row>
    <row r="328" spans="2:65" s="17" customFormat="1" ht="24.2" customHeight="1">
      <c r="B328" s="124"/>
      <c r="C328" s="125" t="s">
        <v>227</v>
      </c>
      <c r="D328" s="125" t="s">
        <v>143</v>
      </c>
      <c r="E328" s="126" t="s">
        <v>1663</v>
      </c>
      <c r="F328" s="127" t="s">
        <v>1664</v>
      </c>
      <c r="G328" s="128" t="s">
        <v>349</v>
      </c>
      <c r="H328" s="129">
        <v>142.30000000000001</v>
      </c>
      <c r="I328" s="130"/>
      <c r="J328" s="131">
        <f>ROUND(I328*H328,2)</f>
        <v>0</v>
      </c>
      <c r="K328" s="127" t="s">
        <v>147</v>
      </c>
      <c r="L328" s="18"/>
      <c r="M328" s="132" t="s">
        <v>3</v>
      </c>
      <c r="N328" s="133" t="s">
        <v>41</v>
      </c>
      <c r="P328" s="134">
        <f>O328*H328</f>
        <v>0</v>
      </c>
      <c r="Q328" s="134">
        <v>1.9000000000000001E-4</v>
      </c>
      <c r="R328" s="134">
        <f>Q328*H328</f>
        <v>2.7037000000000002E-2</v>
      </c>
      <c r="S328" s="134">
        <v>0</v>
      </c>
      <c r="T328" s="135">
        <f>S328*H328</f>
        <v>0</v>
      </c>
      <c r="AR328" s="136" t="s">
        <v>888</v>
      </c>
      <c r="AT328" s="136" t="s">
        <v>143</v>
      </c>
      <c r="AU328" s="136" t="s">
        <v>80</v>
      </c>
      <c r="AY328" s="2" t="s">
        <v>140</v>
      </c>
      <c r="BE328" s="137">
        <f t="shared" si="9"/>
        <v>0</v>
      </c>
      <c r="BF328" s="137">
        <f t="shared" si="10"/>
        <v>0</v>
      </c>
      <c r="BG328" s="137">
        <f t="shared" si="11"/>
        <v>0</v>
      </c>
      <c r="BH328" s="137">
        <f t="shared" si="12"/>
        <v>0</v>
      </c>
      <c r="BI328" s="137">
        <f t="shared" si="13"/>
        <v>0</v>
      </c>
      <c r="BJ328" s="2" t="s">
        <v>78</v>
      </c>
      <c r="BK328" s="137">
        <f>ROUND(I328*H328,2)</f>
        <v>0</v>
      </c>
      <c r="BL328" s="2" t="s">
        <v>888</v>
      </c>
      <c r="BM328" s="136" t="s">
        <v>1665</v>
      </c>
    </row>
    <row r="329" spans="2:65" s="17" customFormat="1">
      <c r="B329" s="18"/>
      <c r="D329" s="138" t="s">
        <v>150</v>
      </c>
      <c r="F329" s="139" t="s">
        <v>1666</v>
      </c>
      <c r="I329" s="140"/>
      <c r="L329" s="18"/>
      <c r="M329" s="141"/>
      <c r="T329" s="42"/>
      <c r="AT329" s="2" t="s">
        <v>150</v>
      </c>
      <c r="AU329" s="2" t="s">
        <v>80</v>
      </c>
    </row>
    <row r="330" spans="2:65" s="17" customFormat="1" ht="16.5" customHeight="1">
      <c r="B330" s="124"/>
      <c r="C330" s="125" t="s">
        <v>1667</v>
      </c>
      <c r="D330" s="125" t="s">
        <v>143</v>
      </c>
      <c r="E330" s="126" t="s">
        <v>1668</v>
      </c>
      <c r="F330" s="127" t="s">
        <v>1669</v>
      </c>
      <c r="G330" s="128" t="s">
        <v>1029</v>
      </c>
      <c r="H330" s="129">
        <v>3</v>
      </c>
      <c r="I330" s="130"/>
      <c r="J330" s="131">
        <f>ROUND(I330*H330,2)</f>
        <v>0</v>
      </c>
      <c r="K330" s="127" t="s">
        <v>147</v>
      </c>
      <c r="L330" s="18"/>
      <c r="M330" s="132" t="s">
        <v>3</v>
      </c>
      <c r="N330" s="133" t="s">
        <v>41</v>
      </c>
      <c r="P330" s="134">
        <f>O330*H330</f>
        <v>0</v>
      </c>
      <c r="Q330" s="134">
        <v>0</v>
      </c>
      <c r="R330" s="134">
        <f>Q330*H330</f>
        <v>0</v>
      </c>
      <c r="S330" s="134">
        <v>0</v>
      </c>
      <c r="T330" s="135">
        <f>S330*H330</f>
        <v>0</v>
      </c>
      <c r="AR330" s="136" t="s">
        <v>888</v>
      </c>
      <c r="AT330" s="136" t="s">
        <v>143</v>
      </c>
      <c r="AU330" s="136" t="s">
        <v>80</v>
      </c>
      <c r="AY330" s="2" t="s">
        <v>140</v>
      </c>
      <c r="BE330" s="137">
        <f t="shared" si="9"/>
        <v>0</v>
      </c>
      <c r="BF330" s="137">
        <f t="shared" si="10"/>
        <v>0</v>
      </c>
      <c r="BG330" s="137">
        <f t="shared" si="11"/>
        <v>0</v>
      </c>
      <c r="BH330" s="137">
        <f t="shared" si="12"/>
        <v>0</v>
      </c>
      <c r="BI330" s="137">
        <f t="shared" si="13"/>
        <v>0</v>
      </c>
      <c r="BJ330" s="2" t="s">
        <v>78</v>
      </c>
      <c r="BK330" s="137">
        <f>ROUND(I330*H330,2)</f>
        <v>0</v>
      </c>
      <c r="BL330" s="2" t="s">
        <v>888</v>
      </c>
      <c r="BM330" s="136" t="s">
        <v>1670</v>
      </c>
    </row>
    <row r="331" spans="2:65" s="17" customFormat="1">
      <c r="B331" s="18"/>
      <c r="D331" s="138" t="s">
        <v>150</v>
      </c>
      <c r="F331" s="139" t="s">
        <v>1671</v>
      </c>
      <c r="I331" s="140"/>
      <c r="L331" s="18"/>
      <c r="M331" s="141"/>
      <c r="T331" s="42"/>
      <c r="AT331" s="2" t="s">
        <v>150</v>
      </c>
      <c r="AU331" s="2" t="s">
        <v>80</v>
      </c>
    </row>
    <row r="332" spans="2:65" s="17" customFormat="1" ht="24.2" customHeight="1">
      <c r="B332" s="124"/>
      <c r="C332" s="125" t="s">
        <v>209</v>
      </c>
      <c r="D332" s="125" t="s">
        <v>143</v>
      </c>
      <c r="E332" s="126" t="s">
        <v>1672</v>
      </c>
      <c r="F332" s="127" t="s">
        <v>1673</v>
      </c>
      <c r="G332" s="128" t="s">
        <v>1029</v>
      </c>
      <c r="H332" s="129">
        <v>1</v>
      </c>
      <c r="I332" s="130"/>
      <c r="J332" s="131">
        <f>ROUND(I332*H332,2)</f>
        <v>0</v>
      </c>
      <c r="K332" s="127" t="s">
        <v>147</v>
      </c>
      <c r="L332" s="18"/>
      <c r="M332" s="132" t="s">
        <v>3</v>
      </c>
      <c r="N332" s="133" t="s">
        <v>41</v>
      </c>
      <c r="P332" s="134">
        <f>O332*H332</f>
        <v>0</v>
      </c>
      <c r="Q332" s="134">
        <v>0</v>
      </c>
      <c r="R332" s="134">
        <f>Q332*H332</f>
        <v>0</v>
      </c>
      <c r="S332" s="134">
        <v>0</v>
      </c>
      <c r="T332" s="135">
        <f>S332*H332</f>
        <v>0</v>
      </c>
      <c r="AR332" s="136" t="s">
        <v>888</v>
      </c>
      <c r="AT332" s="136" t="s">
        <v>143</v>
      </c>
      <c r="AU332" s="136" t="s">
        <v>80</v>
      </c>
      <c r="AY332" s="2" t="s">
        <v>140</v>
      </c>
      <c r="BE332" s="137">
        <f t="shared" si="9"/>
        <v>0</v>
      </c>
      <c r="BF332" s="137">
        <f t="shared" si="10"/>
        <v>0</v>
      </c>
      <c r="BG332" s="137">
        <f t="shared" si="11"/>
        <v>0</v>
      </c>
      <c r="BH332" s="137">
        <f t="shared" si="12"/>
        <v>0</v>
      </c>
      <c r="BI332" s="137">
        <f t="shared" si="13"/>
        <v>0</v>
      </c>
      <c r="BJ332" s="2" t="s">
        <v>78</v>
      </c>
      <c r="BK332" s="137">
        <f>ROUND(I332*H332,2)</f>
        <v>0</v>
      </c>
      <c r="BL332" s="2" t="s">
        <v>888</v>
      </c>
      <c r="BM332" s="136" t="s">
        <v>1674</v>
      </c>
    </row>
    <row r="333" spans="2:65" s="17" customFormat="1">
      <c r="B333" s="18"/>
      <c r="D333" s="138" t="s">
        <v>150</v>
      </c>
      <c r="F333" s="139" t="s">
        <v>1675</v>
      </c>
      <c r="I333" s="140"/>
      <c r="L333" s="18"/>
      <c r="M333" s="141"/>
      <c r="T333" s="42"/>
      <c r="AT333" s="2" t="s">
        <v>150</v>
      </c>
      <c r="AU333" s="2" t="s">
        <v>80</v>
      </c>
    </row>
    <row r="334" spans="2:65" s="17" customFormat="1" ht="16.5" customHeight="1">
      <c r="B334" s="124"/>
      <c r="C334" s="125" t="s">
        <v>673</v>
      </c>
      <c r="D334" s="125" t="s">
        <v>143</v>
      </c>
      <c r="E334" s="126" t="s">
        <v>1676</v>
      </c>
      <c r="F334" s="127" t="s">
        <v>1677</v>
      </c>
      <c r="G334" s="128" t="s">
        <v>1029</v>
      </c>
      <c r="H334" s="129">
        <v>3</v>
      </c>
      <c r="I334" s="130"/>
      <c r="J334" s="131">
        <f t="shared" ref="J334:J335" si="15">ROUND(I334*H334,2)</f>
        <v>0</v>
      </c>
      <c r="K334" s="127" t="s">
        <v>3</v>
      </c>
      <c r="L334" s="18"/>
      <c r="M334" s="132" t="s">
        <v>3</v>
      </c>
      <c r="N334" s="133" t="s">
        <v>41</v>
      </c>
      <c r="P334" s="134">
        <f t="shared" ref="P334:P335" si="16">O334*H334</f>
        <v>0</v>
      </c>
      <c r="Q334" s="134">
        <v>0</v>
      </c>
      <c r="R334" s="134">
        <f t="shared" ref="R334:R335" si="17">Q334*H334</f>
        <v>0</v>
      </c>
      <c r="S334" s="134">
        <v>0</v>
      </c>
      <c r="T334" s="135">
        <f t="shared" ref="T334:T335" si="18">S334*H334</f>
        <v>0</v>
      </c>
      <c r="AR334" s="136" t="s">
        <v>888</v>
      </c>
      <c r="AT334" s="136" t="s">
        <v>143</v>
      </c>
      <c r="AU334" s="136" t="s">
        <v>80</v>
      </c>
      <c r="AY334" s="2" t="s">
        <v>140</v>
      </c>
      <c r="BE334" s="137">
        <f t="shared" si="9"/>
        <v>0</v>
      </c>
      <c r="BF334" s="137">
        <f t="shared" si="10"/>
        <v>0</v>
      </c>
      <c r="BG334" s="137">
        <f t="shared" si="11"/>
        <v>0</v>
      </c>
      <c r="BH334" s="137">
        <f t="shared" si="12"/>
        <v>0</v>
      </c>
      <c r="BI334" s="137">
        <f t="shared" si="13"/>
        <v>0</v>
      </c>
      <c r="BJ334" s="2" t="s">
        <v>78</v>
      </c>
      <c r="BK334" s="137">
        <f t="shared" ref="BK334:BK335" si="19">ROUND(I334*H334,2)</f>
        <v>0</v>
      </c>
      <c r="BL334" s="2" t="s">
        <v>888</v>
      </c>
      <c r="BM334" s="136" t="s">
        <v>1678</v>
      </c>
    </row>
    <row r="335" spans="2:65" s="17" customFormat="1" ht="44.25" customHeight="1">
      <c r="B335" s="124"/>
      <c r="C335" s="125" t="s">
        <v>214</v>
      </c>
      <c r="D335" s="125" t="s">
        <v>143</v>
      </c>
      <c r="E335" s="126" t="s">
        <v>1679</v>
      </c>
      <c r="F335" s="127" t="s">
        <v>1680</v>
      </c>
      <c r="G335" s="128" t="s">
        <v>943</v>
      </c>
      <c r="H335" s="184"/>
      <c r="I335" s="130"/>
      <c r="J335" s="131">
        <f t="shared" si="15"/>
        <v>0</v>
      </c>
      <c r="K335" s="127" t="s">
        <v>147</v>
      </c>
      <c r="L335" s="18"/>
      <c r="M335" s="132" t="s">
        <v>3</v>
      </c>
      <c r="N335" s="133" t="s">
        <v>41</v>
      </c>
      <c r="P335" s="134">
        <f t="shared" si="16"/>
        <v>0</v>
      </c>
      <c r="Q335" s="134">
        <v>0</v>
      </c>
      <c r="R335" s="134">
        <f t="shared" si="17"/>
        <v>0</v>
      </c>
      <c r="S335" s="134">
        <v>0</v>
      </c>
      <c r="T335" s="135">
        <f t="shared" si="18"/>
        <v>0</v>
      </c>
      <c r="AR335" s="136" t="s">
        <v>888</v>
      </c>
      <c r="AT335" s="136" t="s">
        <v>143</v>
      </c>
      <c r="AU335" s="136" t="s">
        <v>80</v>
      </c>
      <c r="AY335" s="2" t="s">
        <v>140</v>
      </c>
      <c r="BE335" s="137">
        <f t="shared" si="9"/>
        <v>0</v>
      </c>
      <c r="BF335" s="137">
        <f t="shared" si="10"/>
        <v>0</v>
      </c>
      <c r="BG335" s="137">
        <f t="shared" si="11"/>
        <v>0</v>
      </c>
      <c r="BH335" s="137">
        <f t="shared" si="12"/>
        <v>0</v>
      </c>
      <c r="BI335" s="137">
        <f t="shared" si="13"/>
        <v>0</v>
      </c>
      <c r="BJ335" s="2" t="s">
        <v>78</v>
      </c>
      <c r="BK335" s="137">
        <f t="shared" si="19"/>
        <v>0</v>
      </c>
      <c r="BL335" s="2" t="s">
        <v>888</v>
      </c>
      <c r="BM335" s="136" t="s">
        <v>1681</v>
      </c>
    </row>
    <row r="336" spans="2:65" s="17" customFormat="1">
      <c r="B336" s="18"/>
      <c r="D336" s="138" t="s">
        <v>150</v>
      </c>
      <c r="F336" s="139" t="s">
        <v>1682</v>
      </c>
      <c r="I336" s="140"/>
      <c r="L336" s="18"/>
      <c r="M336" s="141"/>
      <c r="T336" s="42"/>
      <c r="AT336" s="2" t="s">
        <v>150</v>
      </c>
      <c r="AU336" s="2" t="s">
        <v>80</v>
      </c>
    </row>
    <row r="337" spans="2:65" s="111" customFormat="1" ht="22.9" customHeight="1">
      <c r="B337" s="112"/>
      <c r="D337" s="113" t="s">
        <v>69</v>
      </c>
      <c r="E337" s="122" t="s">
        <v>1683</v>
      </c>
      <c r="F337" s="122" t="s">
        <v>1684</v>
      </c>
      <c r="I337" s="115"/>
      <c r="J337" s="123">
        <f>BK337</f>
        <v>0</v>
      </c>
      <c r="L337" s="112"/>
      <c r="M337" s="117"/>
      <c r="P337" s="118">
        <f>SUM(P338:P585)</f>
        <v>0</v>
      </c>
      <c r="R337" s="118">
        <f>SUM(R338:R585)</f>
        <v>0</v>
      </c>
      <c r="T337" s="119">
        <f>SUM(T338:T585)</f>
        <v>1.0236600000000002</v>
      </c>
      <c r="AR337" s="113" t="s">
        <v>80</v>
      </c>
      <c r="AT337" s="120" t="s">
        <v>69</v>
      </c>
      <c r="AU337" s="120" t="s">
        <v>78</v>
      </c>
      <c r="AY337" s="113" t="s">
        <v>140</v>
      </c>
      <c r="BK337" s="121">
        <f>SUM(BK338:BK585)</f>
        <v>0</v>
      </c>
    </row>
    <row r="338" spans="2:65" s="17" customFormat="1" ht="24.2" customHeight="1">
      <c r="B338" s="124"/>
      <c r="C338" s="125" t="s">
        <v>346</v>
      </c>
      <c r="D338" s="125" t="s">
        <v>143</v>
      </c>
      <c r="E338" s="126" t="s">
        <v>1685</v>
      </c>
      <c r="F338" s="127" t="s">
        <v>1686</v>
      </c>
      <c r="G338" s="128" t="s">
        <v>1058</v>
      </c>
      <c r="H338" s="129">
        <v>1</v>
      </c>
      <c r="I338" s="130"/>
      <c r="J338" s="131">
        <f>ROUND(I338*H338,2)</f>
        <v>0</v>
      </c>
      <c r="K338" s="127" t="s">
        <v>147</v>
      </c>
      <c r="L338" s="18"/>
      <c r="M338" s="132" t="s">
        <v>3</v>
      </c>
      <c r="N338" s="133" t="s">
        <v>41</v>
      </c>
      <c r="P338" s="134">
        <f>O338*H338</f>
        <v>0</v>
      </c>
      <c r="Q338" s="134">
        <v>0</v>
      </c>
      <c r="R338" s="134">
        <f>Q338*H338</f>
        <v>0</v>
      </c>
      <c r="S338" s="134">
        <v>0</v>
      </c>
      <c r="T338" s="135">
        <f>S338*H338</f>
        <v>0</v>
      </c>
      <c r="AR338" s="136" t="s">
        <v>888</v>
      </c>
      <c r="AT338" s="136" t="s">
        <v>143</v>
      </c>
      <c r="AU338" s="136" t="s">
        <v>80</v>
      </c>
      <c r="AY338" s="2" t="s">
        <v>140</v>
      </c>
      <c r="BE338" s="137">
        <f t="shared" si="9"/>
        <v>0</v>
      </c>
      <c r="BF338" s="137">
        <f t="shared" si="10"/>
        <v>0</v>
      </c>
      <c r="BG338" s="137">
        <f t="shared" si="11"/>
        <v>0</v>
      </c>
      <c r="BH338" s="137">
        <f t="shared" si="12"/>
        <v>0</v>
      </c>
      <c r="BI338" s="137">
        <f t="shared" si="13"/>
        <v>0</v>
      </c>
      <c r="BJ338" s="2" t="s">
        <v>78</v>
      </c>
      <c r="BK338" s="137">
        <f>ROUND(I338*H338,2)</f>
        <v>0</v>
      </c>
      <c r="BL338" s="2" t="s">
        <v>888</v>
      </c>
      <c r="BM338" s="136" t="s">
        <v>1687</v>
      </c>
    </row>
    <row r="339" spans="2:65" s="17" customFormat="1">
      <c r="B339" s="18"/>
      <c r="D339" s="138" t="s">
        <v>150</v>
      </c>
      <c r="F339" s="139" t="s">
        <v>1688</v>
      </c>
      <c r="I339" s="140"/>
      <c r="L339" s="18"/>
      <c r="M339" s="141"/>
      <c r="T339" s="42"/>
      <c r="AT339" s="2" t="s">
        <v>150</v>
      </c>
      <c r="AU339" s="2" t="s">
        <v>80</v>
      </c>
    </row>
    <row r="340" spans="2:65" s="17" customFormat="1" ht="16.5" customHeight="1">
      <c r="B340" s="124"/>
      <c r="C340" s="125" t="s">
        <v>1689</v>
      </c>
      <c r="D340" s="125" t="s">
        <v>143</v>
      </c>
      <c r="E340" s="126" t="s">
        <v>1690</v>
      </c>
      <c r="F340" s="127" t="s">
        <v>1691</v>
      </c>
      <c r="G340" s="128" t="s">
        <v>1058</v>
      </c>
      <c r="H340" s="129">
        <v>13</v>
      </c>
      <c r="I340" s="130"/>
      <c r="J340" s="131">
        <f>ROUND(I340*H340,2)</f>
        <v>0</v>
      </c>
      <c r="K340" s="127" t="s">
        <v>147</v>
      </c>
      <c r="L340" s="18"/>
      <c r="M340" s="132" t="s">
        <v>3</v>
      </c>
      <c r="N340" s="133" t="s">
        <v>41</v>
      </c>
      <c r="P340" s="134">
        <f>O340*H340</f>
        <v>0</v>
      </c>
      <c r="Q340" s="134">
        <v>0</v>
      </c>
      <c r="R340" s="134">
        <f>Q340*H340</f>
        <v>0</v>
      </c>
      <c r="S340" s="134">
        <v>3.4200000000000001E-2</v>
      </c>
      <c r="T340" s="135">
        <f>S340*H340</f>
        <v>0.4446</v>
      </c>
      <c r="AR340" s="136" t="s">
        <v>888</v>
      </c>
      <c r="AT340" s="136" t="s">
        <v>143</v>
      </c>
      <c r="AU340" s="136" t="s">
        <v>80</v>
      </c>
      <c r="AY340" s="2" t="s">
        <v>140</v>
      </c>
      <c r="BE340" s="137">
        <f t="shared" si="9"/>
        <v>0</v>
      </c>
      <c r="BF340" s="137">
        <f t="shared" si="10"/>
        <v>0</v>
      </c>
      <c r="BG340" s="137">
        <f t="shared" si="11"/>
        <v>0</v>
      </c>
      <c r="BH340" s="137">
        <f t="shared" si="12"/>
        <v>0</v>
      </c>
      <c r="BI340" s="137">
        <f t="shared" si="13"/>
        <v>0</v>
      </c>
      <c r="BJ340" s="2" t="s">
        <v>78</v>
      </c>
      <c r="BK340" s="137">
        <f>ROUND(I340*H340,2)</f>
        <v>0</v>
      </c>
      <c r="BL340" s="2" t="s">
        <v>888</v>
      </c>
      <c r="BM340" s="136" t="s">
        <v>1692</v>
      </c>
    </row>
    <row r="341" spans="2:65" s="17" customFormat="1">
      <c r="B341" s="18"/>
      <c r="D341" s="138" t="s">
        <v>150</v>
      </c>
      <c r="F341" s="139" t="s">
        <v>1693</v>
      </c>
      <c r="I341" s="140"/>
      <c r="L341" s="18"/>
      <c r="M341" s="141"/>
      <c r="T341" s="42"/>
      <c r="AT341" s="2" t="s">
        <v>150</v>
      </c>
      <c r="AU341" s="2" t="s">
        <v>80</v>
      </c>
    </row>
    <row r="342" spans="2:65" s="17" customFormat="1" ht="16.5" customHeight="1">
      <c r="B342" s="124"/>
      <c r="C342" s="125" t="s">
        <v>543</v>
      </c>
      <c r="D342" s="125" t="s">
        <v>143</v>
      </c>
      <c r="E342" s="126" t="s">
        <v>1694</v>
      </c>
      <c r="F342" s="127" t="s">
        <v>1695</v>
      </c>
      <c r="G342" s="128" t="s">
        <v>1058</v>
      </c>
      <c r="H342" s="129">
        <v>3</v>
      </c>
      <c r="I342" s="130"/>
      <c r="J342" s="131">
        <f>ROUND(I342*H342,2)</f>
        <v>0</v>
      </c>
      <c r="K342" s="127" t="s">
        <v>147</v>
      </c>
      <c r="L342" s="18"/>
      <c r="M342" s="132" t="s">
        <v>3</v>
      </c>
      <c r="N342" s="133" t="s">
        <v>41</v>
      </c>
      <c r="P342" s="134">
        <f>O342*H342</f>
        <v>0</v>
      </c>
      <c r="Q342" s="134">
        <v>0</v>
      </c>
      <c r="R342" s="134">
        <f>Q342*H342</f>
        <v>0</v>
      </c>
      <c r="S342" s="134">
        <v>3.968E-2</v>
      </c>
      <c r="T342" s="135">
        <f>S342*H342</f>
        <v>0.11904000000000001</v>
      </c>
      <c r="AR342" s="136" t="s">
        <v>888</v>
      </c>
      <c r="AT342" s="136" t="s">
        <v>143</v>
      </c>
      <c r="AU342" s="136" t="s">
        <v>80</v>
      </c>
      <c r="AY342" s="2" t="s">
        <v>140</v>
      </c>
      <c r="BE342" s="137">
        <f t="shared" si="9"/>
        <v>0</v>
      </c>
      <c r="BF342" s="137">
        <f t="shared" si="10"/>
        <v>0</v>
      </c>
      <c r="BG342" s="137">
        <f t="shared" si="11"/>
        <v>0</v>
      </c>
      <c r="BH342" s="137">
        <f t="shared" si="12"/>
        <v>0</v>
      </c>
      <c r="BI342" s="137">
        <f t="shared" si="13"/>
        <v>0</v>
      </c>
      <c r="BJ342" s="2" t="s">
        <v>78</v>
      </c>
      <c r="BK342" s="137">
        <f>ROUND(I342*H342,2)</f>
        <v>0</v>
      </c>
      <c r="BL342" s="2" t="s">
        <v>888</v>
      </c>
      <c r="BM342" s="136" t="s">
        <v>1696</v>
      </c>
    </row>
    <row r="343" spans="2:65" s="17" customFormat="1">
      <c r="B343" s="18"/>
      <c r="D343" s="138" t="s">
        <v>150</v>
      </c>
      <c r="F343" s="139" t="s">
        <v>1697</v>
      </c>
      <c r="I343" s="140"/>
      <c r="L343" s="18"/>
      <c r="M343" s="141"/>
      <c r="T343" s="42"/>
      <c r="AT343" s="2" t="s">
        <v>150</v>
      </c>
      <c r="AU343" s="2" t="s">
        <v>80</v>
      </c>
    </row>
    <row r="344" spans="2:65" s="17" customFormat="1" ht="21.75" customHeight="1">
      <c r="B344" s="124"/>
      <c r="C344" s="125" t="s">
        <v>568</v>
      </c>
      <c r="D344" s="125" t="s">
        <v>143</v>
      </c>
      <c r="E344" s="126" t="s">
        <v>1698</v>
      </c>
      <c r="F344" s="127" t="s">
        <v>1699</v>
      </c>
      <c r="G344" s="128" t="s">
        <v>1058</v>
      </c>
      <c r="H344" s="129">
        <v>6</v>
      </c>
      <c r="I344" s="130"/>
      <c r="J344" s="131">
        <f>ROUND(I344*H344,2)</f>
        <v>0</v>
      </c>
      <c r="K344" s="127" t="s">
        <v>147</v>
      </c>
      <c r="L344" s="18"/>
      <c r="M344" s="132" t="s">
        <v>3</v>
      </c>
      <c r="N344" s="133" t="s">
        <v>41</v>
      </c>
      <c r="P344" s="134">
        <f>O344*H344</f>
        <v>0</v>
      </c>
      <c r="Q344" s="134">
        <v>0</v>
      </c>
      <c r="R344" s="134">
        <f>Q344*H344</f>
        <v>0</v>
      </c>
      <c r="S344" s="134">
        <v>1.9460000000000002E-2</v>
      </c>
      <c r="T344" s="135">
        <f>S344*H344</f>
        <v>0.11676</v>
      </c>
      <c r="AR344" s="136" t="s">
        <v>888</v>
      </c>
      <c r="AT344" s="136" t="s">
        <v>143</v>
      </c>
      <c r="AU344" s="136" t="s">
        <v>80</v>
      </c>
      <c r="AY344" s="2" t="s">
        <v>140</v>
      </c>
      <c r="BE344" s="137">
        <f t="shared" si="9"/>
        <v>0</v>
      </c>
      <c r="BF344" s="137">
        <f t="shared" si="10"/>
        <v>0</v>
      </c>
      <c r="BG344" s="137">
        <f t="shared" si="11"/>
        <v>0</v>
      </c>
      <c r="BH344" s="137">
        <f t="shared" si="12"/>
        <v>0</v>
      </c>
      <c r="BI344" s="137">
        <f t="shared" si="13"/>
        <v>0</v>
      </c>
      <c r="BJ344" s="2" t="s">
        <v>78</v>
      </c>
      <c r="BK344" s="137">
        <f>ROUND(I344*H344,2)</f>
        <v>0</v>
      </c>
      <c r="BL344" s="2" t="s">
        <v>888</v>
      </c>
      <c r="BM344" s="136" t="s">
        <v>1700</v>
      </c>
    </row>
    <row r="345" spans="2:65" s="17" customFormat="1">
      <c r="B345" s="18"/>
      <c r="D345" s="138" t="s">
        <v>150</v>
      </c>
      <c r="F345" s="139" t="s">
        <v>1701</v>
      </c>
      <c r="I345" s="140"/>
      <c r="L345" s="18"/>
      <c r="M345" s="141"/>
      <c r="T345" s="42"/>
      <c r="AT345" s="2" t="s">
        <v>150</v>
      </c>
      <c r="AU345" s="2" t="s">
        <v>80</v>
      </c>
    </row>
    <row r="346" spans="2:65" s="17" customFormat="1" ht="33" customHeight="1">
      <c r="B346" s="124"/>
      <c r="C346" s="125" t="s">
        <v>589</v>
      </c>
      <c r="D346" s="125" t="s">
        <v>143</v>
      </c>
      <c r="E346" s="126" t="s">
        <v>1702</v>
      </c>
      <c r="F346" s="127" t="s">
        <v>1703</v>
      </c>
      <c r="G346" s="128" t="s">
        <v>1058</v>
      </c>
      <c r="H346" s="129">
        <v>1</v>
      </c>
      <c r="I346" s="130"/>
      <c r="J346" s="131">
        <f>ROUND(I346*H346,2)</f>
        <v>0</v>
      </c>
      <c r="K346" s="127" t="s">
        <v>147</v>
      </c>
      <c r="L346" s="18"/>
      <c r="M346" s="132" t="s">
        <v>3</v>
      </c>
      <c r="N346" s="133" t="s">
        <v>41</v>
      </c>
      <c r="P346" s="134">
        <f>O346*H346</f>
        <v>0</v>
      </c>
      <c r="Q346" s="134">
        <v>0</v>
      </c>
      <c r="R346" s="134">
        <f>Q346*H346</f>
        <v>0</v>
      </c>
      <c r="S346" s="134">
        <v>1.8800000000000001E-2</v>
      </c>
      <c r="T346" s="135">
        <f>S346*H346</f>
        <v>1.8800000000000001E-2</v>
      </c>
      <c r="AR346" s="136" t="s">
        <v>888</v>
      </c>
      <c r="AT346" s="136" t="s">
        <v>143</v>
      </c>
      <c r="AU346" s="136" t="s">
        <v>80</v>
      </c>
      <c r="AY346" s="2" t="s">
        <v>140</v>
      </c>
      <c r="BE346" s="137">
        <f t="shared" si="9"/>
        <v>0</v>
      </c>
      <c r="BF346" s="137">
        <f t="shared" si="10"/>
        <v>0</v>
      </c>
      <c r="BG346" s="137">
        <f t="shared" si="11"/>
        <v>0</v>
      </c>
      <c r="BH346" s="137">
        <f t="shared" si="12"/>
        <v>0</v>
      </c>
      <c r="BI346" s="137">
        <f t="shared" si="13"/>
        <v>0</v>
      </c>
      <c r="BJ346" s="2" t="s">
        <v>78</v>
      </c>
      <c r="BK346" s="137">
        <f>ROUND(I346*H346,2)</f>
        <v>0</v>
      </c>
      <c r="BL346" s="2" t="s">
        <v>888</v>
      </c>
      <c r="BM346" s="136" t="s">
        <v>1704</v>
      </c>
    </row>
    <row r="347" spans="2:65" s="17" customFormat="1">
      <c r="B347" s="18"/>
      <c r="D347" s="138" t="s">
        <v>150</v>
      </c>
      <c r="F347" s="139" t="s">
        <v>1705</v>
      </c>
      <c r="I347" s="140"/>
      <c r="L347" s="18"/>
      <c r="M347" s="141"/>
      <c r="T347" s="42"/>
      <c r="AT347" s="2" t="s">
        <v>150</v>
      </c>
      <c r="AU347" s="2" t="s">
        <v>80</v>
      </c>
    </row>
    <row r="348" spans="2:65" s="17" customFormat="1" ht="24.2" customHeight="1">
      <c r="B348" s="124"/>
      <c r="C348" s="125" t="s">
        <v>605</v>
      </c>
      <c r="D348" s="125" t="s">
        <v>143</v>
      </c>
      <c r="E348" s="126" t="s">
        <v>1706</v>
      </c>
      <c r="F348" s="127" t="s">
        <v>1707</v>
      </c>
      <c r="G348" s="128" t="s">
        <v>1058</v>
      </c>
      <c r="H348" s="129">
        <v>2</v>
      </c>
      <c r="I348" s="130"/>
      <c r="J348" s="131">
        <f>ROUND(I348*H348,2)</f>
        <v>0</v>
      </c>
      <c r="K348" s="127" t="s">
        <v>147</v>
      </c>
      <c r="L348" s="18"/>
      <c r="M348" s="132" t="s">
        <v>3</v>
      </c>
      <c r="N348" s="133" t="s">
        <v>41</v>
      </c>
      <c r="P348" s="134">
        <f>O348*H348</f>
        <v>0</v>
      </c>
      <c r="Q348" s="134">
        <v>0</v>
      </c>
      <c r="R348" s="134">
        <f>Q348*H348</f>
        <v>0</v>
      </c>
      <c r="S348" s="134">
        <v>0.155</v>
      </c>
      <c r="T348" s="135">
        <f>S348*H348</f>
        <v>0.31</v>
      </c>
      <c r="AR348" s="136" t="s">
        <v>888</v>
      </c>
      <c r="AT348" s="136" t="s">
        <v>143</v>
      </c>
      <c r="AU348" s="136" t="s">
        <v>80</v>
      </c>
      <c r="AY348" s="2" t="s">
        <v>140</v>
      </c>
      <c r="BE348" s="137">
        <f t="shared" si="9"/>
        <v>0</v>
      </c>
      <c r="BF348" s="137">
        <f t="shared" si="10"/>
        <v>0</v>
      </c>
      <c r="BG348" s="137">
        <f t="shared" si="11"/>
        <v>0</v>
      </c>
      <c r="BH348" s="137">
        <f t="shared" si="12"/>
        <v>0</v>
      </c>
      <c r="BI348" s="137">
        <f t="shared" si="13"/>
        <v>0</v>
      </c>
      <c r="BJ348" s="2" t="s">
        <v>78</v>
      </c>
      <c r="BK348" s="137">
        <f>ROUND(I348*H348,2)</f>
        <v>0</v>
      </c>
      <c r="BL348" s="2" t="s">
        <v>888</v>
      </c>
      <c r="BM348" s="136" t="s">
        <v>1708</v>
      </c>
    </row>
    <row r="349" spans="2:65" s="17" customFormat="1">
      <c r="B349" s="18"/>
      <c r="D349" s="138" t="s">
        <v>150</v>
      </c>
      <c r="F349" s="139" t="s">
        <v>1709</v>
      </c>
      <c r="I349" s="140"/>
      <c r="L349" s="18"/>
      <c r="M349" s="141"/>
      <c r="T349" s="42"/>
      <c r="AT349" s="2" t="s">
        <v>150</v>
      </c>
      <c r="AU349" s="2" t="s">
        <v>80</v>
      </c>
    </row>
    <row r="350" spans="2:65" s="17" customFormat="1" ht="16.5" customHeight="1">
      <c r="B350" s="124"/>
      <c r="C350" s="125" t="s">
        <v>621</v>
      </c>
      <c r="D350" s="125" t="s">
        <v>143</v>
      </c>
      <c r="E350" s="126" t="s">
        <v>1710</v>
      </c>
      <c r="F350" s="127" t="s">
        <v>1711</v>
      </c>
      <c r="G350" s="128" t="s">
        <v>1058</v>
      </c>
      <c r="H350" s="129">
        <v>6</v>
      </c>
      <c r="I350" s="130"/>
      <c r="J350" s="131">
        <f>ROUND(I350*H350,2)</f>
        <v>0</v>
      </c>
      <c r="K350" s="127" t="s">
        <v>147</v>
      </c>
      <c r="L350" s="18"/>
      <c r="M350" s="132" t="s">
        <v>3</v>
      </c>
      <c r="N350" s="133" t="s">
        <v>41</v>
      </c>
      <c r="P350" s="134">
        <f>O350*H350</f>
        <v>0</v>
      </c>
      <c r="Q350" s="134">
        <v>0</v>
      </c>
      <c r="R350" s="134">
        <f>Q350*H350</f>
        <v>0</v>
      </c>
      <c r="S350" s="134">
        <v>1.56E-3</v>
      </c>
      <c r="T350" s="135">
        <f>S350*H350</f>
        <v>9.3600000000000003E-3</v>
      </c>
      <c r="AR350" s="136" t="s">
        <v>888</v>
      </c>
      <c r="AT350" s="136" t="s">
        <v>143</v>
      </c>
      <c r="AU350" s="136" t="s">
        <v>80</v>
      </c>
      <c r="AY350" s="2" t="s">
        <v>140</v>
      </c>
      <c r="BE350" s="137">
        <f t="shared" ref="BE350:BE412" si="20">IF(N350="základní",J350,0)</f>
        <v>0</v>
      </c>
      <c r="BF350" s="137">
        <f t="shared" ref="BF350:BF412" si="21">IF(N350="snížená",J350,0)</f>
        <v>0</v>
      </c>
      <c r="BG350" s="137">
        <f t="shared" ref="BG350:BG412" si="22">IF(N350="zákl. přenesená",J350,0)</f>
        <v>0</v>
      </c>
      <c r="BH350" s="137">
        <f t="shared" ref="BH350:BH412" si="23">IF(N350="sníž. přenesená",J350,0)</f>
        <v>0</v>
      </c>
      <c r="BI350" s="137">
        <f t="shared" ref="BI350:BI412" si="24">IF(N350="nulová",J350,0)</f>
        <v>0</v>
      </c>
      <c r="BJ350" s="2" t="s">
        <v>78</v>
      </c>
      <c r="BK350" s="137">
        <f>ROUND(I350*H350,2)</f>
        <v>0</v>
      </c>
      <c r="BL350" s="2" t="s">
        <v>888</v>
      </c>
      <c r="BM350" s="136" t="s">
        <v>1712</v>
      </c>
    </row>
    <row r="351" spans="2:65" s="17" customFormat="1">
      <c r="B351" s="18"/>
      <c r="D351" s="138" t="s">
        <v>150</v>
      </c>
      <c r="F351" s="139" t="s">
        <v>1713</v>
      </c>
      <c r="I351" s="140"/>
      <c r="L351" s="18"/>
      <c r="M351" s="141"/>
      <c r="T351" s="42"/>
      <c r="AT351" s="2" t="s">
        <v>150</v>
      </c>
      <c r="AU351" s="2" t="s">
        <v>80</v>
      </c>
    </row>
    <row r="352" spans="2:65" s="17" customFormat="1" ht="16.5" customHeight="1">
      <c r="B352" s="124"/>
      <c r="C352" s="125" t="s">
        <v>333</v>
      </c>
      <c r="D352" s="125" t="s">
        <v>143</v>
      </c>
      <c r="E352" s="126" t="s">
        <v>1714</v>
      </c>
      <c r="F352" s="127" t="s">
        <v>1715</v>
      </c>
      <c r="G352" s="128" t="s">
        <v>1092</v>
      </c>
      <c r="H352" s="129">
        <v>6</v>
      </c>
      <c r="I352" s="130"/>
      <c r="J352" s="131">
        <f>ROUND(I352*H352,2)</f>
        <v>0</v>
      </c>
      <c r="K352" s="127" t="s">
        <v>147</v>
      </c>
      <c r="L352" s="18"/>
      <c r="M352" s="132" t="s">
        <v>3</v>
      </c>
      <c r="N352" s="133" t="s">
        <v>41</v>
      </c>
      <c r="P352" s="134">
        <f>O352*H352</f>
        <v>0</v>
      </c>
      <c r="Q352" s="134">
        <v>0</v>
      </c>
      <c r="R352" s="134">
        <f>Q352*H352</f>
        <v>0</v>
      </c>
      <c r="S352" s="134">
        <v>8.4999999999999995E-4</v>
      </c>
      <c r="T352" s="135">
        <f>S352*H352</f>
        <v>5.0999999999999995E-3</v>
      </c>
      <c r="AR352" s="136" t="s">
        <v>888</v>
      </c>
      <c r="AT352" s="136" t="s">
        <v>143</v>
      </c>
      <c r="AU352" s="136" t="s">
        <v>80</v>
      </c>
      <c r="AY352" s="2" t="s">
        <v>140</v>
      </c>
      <c r="BE352" s="137">
        <f t="shared" si="20"/>
        <v>0</v>
      </c>
      <c r="BF352" s="137">
        <f t="shared" si="21"/>
        <v>0</v>
      </c>
      <c r="BG352" s="137">
        <f t="shared" si="22"/>
        <v>0</v>
      </c>
      <c r="BH352" s="137">
        <f t="shared" si="23"/>
        <v>0</v>
      </c>
      <c r="BI352" s="137">
        <f t="shared" si="24"/>
        <v>0</v>
      </c>
      <c r="BJ352" s="2" t="s">
        <v>78</v>
      </c>
      <c r="BK352" s="137">
        <f>ROUND(I352*H352,2)</f>
        <v>0</v>
      </c>
      <c r="BL352" s="2" t="s">
        <v>888</v>
      </c>
      <c r="BM352" s="136" t="s">
        <v>1716</v>
      </c>
    </row>
    <row r="353" spans="2:65" s="17" customFormat="1">
      <c r="B353" s="18"/>
      <c r="D353" s="138" t="s">
        <v>150</v>
      </c>
      <c r="F353" s="139" t="s">
        <v>1717</v>
      </c>
      <c r="I353" s="140"/>
      <c r="L353" s="18"/>
      <c r="M353" s="141"/>
      <c r="T353" s="42"/>
      <c r="AT353" s="2" t="s">
        <v>150</v>
      </c>
      <c r="AU353" s="2" t="s">
        <v>80</v>
      </c>
    </row>
    <row r="354" spans="2:65" s="17" customFormat="1" ht="16.5" customHeight="1">
      <c r="B354" s="124"/>
      <c r="C354" s="125" t="s">
        <v>80</v>
      </c>
      <c r="D354" s="125" t="s">
        <v>143</v>
      </c>
      <c r="E354" s="126" t="s">
        <v>1718</v>
      </c>
      <c r="F354" s="127" t="s">
        <v>1719</v>
      </c>
      <c r="G354" s="128" t="s">
        <v>1058</v>
      </c>
      <c r="H354" s="129">
        <v>11</v>
      </c>
      <c r="I354" s="130"/>
      <c r="J354" s="131">
        <f>ROUND(I354*H354,2)</f>
        <v>0</v>
      </c>
      <c r="K354" s="127" t="s">
        <v>147</v>
      </c>
      <c r="L354" s="18"/>
      <c r="M354" s="132" t="s">
        <v>3</v>
      </c>
      <c r="N354" s="133" t="s">
        <v>41</v>
      </c>
      <c r="P354" s="134">
        <f>O354*H354</f>
        <v>0</v>
      </c>
      <c r="Q354" s="134">
        <v>0</v>
      </c>
      <c r="R354" s="134">
        <f>Q354*H354</f>
        <v>0</v>
      </c>
      <c r="S354" s="134">
        <v>0</v>
      </c>
      <c r="T354" s="135">
        <f>S354*H354</f>
        <v>0</v>
      </c>
      <c r="AR354" s="136" t="s">
        <v>888</v>
      </c>
      <c r="AT354" s="136" t="s">
        <v>143</v>
      </c>
      <c r="AU354" s="136" t="s">
        <v>80</v>
      </c>
      <c r="AY354" s="2" t="s">
        <v>140</v>
      </c>
      <c r="BE354" s="137">
        <f t="shared" si="20"/>
        <v>0</v>
      </c>
      <c r="BF354" s="137">
        <f t="shared" si="21"/>
        <v>0</v>
      </c>
      <c r="BG354" s="137">
        <f t="shared" si="22"/>
        <v>0</v>
      </c>
      <c r="BH354" s="137">
        <f t="shared" si="23"/>
        <v>0</v>
      </c>
      <c r="BI354" s="137">
        <f t="shared" si="24"/>
        <v>0</v>
      </c>
      <c r="BJ354" s="2" t="s">
        <v>78</v>
      </c>
      <c r="BK354" s="137">
        <f>ROUND(I354*H354,2)</f>
        <v>0</v>
      </c>
      <c r="BL354" s="2" t="s">
        <v>888</v>
      </c>
      <c r="BM354" s="136" t="s">
        <v>1720</v>
      </c>
    </row>
    <row r="355" spans="2:65" s="17" customFormat="1">
      <c r="B355" s="18"/>
      <c r="D355" s="138" t="s">
        <v>150</v>
      </c>
      <c r="F355" s="139" t="s">
        <v>1721</v>
      </c>
      <c r="I355" s="140"/>
      <c r="L355" s="18"/>
      <c r="M355" s="141"/>
      <c r="T355" s="42"/>
      <c r="AT355" s="2" t="s">
        <v>150</v>
      </c>
      <c r="AU355" s="2" t="s">
        <v>80</v>
      </c>
    </row>
    <row r="356" spans="2:65" s="142" customFormat="1">
      <c r="B356" s="143"/>
      <c r="D356" s="144" t="s">
        <v>152</v>
      </c>
      <c r="E356" s="145" t="s">
        <v>3</v>
      </c>
      <c r="F356" s="146" t="s">
        <v>1722</v>
      </c>
      <c r="H356" s="145" t="s">
        <v>3</v>
      </c>
      <c r="I356" s="147"/>
      <c r="L356" s="143"/>
      <c r="M356" s="148"/>
      <c r="T356" s="149"/>
      <c r="AT356" s="145" t="s">
        <v>152</v>
      </c>
      <c r="AU356" s="145" t="s">
        <v>80</v>
      </c>
      <c r="AV356" s="142" t="s">
        <v>78</v>
      </c>
      <c r="AW356" s="142" t="s">
        <v>32</v>
      </c>
      <c r="AX356" s="142" t="s">
        <v>70</v>
      </c>
      <c r="AY356" s="145" t="s">
        <v>140</v>
      </c>
    </row>
    <row r="357" spans="2:65" s="150" customFormat="1">
      <c r="B357" s="151"/>
      <c r="D357" s="144" t="s">
        <v>152</v>
      </c>
      <c r="E357" s="152" t="s">
        <v>3</v>
      </c>
      <c r="F357" s="153" t="s">
        <v>1050</v>
      </c>
      <c r="H357" s="154">
        <v>11</v>
      </c>
      <c r="I357" s="155"/>
      <c r="L357" s="151"/>
      <c r="M357" s="156"/>
      <c r="T357" s="157"/>
      <c r="AT357" s="152" t="s">
        <v>152</v>
      </c>
      <c r="AU357" s="152" t="s">
        <v>80</v>
      </c>
      <c r="AV357" s="150" t="s">
        <v>80</v>
      </c>
      <c r="AW357" s="150" t="s">
        <v>32</v>
      </c>
      <c r="AX357" s="150" t="s">
        <v>70</v>
      </c>
      <c r="AY357" s="152" t="s">
        <v>140</v>
      </c>
    </row>
    <row r="358" spans="2:65" s="142" customFormat="1">
      <c r="B358" s="143"/>
      <c r="D358" s="144" t="s">
        <v>152</v>
      </c>
      <c r="E358" s="145" t="s">
        <v>3</v>
      </c>
      <c r="F358" s="146" t="s">
        <v>1033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42" customFormat="1">
      <c r="B359" s="143"/>
      <c r="D359" s="144" t="s">
        <v>152</v>
      </c>
      <c r="E359" s="145" t="s">
        <v>3</v>
      </c>
      <c r="F359" s="146" t="s">
        <v>1723</v>
      </c>
      <c r="H359" s="145" t="s">
        <v>3</v>
      </c>
      <c r="I359" s="147"/>
      <c r="L359" s="143"/>
      <c r="M359" s="148"/>
      <c r="T359" s="149"/>
      <c r="AT359" s="145" t="s">
        <v>152</v>
      </c>
      <c r="AU359" s="145" t="s">
        <v>80</v>
      </c>
      <c r="AV359" s="142" t="s">
        <v>78</v>
      </c>
      <c r="AW359" s="142" t="s">
        <v>32</v>
      </c>
      <c r="AX359" s="142" t="s">
        <v>70</v>
      </c>
      <c r="AY359" s="145" t="s">
        <v>140</v>
      </c>
    </row>
    <row r="360" spans="2:65" s="142" customFormat="1">
      <c r="B360" s="143"/>
      <c r="D360" s="144" t="s">
        <v>152</v>
      </c>
      <c r="E360" s="145" t="s">
        <v>3</v>
      </c>
      <c r="F360" s="146" t="s">
        <v>1724</v>
      </c>
      <c r="H360" s="145" t="s">
        <v>3</v>
      </c>
      <c r="I360" s="147"/>
      <c r="L360" s="143"/>
      <c r="M360" s="148"/>
      <c r="T360" s="149"/>
      <c r="AT360" s="145" t="s">
        <v>152</v>
      </c>
      <c r="AU360" s="145" t="s">
        <v>80</v>
      </c>
      <c r="AV360" s="142" t="s">
        <v>78</v>
      </c>
      <c r="AW360" s="142" t="s">
        <v>32</v>
      </c>
      <c r="AX360" s="142" t="s">
        <v>70</v>
      </c>
      <c r="AY360" s="145" t="s">
        <v>140</v>
      </c>
    </row>
    <row r="361" spans="2:65" s="142" customFormat="1">
      <c r="B361" s="143"/>
      <c r="D361" s="144" t="s">
        <v>152</v>
      </c>
      <c r="E361" s="145" t="s">
        <v>3</v>
      </c>
      <c r="F361" s="146" t="s">
        <v>1725</v>
      </c>
      <c r="H361" s="145" t="s">
        <v>3</v>
      </c>
      <c r="I361" s="147"/>
      <c r="L361" s="143"/>
      <c r="M361" s="148"/>
      <c r="T361" s="149"/>
      <c r="AT361" s="145" t="s">
        <v>152</v>
      </c>
      <c r="AU361" s="145" t="s">
        <v>80</v>
      </c>
      <c r="AV361" s="142" t="s">
        <v>78</v>
      </c>
      <c r="AW361" s="142" t="s">
        <v>32</v>
      </c>
      <c r="AX361" s="142" t="s">
        <v>70</v>
      </c>
      <c r="AY361" s="145" t="s">
        <v>140</v>
      </c>
    </row>
    <row r="362" spans="2:65" s="142" customFormat="1">
      <c r="B362" s="143"/>
      <c r="D362" s="144" t="s">
        <v>152</v>
      </c>
      <c r="E362" s="145" t="s">
        <v>3</v>
      </c>
      <c r="F362" s="146" t="s">
        <v>1726</v>
      </c>
      <c r="H362" s="145" t="s">
        <v>3</v>
      </c>
      <c r="I362" s="147"/>
      <c r="L362" s="143"/>
      <c r="M362" s="148"/>
      <c r="T362" s="149"/>
      <c r="AT362" s="145" t="s">
        <v>152</v>
      </c>
      <c r="AU362" s="145" t="s">
        <v>80</v>
      </c>
      <c r="AV362" s="142" t="s">
        <v>78</v>
      </c>
      <c r="AW362" s="142" t="s">
        <v>32</v>
      </c>
      <c r="AX362" s="142" t="s">
        <v>70</v>
      </c>
      <c r="AY362" s="145" t="s">
        <v>140</v>
      </c>
    </row>
    <row r="363" spans="2:65" s="142" customFormat="1">
      <c r="B363" s="143"/>
      <c r="D363" s="144" t="s">
        <v>152</v>
      </c>
      <c r="E363" s="145" t="s">
        <v>3</v>
      </c>
      <c r="F363" s="146" t="s">
        <v>1727</v>
      </c>
      <c r="H363" s="145" t="s">
        <v>3</v>
      </c>
      <c r="I363" s="147"/>
      <c r="L363" s="143"/>
      <c r="M363" s="148"/>
      <c r="T363" s="149"/>
      <c r="AT363" s="145" t="s">
        <v>152</v>
      </c>
      <c r="AU363" s="145" t="s">
        <v>80</v>
      </c>
      <c r="AV363" s="142" t="s">
        <v>78</v>
      </c>
      <c r="AW363" s="142" t="s">
        <v>32</v>
      </c>
      <c r="AX363" s="142" t="s">
        <v>70</v>
      </c>
      <c r="AY363" s="145" t="s">
        <v>140</v>
      </c>
    </row>
    <row r="364" spans="2:65" s="158" customFormat="1">
      <c r="B364" s="159"/>
      <c r="D364" s="144" t="s">
        <v>152</v>
      </c>
      <c r="E364" s="160" t="s">
        <v>3</v>
      </c>
      <c r="F364" s="161" t="s">
        <v>162</v>
      </c>
      <c r="H364" s="162">
        <v>11</v>
      </c>
      <c r="I364" s="163"/>
      <c r="L364" s="159"/>
      <c r="M364" s="164"/>
      <c r="T364" s="165"/>
      <c r="AT364" s="160" t="s">
        <v>152</v>
      </c>
      <c r="AU364" s="160" t="s">
        <v>80</v>
      </c>
      <c r="AV364" s="158" t="s">
        <v>148</v>
      </c>
      <c r="AW364" s="158" t="s">
        <v>32</v>
      </c>
      <c r="AX364" s="158" t="s">
        <v>78</v>
      </c>
      <c r="AY364" s="160" t="s">
        <v>140</v>
      </c>
    </row>
    <row r="365" spans="2:65" s="17" customFormat="1" ht="24.2" customHeight="1">
      <c r="B365" s="124"/>
      <c r="C365" s="125" t="s">
        <v>275</v>
      </c>
      <c r="D365" s="125" t="s">
        <v>143</v>
      </c>
      <c r="E365" s="126" t="s">
        <v>1728</v>
      </c>
      <c r="F365" s="127" t="s">
        <v>1729</v>
      </c>
      <c r="G365" s="128" t="s">
        <v>1058</v>
      </c>
      <c r="H365" s="129">
        <v>1</v>
      </c>
      <c r="I365" s="130"/>
      <c r="J365" s="131">
        <f>ROUND(I365*H365,2)</f>
        <v>0</v>
      </c>
      <c r="K365" s="127" t="s">
        <v>147</v>
      </c>
      <c r="L365" s="18"/>
      <c r="M365" s="132" t="s">
        <v>3</v>
      </c>
      <c r="N365" s="133" t="s">
        <v>41</v>
      </c>
      <c r="P365" s="134">
        <f>O365*H365</f>
        <v>0</v>
      </c>
      <c r="Q365" s="134">
        <v>0</v>
      </c>
      <c r="R365" s="134">
        <f>Q365*H365</f>
        <v>0</v>
      </c>
      <c r="S365" s="134">
        <v>0</v>
      </c>
      <c r="T365" s="135">
        <f>S365*H365</f>
        <v>0</v>
      </c>
      <c r="AR365" s="136" t="s">
        <v>888</v>
      </c>
      <c r="AT365" s="136" t="s">
        <v>143</v>
      </c>
      <c r="AU365" s="136" t="s">
        <v>80</v>
      </c>
      <c r="AY365" s="2" t="s">
        <v>140</v>
      </c>
      <c r="BE365" s="137">
        <f t="shared" si="20"/>
        <v>0</v>
      </c>
      <c r="BF365" s="137">
        <f t="shared" si="21"/>
        <v>0</v>
      </c>
      <c r="BG365" s="137">
        <f t="shared" si="22"/>
        <v>0</v>
      </c>
      <c r="BH365" s="137">
        <f t="shared" si="23"/>
        <v>0</v>
      </c>
      <c r="BI365" s="137">
        <f t="shared" si="24"/>
        <v>0</v>
      </c>
      <c r="BJ365" s="2" t="s">
        <v>78</v>
      </c>
      <c r="BK365" s="137">
        <f>ROUND(I365*H365,2)</f>
        <v>0</v>
      </c>
      <c r="BL365" s="2" t="s">
        <v>888</v>
      </c>
      <c r="BM365" s="136" t="s">
        <v>1730</v>
      </c>
    </row>
    <row r="366" spans="2:65" s="17" customFormat="1">
      <c r="B366" s="18"/>
      <c r="D366" s="138" t="s">
        <v>150</v>
      </c>
      <c r="F366" s="139" t="s">
        <v>1731</v>
      </c>
      <c r="I366" s="140"/>
      <c r="L366" s="18"/>
      <c r="M366" s="141"/>
      <c r="T366" s="42"/>
      <c r="AT366" s="2" t="s">
        <v>150</v>
      </c>
      <c r="AU366" s="2" t="s">
        <v>80</v>
      </c>
    </row>
    <row r="367" spans="2:65" s="142" customFormat="1">
      <c r="B367" s="143"/>
      <c r="D367" s="144" t="s">
        <v>152</v>
      </c>
      <c r="E367" s="145" t="s">
        <v>3</v>
      </c>
      <c r="F367" s="146" t="s">
        <v>1732</v>
      </c>
      <c r="H367" s="145" t="s">
        <v>3</v>
      </c>
      <c r="I367" s="147"/>
      <c r="L367" s="143"/>
      <c r="M367" s="148"/>
      <c r="T367" s="149"/>
      <c r="AT367" s="145" t="s">
        <v>152</v>
      </c>
      <c r="AU367" s="145" t="s">
        <v>80</v>
      </c>
      <c r="AV367" s="142" t="s">
        <v>78</v>
      </c>
      <c r="AW367" s="142" t="s">
        <v>32</v>
      </c>
      <c r="AX367" s="142" t="s">
        <v>70</v>
      </c>
      <c r="AY367" s="145" t="s">
        <v>140</v>
      </c>
    </row>
    <row r="368" spans="2:65" s="150" customFormat="1">
      <c r="B368" s="151"/>
      <c r="D368" s="144" t="s">
        <v>152</v>
      </c>
      <c r="E368" s="152" t="s">
        <v>3</v>
      </c>
      <c r="F368" s="153" t="s">
        <v>78</v>
      </c>
      <c r="H368" s="154">
        <v>1</v>
      </c>
      <c r="I368" s="155"/>
      <c r="L368" s="151"/>
      <c r="M368" s="156"/>
      <c r="T368" s="157"/>
      <c r="AT368" s="152" t="s">
        <v>152</v>
      </c>
      <c r="AU368" s="152" t="s">
        <v>80</v>
      </c>
      <c r="AV368" s="150" t="s">
        <v>80</v>
      </c>
      <c r="AW368" s="150" t="s">
        <v>32</v>
      </c>
      <c r="AX368" s="150" t="s">
        <v>70</v>
      </c>
      <c r="AY368" s="152" t="s">
        <v>140</v>
      </c>
    </row>
    <row r="369" spans="2:65" s="142" customFormat="1">
      <c r="B369" s="143"/>
      <c r="D369" s="144" t="s">
        <v>152</v>
      </c>
      <c r="E369" s="145" t="s">
        <v>3</v>
      </c>
      <c r="F369" s="146" t="s">
        <v>1033</v>
      </c>
      <c r="H369" s="145" t="s">
        <v>3</v>
      </c>
      <c r="I369" s="147"/>
      <c r="L369" s="143"/>
      <c r="M369" s="148"/>
      <c r="T369" s="149"/>
      <c r="AT369" s="145" t="s">
        <v>152</v>
      </c>
      <c r="AU369" s="145" t="s">
        <v>80</v>
      </c>
      <c r="AV369" s="142" t="s">
        <v>78</v>
      </c>
      <c r="AW369" s="142" t="s">
        <v>32</v>
      </c>
      <c r="AX369" s="142" t="s">
        <v>70</v>
      </c>
      <c r="AY369" s="145" t="s">
        <v>140</v>
      </c>
    </row>
    <row r="370" spans="2:65" s="142" customFormat="1">
      <c r="B370" s="143"/>
      <c r="D370" s="144" t="s">
        <v>152</v>
      </c>
      <c r="E370" s="145" t="s">
        <v>3</v>
      </c>
      <c r="F370" s="146" t="s">
        <v>1733</v>
      </c>
      <c r="H370" s="145" t="s">
        <v>3</v>
      </c>
      <c r="I370" s="147"/>
      <c r="L370" s="143"/>
      <c r="M370" s="148"/>
      <c r="T370" s="149"/>
      <c r="AT370" s="145" t="s">
        <v>152</v>
      </c>
      <c r="AU370" s="145" t="s">
        <v>80</v>
      </c>
      <c r="AV370" s="142" t="s">
        <v>78</v>
      </c>
      <c r="AW370" s="142" t="s">
        <v>32</v>
      </c>
      <c r="AX370" s="142" t="s">
        <v>70</v>
      </c>
      <c r="AY370" s="145" t="s">
        <v>140</v>
      </c>
    </row>
    <row r="371" spans="2:65" s="142" customFormat="1">
      <c r="B371" s="143"/>
      <c r="D371" s="144" t="s">
        <v>152</v>
      </c>
      <c r="E371" s="145" t="s">
        <v>3</v>
      </c>
      <c r="F371" s="146" t="s">
        <v>1724</v>
      </c>
      <c r="H371" s="145" t="s">
        <v>3</v>
      </c>
      <c r="I371" s="147"/>
      <c r="L371" s="143"/>
      <c r="M371" s="148"/>
      <c r="T371" s="149"/>
      <c r="AT371" s="145" t="s">
        <v>152</v>
      </c>
      <c r="AU371" s="145" t="s">
        <v>80</v>
      </c>
      <c r="AV371" s="142" t="s">
        <v>78</v>
      </c>
      <c r="AW371" s="142" t="s">
        <v>32</v>
      </c>
      <c r="AX371" s="142" t="s">
        <v>70</v>
      </c>
      <c r="AY371" s="145" t="s">
        <v>140</v>
      </c>
    </row>
    <row r="372" spans="2:65" s="142" customFormat="1">
      <c r="B372" s="143"/>
      <c r="D372" s="144" t="s">
        <v>152</v>
      </c>
      <c r="E372" s="145" t="s">
        <v>3</v>
      </c>
      <c r="F372" s="146" t="s">
        <v>1725</v>
      </c>
      <c r="H372" s="145" t="s">
        <v>3</v>
      </c>
      <c r="I372" s="147"/>
      <c r="L372" s="143"/>
      <c r="M372" s="148"/>
      <c r="T372" s="149"/>
      <c r="AT372" s="145" t="s">
        <v>152</v>
      </c>
      <c r="AU372" s="145" t="s">
        <v>80</v>
      </c>
      <c r="AV372" s="142" t="s">
        <v>78</v>
      </c>
      <c r="AW372" s="142" t="s">
        <v>32</v>
      </c>
      <c r="AX372" s="142" t="s">
        <v>70</v>
      </c>
      <c r="AY372" s="145" t="s">
        <v>140</v>
      </c>
    </row>
    <row r="373" spans="2:65" s="142" customFormat="1">
      <c r="B373" s="143"/>
      <c r="D373" s="144" t="s">
        <v>152</v>
      </c>
      <c r="E373" s="145" t="s">
        <v>3</v>
      </c>
      <c r="F373" s="146" t="s">
        <v>1726</v>
      </c>
      <c r="H373" s="145" t="s">
        <v>3</v>
      </c>
      <c r="I373" s="147"/>
      <c r="L373" s="143"/>
      <c r="M373" s="148"/>
      <c r="T373" s="149"/>
      <c r="AT373" s="145" t="s">
        <v>152</v>
      </c>
      <c r="AU373" s="145" t="s">
        <v>80</v>
      </c>
      <c r="AV373" s="142" t="s">
        <v>78</v>
      </c>
      <c r="AW373" s="142" t="s">
        <v>32</v>
      </c>
      <c r="AX373" s="142" t="s">
        <v>70</v>
      </c>
      <c r="AY373" s="145" t="s">
        <v>140</v>
      </c>
    </row>
    <row r="374" spans="2:65" s="142" customFormat="1">
      <c r="B374" s="143"/>
      <c r="D374" s="144" t="s">
        <v>152</v>
      </c>
      <c r="E374" s="145" t="s">
        <v>3</v>
      </c>
      <c r="F374" s="146" t="s">
        <v>1727</v>
      </c>
      <c r="H374" s="145" t="s">
        <v>3</v>
      </c>
      <c r="I374" s="147"/>
      <c r="L374" s="143"/>
      <c r="M374" s="148"/>
      <c r="T374" s="149"/>
      <c r="AT374" s="145" t="s">
        <v>152</v>
      </c>
      <c r="AU374" s="145" t="s">
        <v>80</v>
      </c>
      <c r="AV374" s="142" t="s">
        <v>78</v>
      </c>
      <c r="AW374" s="142" t="s">
        <v>32</v>
      </c>
      <c r="AX374" s="142" t="s">
        <v>70</v>
      </c>
      <c r="AY374" s="145" t="s">
        <v>140</v>
      </c>
    </row>
    <row r="375" spans="2:65" s="158" customFormat="1">
      <c r="B375" s="159"/>
      <c r="D375" s="144" t="s">
        <v>152</v>
      </c>
      <c r="E375" s="160" t="s">
        <v>3</v>
      </c>
      <c r="F375" s="161" t="s">
        <v>162</v>
      </c>
      <c r="H375" s="162">
        <v>1</v>
      </c>
      <c r="I375" s="163"/>
      <c r="L375" s="159"/>
      <c r="M375" s="164"/>
      <c r="T375" s="165"/>
      <c r="AT375" s="160" t="s">
        <v>152</v>
      </c>
      <c r="AU375" s="160" t="s">
        <v>80</v>
      </c>
      <c r="AV375" s="158" t="s">
        <v>148</v>
      </c>
      <c r="AW375" s="158" t="s">
        <v>32</v>
      </c>
      <c r="AX375" s="158" t="s">
        <v>78</v>
      </c>
      <c r="AY375" s="160" t="s">
        <v>140</v>
      </c>
    </row>
    <row r="376" spans="2:65" s="17" customFormat="1" ht="16.5" customHeight="1">
      <c r="B376" s="124"/>
      <c r="C376" s="125" t="s">
        <v>148</v>
      </c>
      <c r="D376" s="125" t="s">
        <v>143</v>
      </c>
      <c r="E376" s="126" t="s">
        <v>1734</v>
      </c>
      <c r="F376" s="127" t="s">
        <v>1735</v>
      </c>
      <c r="G376" s="128" t="s">
        <v>1058</v>
      </c>
      <c r="H376" s="129">
        <v>12</v>
      </c>
      <c r="I376" s="130"/>
      <c r="J376" s="131">
        <f>ROUND(I376*H376,2)</f>
        <v>0</v>
      </c>
      <c r="K376" s="127" t="s">
        <v>147</v>
      </c>
      <c r="L376" s="18"/>
      <c r="M376" s="132" t="s">
        <v>3</v>
      </c>
      <c r="N376" s="133" t="s">
        <v>41</v>
      </c>
      <c r="P376" s="134">
        <f>O376*H376</f>
        <v>0</v>
      </c>
      <c r="Q376" s="134">
        <v>0</v>
      </c>
      <c r="R376" s="134">
        <f>Q376*H376</f>
        <v>0</v>
      </c>
      <c r="S376" s="134">
        <v>0</v>
      </c>
      <c r="T376" s="135">
        <f>S376*H376</f>
        <v>0</v>
      </c>
      <c r="AR376" s="136" t="s">
        <v>888</v>
      </c>
      <c r="AT376" s="136" t="s">
        <v>143</v>
      </c>
      <c r="AU376" s="136" t="s">
        <v>80</v>
      </c>
      <c r="AY376" s="2" t="s">
        <v>140</v>
      </c>
      <c r="BE376" s="137">
        <f t="shared" si="20"/>
        <v>0</v>
      </c>
      <c r="BF376" s="137">
        <f t="shared" si="21"/>
        <v>0</v>
      </c>
      <c r="BG376" s="137">
        <f t="shared" si="22"/>
        <v>0</v>
      </c>
      <c r="BH376" s="137">
        <f t="shared" si="23"/>
        <v>0</v>
      </c>
      <c r="BI376" s="137">
        <f t="shared" si="24"/>
        <v>0</v>
      </c>
      <c r="BJ376" s="2" t="s">
        <v>78</v>
      </c>
      <c r="BK376" s="137">
        <f>ROUND(I376*H376,2)</f>
        <v>0</v>
      </c>
      <c r="BL376" s="2" t="s">
        <v>888</v>
      </c>
      <c r="BM376" s="136" t="s">
        <v>1736</v>
      </c>
    </row>
    <row r="377" spans="2:65" s="17" customFormat="1">
      <c r="B377" s="18"/>
      <c r="D377" s="138" t="s">
        <v>150</v>
      </c>
      <c r="F377" s="139" t="s">
        <v>1737</v>
      </c>
      <c r="I377" s="140"/>
      <c r="L377" s="18"/>
      <c r="M377" s="141"/>
      <c r="T377" s="42"/>
      <c r="AT377" s="2" t="s">
        <v>150</v>
      </c>
      <c r="AU377" s="2" t="s">
        <v>80</v>
      </c>
    </row>
    <row r="378" spans="2:65" s="142" customFormat="1">
      <c r="B378" s="143"/>
      <c r="D378" s="144" t="s">
        <v>152</v>
      </c>
      <c r="E378" s="145" t="s">
        <v>3</v>
      </c>
      <c r="F378" s="146" t="s">
        <v>1738</v>
      </c>
      <c r="H378" s="145" t="s">
        <v>3</v>
      </c>
      <c r="I378" s="147"/>
      <c r="L378" s="143"/>
      <c r="M378" s="148"/>
      <c r="T378" s="149"/>
      <c r="AT378" s="145" t="s">
        <v>152</v>
      </c>
      <c r="AU378" s="145" t="s">
        <v>80</v>
      </c>
      <c r="AV378" s="142" t="s">
        <v>78</v>
      </c>
      <c r="AW378" s="142" t="s">
        <v>32</v>
      </c>
      <c r="AX378" s="142" t="s">
        <v>70</v>
      </c>
      <c r="AY378" s="145" t="s">
        <v>140</v>
      </c>
    </row>
    <row r="379" spans="2:65" s="150" customFormat="1">
      <c r="B379" s="151"/>
      <c r="D379" s="144" t="s">
        <v>152</v>
      </c>
      <c r="E379" s="152" t="s">
        <v>3</v>
      </c>
      <c r="F379" s="153" t="s">
        <v>9</v>
      </c>
      <c r="H379" s="154">
        <v>12</v>
      </c>
      <c r="I379" s="155"/>
      <c r="L379" s="151"/>
      <c r="M379" s="156"/>
      <c r="T379" s="157"/>
      <c r="AT379" s="152" t="s">
        <v>152</v>
      </c>
      <c r="AU379" s="152" t="s">
        <v>80</v>
      </c>
      <c r="AV379" s="150" t="s">
        <v>80</v>
      </c>
      <c r="AW379" s="150" t="s">
        <v>32</v>
      </c>
      <c r="AX379" s="150" t="s">
        <v>70</v>
      </c>
      <c r="AY379" s="152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1033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42" customFormat="1" ht="22.5">
      <c r="B381" s="143"/>
      <c r="D381" s="144" t="s">
        <v>152</v>
      </c>
      <c r="E381" s="145" t="s">
        <v>3</v>
      </c>
      <c r="F381" s="146" t="s">
        <v>1739</v>
      </c>
      <c r="H381" s="145" t="s">
        <v>3</v>
      </c>
      <c r="I381" s="147"/>
      <c r="L381" s="143"/>
      <c r="M381" s="148"/>
      <c r="T381" s="149"/>
      <c r="AT381" s="145" t="s">
        <v>152</v>
      </c>
      <c r="AU381" s="145" t="s">
        <v>80</v>
      </c>
      <c r="AV381" s="142" t="s">
        <v>78</v>
      </c>
      <c r="AW381" s="142" t="s">
        <v>32</v>
      </c>
      <c r="AX381" s="142" t="s">
        <v>70</v>
      </c>
      <c r="AY381" s="145" t="s">
        <v>140</v>
      </c>
    </row>
    <row r="382" spans="2:65" s="142" customFormat="1" ht="33.75">
      <c r="B382" s="143"/>
      <c r="D382" s="144" t="s">
        <v>152</v>
      </c>
      <c r="E382" s="145" t="s">
        <v>3</v>
      </c>
      <c r="F382" s="146" t="s">
        <v>1740</v>
      </c>
      <c r="H382" s="145" t="s">
        <v>3</v>
      </c>
      <c r="I382" s="147"/>
      <c r="L382" s="143"/>
      <c r="M382" s="148"/>
      <c r="T382" s="149"/>
      <c r="AT382" s="145" t="s">
        <v>152</v>
      </c>
      <c r="AU382" s="145" t="s">
        <v>80</v>
      </c>
      <c r="AV382" s="142" t="s">
        <v>78</v>
      </c>
      <c r="AW382" s="142" t="s">
        <v>32</v>
      </c>
      <c r="AX382" s="142" t="s">
        <v>70</v>
      </c>
      <c r="AY382" s="145" t="s">
        <v>140</v>
      </c>
    </row>
    <row r="383" spans="2:65" s="142" customFormat="1">
      <c r="B383" s="143"/>
      <c r="D383" s="144" t="s">
        <v>152</v>
      </c>
      <c r="E383" s="145" t="s">
        <v>3</v>
      </c>
      <c r="F383" s="146" t="s">
        <v>1727</v>
      </c>
      <c r="H383" s="145" t="s">
        <v>3</v>
      </c>
      <c r="I383" s="147"/>
      <c r="L383" s="143"/>
      <c r="M383" s="148"/>
      <c r="T383" s="149"/>
      <c r="AT383" s="145" t="s">
        <v>152</v>
      </c>
      <c r="AU383" s="145" t="s">
        <v>80</v>
      </c>
      <c r="AV383" s="142" t="s">
        <v>78</v>
      </c>
      <c r="AW383" s="142" t="s">
        <v>32</v>
      </c>
      <c r="AX383" s="142" t="s">
        <v>70</v>
      </c>
      <c r="AY383" s="145" t="s">
        <v>140</v>
      </c>
    </row>
    <row r="384" spans="2:65" s="158" customFormat="1">
      <c r="B384" s="159"/>
      <c r="D384" s="144" t="s">
        <v>152</v>
      </c>
      <c r="E384" s="160" t="s">
        <v>3</v>
      </c>
      <c r="F384" s="161" t="s">
        <v>162</v>
      </c>
      <c r="H384" s="162">
        <v>12</v>
      </c>
      <c r="I384" s="163"/>
      <c r="L384" s="159"/>
      <c r="M384" s="164"/>
      <c r="T384" s="165"/>
      <c r="AT384" s="160" t="s">
        <v>152</v>
      </c>
      <c r="AU384" s="160" t="s">
        <v>80</v>
      </c>
      <c r="AV384" s="158" t="s">
        <v>148</v>
      </c>
      <c r="AW384" s="158" t="s">
        <v>32</v>
      </c>
      <c r="AX384" s="158" t="s">
        <v>78</v>
      </c>
      <c r="AY384" s="160" t="s">
        <v>140</v>
      </c>
    </row>
    <row r="385" spans="2:65" s="17" customFormat="1" ht="16.5" customHeight="1">
      <c r="B385" s="124"/>
      <c r="C385" s="125" t="s">
        <v>455</v>
      </c>
      <c r="D385" s="125" t="s">
        <v>143</v>
      </c>
      <c r="E385" s="126" t="s">
        <v>1741</v>
      </c>
      <c r="F385" s="127" t="s">
        <v>1742</v>
      </c>
      <c r="G385" s="128" t="s">
        <v>1058</v>
      </c>
      <c r="H385" s="129">
        <v>1</v>
      </c>
      <c r="I385" s="130"/>
      <c r="J385" s="131">
        <f>ROUND(I385*H385,2)</f>
        <v>0</v>
      </c>
      <c r="K385" s="127" t="s">
        <v>147</v>
      </c>
      <c r="L385" s="18"/>
      <c r="M385" s="132" t="s">
        <v>3</v>
      </c>
      <c r="N385" s="133" t="s">
        <v>41</v>
      </c>
      <c r="P385" s="134">
        <f>O385*H385</f>
        <v>0</v>
      </c>
      <c r="Q385" s="134">
        <v>0</v>
      </c>
      <c r="R385" s="134">
        <f>Q385*H385</f>
        <v>0</v>
      </c>
      <c r="S385" s="134">
        <v>0</v>
      </c>
      <c r="T385" s="135">
        <f>S385*H385</f>
        <v>0</v>
      </c>
      <c r="AR385" s="136" t="s">
        <v>888</v>
      </c>
      <c r="AT385" s="136" t="s">
        <v>143</v>
      </c>
      <c r="AU385" s="136" t="s">
        <v>80</v>
      </c>
      <c r="AY385" s="2" t="s">
        <v>140</v>
      </c>
      <c r="BE385" s="137">
        <f t="shared" si="20"/>
        <v>0</v>
      </c>
      <c r="BF385" s="137">
        <f t="shared" si="21"/>
        <v>0</v>
      </c>
      <c r="BG385" s="137">
        <f t="shared" si="22"/>
        <v>0</v>
      </c>
      <c r="BH385" s="137">
        <f t="shared" si="23"/>
        <v>0</v>
      </c>
      <c r="BI385" s="137">
        <f t="shared" si="24"/>
        <v>0</v>
      </c>
      <c r="BJ385" s="2" t="s">
        <v>78</v>
      </c>
      <c r="BK385" s="137">
        <f>ROUND(I385*H385,2)</f>
        <v>0</v>
      </c>
      <c r="BL385" s="2" t="s">
        <v>888</v>
      </c>
      <c r="BM385" s="136" t="s">
        <v>1743</v>
      </c>
    </row>
    <row r="386" spans="2:65" s="17" customFormat="1">
      <c r="B386" s="18"/>
      <c r="D386" s="138" t="s">
        <v>150</v>
      </c>
      <c r="F386" s="139" t="s">
        <v>1744</v>
      </c>
      <c r="I386" s="140"/>
      <c r="L386" s="18"/>
      <c r="M386" s="141"/>
      <c r="T386" s="42"/>
      <c r="AT386" s="2" t="s">
        <v>150</v>
      </c>
      <c r="AU386" s="2" t="s">
        <v>80</v>
      </c>
    </row>
    <row r="387" spans="2:65" s="142" customFormat="1">
      <c r="B387" s="143"/>
      <c r="D387" s="144" t="s">
        <v>152</v>
      </c>
      <c r="E387" s="145" t="s">
        <v>3</v>
      </c>
      <c r="F387" s="146" t="s">
        <v>1732</v>
      </c>
      <c r="H387" s="145" t="s">
        <v>3</v>
      </c>
      <c r="I387" s="147"/>
      <c r="L387" s="143"/>
      <c r="M387" s="148"/>
      <c r="T387" s="149"/>
      <c r="AT387" s="145" t="s">
        <v>152</v>
      </c>
      <c r="AU387" s="145" t="s">
        <v>80</v>
      </c>
      <c r="AV387" s="142" t="s">
        <v>78</v>
      </c>
      <c r="AW387" s="142" t="s">
        <v>32</v>
      </c>
      <c r="AX387" s="142" t="s">
        <v>70</v>
      </c>
      <c r="AY387" s="145" t="s">
        <v>140</v>
      </c>
    </row>
    <row r="388" spans="2:65" s="150" customFormat="1">
      <c r="B388" s="151"/>
      <c r="D388" s="144" t="s">
        <v>152</v>
      </c>
      <c r="E388" s="152" t="s">
        <v>3</v>
      </c>
      <c r="F388" s="153" t="s">
        <v>78</v>
      </c>
      <c r="H388" s="154">
        <v>1</v>
      </c>
      <c r="I388" s="155"/>
      <c r="L388" s="151"/>
      <c r="M388" s="156"/>
      <c r="T388" s="157"/>
      <c r="AT388" s="152" t="s">
        <v>152</v>
      </c>
      <c r="AU388" s="152" t="s">
        <v>80</v>
      </c>
      <c r="AV388" s="150" t="s">
        <v>80</v>
      </c>
      <c r="AW388" s="150" t="s">
        <v>32</v>
      </c>
      <c r="AX388" s="150" t="s">
        <v>70</v>
      </c>
      <c r="AY388" s="152" t="s">
        <v>140</v>
      </c>
    </row>
    <row r="389" spans="2:65" s="142" customFormat="1">
      <c r="B389" s="143"/>
      <c r="D389" s="144" t="s">
        <v>152</v>
      </c>
      <c r="E389" s="145" t="s">
        <v>3</v>
      </c>
      <c r="F389" s="146" t="s">
        <v>1033</v>
      </c>
      <c r="H389" s="145" t="s">
        <v>3</v>
      </c>
      <c r="I389" s="147"/>
      <c r="L389" s="143"/>
      <c r="M389" s="148"/>
      <c r="T389" s="149"/>
      <c r="AT389" s="145" t="s">
        <v>152</v>
      </c>
      <c r="AU389" s="145" t="s">
        <v>80</v>
      </c>
      <c r="AV389" s="142" t="s">
        <v>78</v>
      </c>
      <c r="AW389" s="142" t="s">
        <v>32</v>
      </c>
      <c r="AX389" s="142" t="s">
        <v>70</v>
      </c>
      <c r="AY389" s="145" t="s">
        <v>140</v>
      </c>
    </row>
    <row r="390" spans="2:65" s="142" customFormat="1">
      <c r="B390" s="143"/>
      <c r="D390" s="144" t="s">
        <v>152</v>
      </c>
      <c r="E390" s="145" t="s">
        <v>3</v>
      </c>
      <c r="F390" s="146" t="s">
        <v>1745</v>
      </c>
      <c r="H390" s="145" t="s">
        <v>3</v>
      </c>
      <c r="I390" s="147"/>
      <c r="L390" s="143"/>
      <c r="M390" s="148"/>
      <c r="T390" s="149"/>
      <c r="AT390" s="145" t="s">
        <v>152</v>
      </c>
      <c r="AU390" s="145" t="s">
        <v>80</v>
      </c>
      <c r="AV390" s="142" t="s">
        <v>78</v>
      </c>
      <c r="AW390" s="142" t="s">
        <v>32</v>
      </c>
      <c r="AX390" s="142" t="s">
        <v>70</v>
      </c>
      <c r="AY390" s="145" t="s">
        <v>140</v>
      </c>
    </row>
    <row r="391" spans="2:65" s="142" customFormat="1" ht="33.75">
      <c r="B391" s="143"/>
      <c r="D391" s="144" t="s">
        <v>152</v>
      </c>
      <c r="E391" s="145" t="s">
        <v>3</v>
      </c>
      <c r="F391" s="146" t="s">
        <v>1746</v>
      </c>
      <c r="H391" s="145" t="s">
        <v>3</v>
      </c>
      <c r="I391" s="147"/>
      <c r="L391" s="143"/>
      <c r="M391" s="148"/>
      <c r="T391" s="149"/>
      <c r="AT391" s="145" t="s">
        <v>152</v>
      </c>
      <c r="AU391" s="145" t="s">
        <v>80</v>
      </c>
      <c r="AV391" s="142" t="s">
        <v>78</v>
      </c>
      <c r="AW391" s="142" t="s">
        <v>32</v>
      </c>
      <c r="AX391" s="142" t="s">
        <v>70</v>
      </c>
      <c r="AY391" s="145" t="s">
        <v>140</v>
      </c>
    </row>
    <row r="392" spans="2:65" s="142" customFormat="1">
      <c r="B392" s="143"/>
      <c r="D392" s="144" t="s">
        <v>152</v>
      </c>
      <c r="E392" s="145" t="s">
        <v>3</v>
      </c>
      <c r="F392" s="146" t="s">
        <v>1747</v>
      </c>
      <c r="H392" s="145" t="s">
        <v>3</v>
      </c>
      <c r="I392" s="147"/>
      <c r="L392" s="143"/>
      <c r="M392" s="148"/>
      <c r="T392" s="149"/>
      <c r="AT392" s="145" t="s">
        <v>152</v>
      </c>
      <c r="AU392" s="145" t="s">
        <v>80</v>
      </c>
      <c r="AV392" s="142" t="s">
        <v>78</v>
      </c>
      <c r="AW392" s="142" t="s">
        <v>32</v>
      </c>
      <c r="AX392" s="142" t="s">
        <v>70</v>
      </c>
      <c r="AY392" s="145" t="s">
        <v>140</v>
      </c>
    </row>
    <row r="393" spans="2:65" s="142" customFormat="1">
      <c r="B393" s="143"/>
      <c r="D393" s="144" t="s">
        <v>152</v>
      </c>
      <c r="E393" s="145" t="s">
        <v>3</v>
      </c>
      <c r="F393" s="146" t="s">
        <v>1748</v>
      </c>
      <c r="H393" s="145" t="s">
        <v>3</v>
      </c>
      <c r="I393" s="147"/>
      <c r="L393" s="143"/>
      <c r="M393" s="148"/>
      <c r="T393" s="149"/>
      <c r="AT393" s="145" t="s">
        <v>152</v>
      </c>
      <c r="AU393" s="145" t="s">
        <v>80</v>
      </c>
      <c r="AV393" s="142" t="s">
        <v>78</v>
      </c>
      <c r="AW393" s="142" t="s">
        <v>32</v>
      </c>
      <c r="AX393" s="142" t="s">
        <v>70</v>
      </c>
      <c r="AY393" s="145" t="s">
        <v>140</v>
      </c>
    </row>
    <row r="394" spans="2:65" s="142" customFormat="1">
      <c r="B394" s="143"/>
      <c r="D394" s="144" t="s">
        <v>152</v>
      </c>
      <c r="E394" s="145" t="s">
        <v>3</v>
      </c>
      <c r="F394" s="146" t="s">
        <v>1749</v>
      </c>
      <c r="H394" s="145" t="s">
        <v>3</v>
      </c>
      <c r="I394" s="147"/>
      <c r="L394" s="143"/>
      <c r="M394" s="148"/>
      <c r="T394" s="149"/>
      <c r="AT394" s="145" t="s">
        <v>152</v>
      </c>
      <c r="AU394" s="145" t="s">
        <v>80</v>
      </c>
      <c r="AV394" s="142" t="s">
        <v>78</v>
      </c>
      <c r="AW394" s="142" t="s">
        <v>32</v>
      </c>
      <c r="AX394" s="142" t="s">
        <v>70</v>
      </c>
      <c r="AY394" s="145" t="s">
        <v>140</v>
      </c>
    </row>
    <row r="395" spans="2:65" s="158" customFormat="1">
      <c r="B395" s="159"/>
      <c r="D395" s="144" t="s">
        <v>152</v>
      </c>
      <c r="E395" s="160" t="s">
        <v>3</v>
      </c>
      <c r="F395" s="161" t="s">
        <v>162</v>
      </c>
      <c r="H395" s="162">
        <v>1</v>
      </c>
      <c r="I395" s="163"/>
      <c r="L395" s="159"/>
      <c r="M395" s="164"/>
      <c r="T395" s="165"/>
      <c r="AT395" s="160" t="s">
        <v>152</v>
      </c>
      <c r="AU395" s="160" t="s">
        <v>80</v>
      </c>
      <c r="AV395" s="158" t="s">
        <v>148</v>
      </c>
      <c r="AW395" s="158" t="s">
        <v>32</v>
      </c>
      <c r="AX395" s="158" t="s">
        <v>78</v>
      </c>
      <c r="AY395" s="160" t="s">
        <v>140</v>
      </c>
    </row>
    <row r="396" spans="2:65" s="17" customFormat="1" ht="16.5" customHeight="1">
      <c r="B396" s="124"/>
      <c r="C396" s="125" t="s">
        <v>478</v>
      </c>
      <c r="D396" s="125" t="s">
        <v>143</v>
      </c>
      <c r="E396" s="126" t="s">
        <v>1750</v>
      </c>
      <c r="F396" s="127" t="s">
        <v>1751</v>
      </c>
      <c r="G396" s="128" t="s">
        <v>1058</v>
      </c>
      <c r="H396" s="129">
        <v>2</v>
      </c>
      <c r="I396" s="130"/>
      <c r="J396" s="131">
        <f>ROUND(I396*H396,2)</f>
        <v>0</v>
      </c>
      <c r="K396" s="127" t="s">
        <v>147</v>
      </c>
      <c r="L396" s="18"/>
      <c r="M396" s="132" t="s">
        <v>3</v>
      </c>
      <c r="N396" s="133" t="s">
        <v>41</v>
      </c>
      <c r="P396" s="134">
        <f>O396*H396</f>
        <v>0</v>
      </c>
      <c r="Q396" s="134">
        <v>0</v>
      </c>
      <c r="R396" s="134">
        <f>Q396*H396</f>
        <v>0</v>
      </c>
      <c r="S396" s="134">
        <v>0</v>
      </c>
      <c r="T396" s="135">
        <f>S396*H396</f>
        <v>0</v>
      </c>
      <c r="AR396" s="136" t="s">
        <v>888</v>
      </c>
      <c r="AT396" s="136" t="s">
        <v>143</v>
      </c>
      <c r="AU396" s="136" t="s">
        <v>80</v>
      </c>
      <c r="AY396" s="2" t="s">
        <v>140</v>
      </c>
      <c r="BE396" s="137">
        <f t="shared" si="20"/>
        <v>0</v>
      </c>
      <c r="BF396" s="137">
        <f t="shared" si="21"/>
        <v>0</v>
      </c>
      <c r="BG396" s="137">
        <f t="shared" si="22"/>
        <v>0</v>
      </c>
      <c r="BH396" s="137">
        <f t="shared" si="23"/>
        <v>0</v>
      </c>
      <c r="BI396" s="137">
        <f t="shared" si="24"/>
        <v>0</v>
      </c>
      <c r="BJ396" s="2" t="s">
        <v>78</v>
      </c>
      <c r="BK396" s="137">
        <f>ROUND(I396*H396,2)</f>
        <v>0</v>
      </c>
      <c r="BL396" s="2" t="s">
        <v>888</v>
      </c>
      <c r="BM396" s="136" t="s">
        <v>1752</v>
      </c>
    </row>
    <row r="397" spans="2:65" s="17" customFormat="1">
      <c r="B397" s="18"/>
      <c r="D397" s="138" t="s">
        <v>150</v>
      </c>
      <c r="F397" s="139" t="s">
        <v>1753</v>
      </c>
      <c r="I397" s="140"/>
      <c r="L397" s="18"/>
      <c r="M397" s="141"/>
      <c r="T397" s="42"/>
      <c r="AT397" s="2" t="s">
        <v>150</v>
      </c>
      <c r="AU397" s="2" t="s">
        <v>80</v>
      </c>
    </row>
    <row r="398" spans="2:65" s="142" customFormat="1">
      <c r="B398" s="143"/>
      <c r="D398" s="144" t="s">
        <v>152</v>
      </c>
      <c r="E398" s="145" t="s">
        <v>3</v>
      </c>
      <c r="F398" s="146" t="s">
        <v>1754</v>
      </c>
      <c r="H398" s="145" t="s">
        <v>3</v>
      </c>
      <c r="I398" s="147"/>
      <c r="L398" s="143"/>
      <c r="M398" s="148"/>
      <c r="T398" s="149"/>
      <c r="AT398" s="145" t="s">
        <v>152</v>
      </c>
      <c r="AU398" s="145" t="s">
        <v>80</v>
      </c>
      <c r="AV398" s="142" t="s">
        <v>78</v>
      </c>
      <c r="AW398" s="142" t="s">
        <v>32</v>
      </c>
      <c r="AX398" s="142" t="s">
        <v>70</v>
      </c>
      <c r="AY398" s="145" t="s">
        <v>140</v>
      </c>
    </row>
    <row r="399" spans="2:65" s="150" customFormat="1">
      <c r="B399" s="151"/>
      <c r="D399" s="144" t="s">
        <v>152</v>
      </c>
      <c r="E399" s="152" t="s">
        <v>3</v>
      </c>
      <c r="F399" s="153" t="s">
        <v>80</v>
      </c>
      <c r="H399" s="154">
        <v>2</v>
      </c>
      <c r="I399" s="155"/>
      <c r="L399" s="151"/>
      <c r="M399" s="156"/>
      <c r="T399" s="157"/>
      <c r="AT399" s="152" t="s">
        <v>152</v>
      </c>
      <c r="AU399" s="152" t="s">
        <v>80</v>
      </c>
      <c r="AV399" s="150" t="s">
        <v>80</v>
      </c>
      <c r="AW399" s="150" t="s">
        <v>32</v>
      </c>
      <c r="AX399" s="150" t="s">
        <v>70</v>
      </c>
      <c r="AY399" s="152" t="s">
        <v>140</v>
      </c>
    </row>
    <row r="400" spans="2:65" s="142" customFormat="1">
      <c r="B400" s="143"/>
      <c r="D400" s="144" t="s">
        <v>152</v>
      </c>
      <c r="E400" s="145" t="s">
        <v>3</v>
      </c>
      <c r="F400" s="146" t="s">
        <v>1033</v>
      </c>
      <c r="H400" s="145" t="s">
        <v>3</v>
      </c>
      <c r="I400" s="147"/>
      <c r="L400" s="143"/>
      <c r="M400" s="148"/>
      <c r="T400" s="149"/>
      <c r="AT400" s="145" t="s">
        <v>152</v>
      </c>
      <c r="AU400" s="145" t="s">
        <v>80</v>
      </c>
      <c r="AV400" s="142" t="s">
        <v>78</v>
      </c>
      <c r="AW400" s="142" t="s">
        <v>32</v>
      </c>
      <c r="AX400" s="142" t="s">
        <v>70</v>
      </c>
      <c r="AY400" s="145" t="s">
        <v>140</v>
      </c>
    </row>
    <row r="401" spans="2:65" s="142" customFormat="1" ht="22.5">
      <c r="B401" s="143"/>
      <c r="D401" s="144" t="s">
        <v>152</v>
      </c>
      <c r="E401" s="145" t="s">
        <v>3</v>
      </c>
      <c r="F401" s="146" t="s">
        <v>1755</v>
      </c>
      <c r="H401" s="145" t="s">
        <v>3</v>
      </c>
      <c r="I401" s="147"/>
      <c r="L401" s="143"/>
      <c r="M401" s="148"/>
      <c r="T401" s="149"/>
      <c r="AT401" s="145" t="s">
        <v>152</v>
      </c>
      <c r="AU401" s="145" t="s">
        <v>80</v>
      </c>
      <c r="AV401" s="142" t="s">
        <v>78</v>
      </c>
      <c r="AW401" s="142" t="s">
        <v>32</v>
      </c>
      <c r="AX401" s="142" t="s">
        <v>70</v>
      </c>
      <c r="AY401" s="145" t="s">
        <v>140</v>
      </c>
    </row>
    <row r="402" spans="2:65" s="142" customFormat="1" ht="33.75">
      <c r="B402" s="143"/>
      <c r="D402" s="144" t="s">
        <v>152</v>
      </c>
      <c r="E402" s="145" t="s">
        <v>3</v>
      </c>
      <c r="F402" s="146" t="s">
        <v>1756</v>
      </c>
      <c r="H402" s="145" t="s">
        <v>3</v>
      </c>
      <c r="I402" s="147"/>
      <c r="L402" s="143"/>
      <c r="M402" s="148"/>
      <c r="T402" s="149"/>
      <c r="AT402" s="145" t="s">
        <v>152</v>
      </c>
      <c r="AU402" s="145" t="s">
        <v>80</v>
      </c>
      <c r="AV402" s="142" t="s">
        <v>78</v>
      </c>
      <c r="AW402" s="142" t="s">
        <v>32</v>
      </c>
      <c r="AX402" s="142" t="s">
        <v>70</v>
      </c>
      <c r="AY402" s="145" t="s">
        <v>140</v>
      </c>
    </row>
    <row r="403" spans="2:65" s="142" customFormat="1">
      <c r="B403" s="143"/>
      <c r="D403" s="144" t="s">
        <v>152</v>
      </c>
      <c r="E403" s="145" t="s">
        <v>3</v>
      </c>
      <c r="F403" s="146" t="s">
        <v>1749</v>
      </c>
      <c r="H403" s="145" t="s">
        <v>3</v>
      </c>
      <c r="I403" s="147"/>
      <c r="L403" s="143"/>
      <c r="M403" s="148"/>
      <c r="T403" s="149"/>
      <c r="AT403" s="145" t="s">
        <v>152</v>
      </c>
      <c r="AU403" s="145" t="s">
        <v>80</v>
      </c>
      <c r="AV403" s="142" t="s">
        <v>78</v>
      </c>
      <c r="AW403" s="142" t="s">
        <v>32</v>
      </c>
      <c r="AX403" s="142" t="s">
        <v>70</v>
      </c>
      <c r="AY403" s="145" t="s">
        <v>140</v>
      </c>
    </row>
    <row r="404" spans="2:65" s="158" customFormat="1">
      <c r="B404" s="159"/>
      <c r="D404" s="144" t="s">
        <v>152</v>
      </c>
      <c r="E404" s="160" t="s">
        <v>3</v>
      </c>
      <c r="F404" s="161" t="s">
        <v>162</v>
      </c>
      <c r="H404" s="162">
        <v>2</v>
      </c>
      <c r="I404" s="163"/>
      <c r="L404" s="159"/>
      <c r="M404" s="164"/>
      <c r="T404" s="165"/>
      <c r="AT404" s="160" t="s">
        <v>152</v>
      </c>
      <c r="AU404" s="160" t="s">
        <v>80</v>
      </c>
      <c r="AV404" s="158" t="s">
        <v>148</v>
      </c>
      <c r="AW404" s="158" t="s">
        <v>32</v>
      </c>
      <c r="AX404" s="158" t="s">
        <v>78</v>
      </c>
      <c r="AY404" s="160" t="s">
        <v>140</v>
      </c>
    </row>
    <row r="405" spans="2:65" s="17" customFormat="1" ht="16.5" customHeight="1">
      <c r="B405" s="124"/>
      <c r="C405" s="125" t="s">
        <v>172</v>
      </c>
      <c r="D405" s="125" t="s">
        <v>143</v>
      </c>
      <c r="E405" s="126" t="s">
        <v>1757</v>
      </c>
      <c r="F405" s="127" t="s">
        <v>1758</v>
      </c>
      <c r="G405" s="128" t="s">
        <v>1058</v>
      </c>
      <c r="H405" s="129">
        <v>4</v>
      </c>
      <c r="I405" s="130"/>
      <c r="J405" s="131">
        <f>ROUND(I405*H405,2)</f>
        <v>0</v>
      </c>
      <c r="K405" s="127" t="s">
        <v>147</v>
      </c>
      <c r="L405" s="18"/>
      <c r="M405" s="132" t="s">
        <v>3</v>
      </c>
      <c r="N405" s="133" t="s">
        <v>41</v>
      </c>
      <c r="P405" s="134">
        <f>O405*H405</f>
        <v>0</v>
      </c>
      <c r="Q405" s="134">
        <v>0</v>
      </c>
      <c r="R405" s="134">
        <f>Q405*H405</f>
        <v>0</v>
      </c>
      <c r="S405" s="134">
        <v>0</v>
      </c>
      <c r="T405" s="135">
        <f>S405*H405</f>
        <v>0</v>
      </c>
      <c r="AR405" s="136" t="s">
        <v>888</v>
      </c>
      <c r="AT405" s="136" t="s">
        <v>143</v>
      </c>
      <c r="AU405" s="136" t="s">
        <v>80</v>
      </c>
      <c r="AY405" s="2" t="s">
        <v>140</v>
      </c>
      <c r="BE405" s="137">
        <f t="shared" si="20"/>
        <v>0</v>
      </c>
      <c r="BF405" s="137">
        <f t="shared" si="21"/>
        <v>0</v>
      </c>
      <c r="BG405" s="137">
        <f t="shared" si="22"/>
        <v>0</v>
      </c>
      <c r="BH405" s="137">
        <f t="shared" si="23"/>
        <v>0</v>
      </c>
      <c r="BI405" s="137">
        <f t="shared" si="24"/>
        <v>0</v>
      </c>
      <c r="BJ405" s="2" t="s">
        <v>78</v>
      </c>
      <c r="BK405" s="137">
        <f>ROUND(I405*H405,2)</f>
        <v>0</v>
      </c>
      <c r="BL405" s="2" t="s">
        <v>888</v>
      </c>
      <c r="BM405" s="136" t="s">
        <v>1759</v>
      </c>
    </row>
    <row r="406" spans="2:65" s="17" customFormat="1">
      <c r="B406" s="18"/>
      <c r="D406" s="138" t="s">
        <v>150</v>
      </c>
      <c r="F406" s="139" t="s">
        <v>1760</v>
      </c>
      <c r="I406" s="140"/>
      <c r="L406" s="18"/>
      <c r="M406" s="141"/>
      <c r="T406" s="42"/>
      <c r="AT406" s="2" t="s">
        <v>150</v>
      </c>
      <c r="AU406" s="2" t="s">
        <v>80</v>
      </c>
    </row>
    <row r="407" spans="2:65" s="142" customFormat="1">
      <c r="B407" s="143"/>
      <c r="D407" s="144" t="s">
        <v>152</v>
      </c>
      <c r="E407" s="145" t="s">
        <v>3</v>
      </c>
      <c r="F407" s="146" t="s">
        <v>1167</v>
      </c>
      <c r="H407" s="145" t="s">
        <v>3</v>
      </c>
      <c r="I407" s="147"/>
      <c r="L407" s="143"/>
      <c r="M407" s="148"/>
      <c r="T407" s="149"/>
      <c r="AT407" s="145" t="s">
        <v>152</v>
      </c>
      <c r="AU407" s="145" t="s">
        <v>80</v>
      </c>
      <c r="AV407" s="142" t="s">
        <v>78</v>
      </c>
      <c r="AW407" s="142" t="s">
        <v>32</v>
      </c>
      <c r="AX407" s="142" t="s">
        <v>70</v>
      </c>
      <c r="AY407" s="145" t="s">
        <v>140</v>
      </c>
    </row>
    <row r="408" spans="2:65" s="150" customFormat="1">
      <c r="B408" s="151"/>
      <c r="D408" s="144" t="s">
        <v>152</v>
      </c>
      <c r="E408" s="152" t="s">
        <v>3</v>
      </c>
      <c r="F408" s="153" t="s">
        <v>148</v>
      </c>
      <c r="H408" s="154">
        <v>4</v>
      </c>
      <c r="I408" s="155"/>
      <c r="L408" s="151"/>
      <c r="M408" s="156"/>
      <c r="T408" s="157"/>
      <c r="AT408" s="152" t="s">
        <v>152</v>
      </c>
      <c r="AU408" s="152" t="s">
        <v>80</v>
      </c>
      <c r="AV408" s="150" t="s">
        <v>80</v>
      </c>
      <c r="AW408" s="150" t="s">
        <v>32</v>
      </c>
      <c r="AX408" s="150" t="s">
        <v>70</v>
      </c>
      <c r="AY408" s="152" t="s">
        <v>140</v>
      </c>
    </row>
    <row r="409" spans="2:65" s="142" customFormat="1">
      <c r="B409" s="143"/>
      <c r="D409" s="144" t="s">
        <v>152</v>
      </c>
      <c r="E409" s="145" t="s">
        <v>3</v>
      </c>
      <c r="F409" s="146" t="s">
        <v>1761</v>
      </c>
      <c r="H409" s="145" t="s">
        <v>3</v>
      </c>
      <c r="I409" s="147"/>
      <c r="L409" s="143"/>
      <c r="M409" s="148"/>
      <c r="T409" s="149"/>
      <c r="AT409" s="145" t="s">
        <v>152</v>
      </c>
      <c r="AU409" s="145" t="s">
        <v>80</v>
      </c>
      <c r="AV409" s="142" t="s">
        <v>78</v>
      </c>
      <c r="AW409" s="142" t="s">
        <v>32</v>
      </c>
      <c r="AX409" s="142" t="s">
        <v>70</v>
      </c>
      <c r="AY409" s="145" t="s">
        <v>140</v>
      </c>
    </row>
    <row r="410" spans="2:65" s="142" customFormat="1" ht="22.5">
      <c r="B410" s="143"/>
      <c r="D410" s="144" t="s">
        <v>152</v>
      </c>
      <c r="E410" s="145" t="s">
        <v>3</v>
      </c>
      <c r="F410" s="146" t="s">
        <v>1762</v>
      </c>
      <c r="H410" s="145" t="s">
        <v>3</v>
      </c>
      <c r="I410" s="147"/>
      <c r="L410" s="143"/>
      <c r="M410" s="148"/>
      <c r="T410" s="149"/>
      <c r="AT410" s="145" t="s">
        <v>152</v>
      </c>
      <c r="AU410" s="145" t="s">
        <v>80</v>
      </c>
      <c r="AV410" s="142" t="s">
        <v>78</v>
      </c>
      <c r="AW410" s="142" t="s">
        <v>32</v>
      </c>
      <c r="AX410" s="142" t="s">
        <v>70</v>
      </c>
      <c r="AY410" s="145" t="s">
        <v>140</v>
      </c>
    </row>
    <row r="411" spans="2:65" s="158" customFormat="1">
      <c r="B411" s="159"/>
      <c r="D411" s="144" t="s">
        <v>152</v>
      </c>
      <c r="E411" s="160" t="s">
        <v>3</v>
      </c>
      <c r="F411" s="161" t="s">
        <v>162</v>
      </c>
      <c r="H411" s="162">
        <v>4</v>
      </c>
      <c r="I411" s="163"/>
      <c r="L411" s="159"/>
      <c r="M411" s="164"/>
      <c r="T411" s="165"/>
      <c r="AT411" s="160" t="s">
        <v>152</v>
      </c>
      <c r="AU411" s="160" t="s">
        <v>80</v>
      </c>
      <c r="AV411" s="158" t="s">
        <v>148</v>
      </c>
      <c r="AW411" s="158" t="s">
        <v>32</v>
      </c>
      <c r="AX411" s="158" t="s">
        <v>78</v>
      </c>
      <c r="AY411" s="160" t="s">
        <v>140</v>
      </c>
    </row>
    <row r="412" spans="2:65" s="17" customFormat="1" ht="16.5" customHeight="1">
      <c r="B412" s="124"/>
      <c r="C412" s="125" t="s">
        <v>231</v>
      </c>
      <c r="D412" s="125" t="s">
        <v>143</v>
      </c>
      <c r="E412" s="126" t="s">
        <v>1763</v>
      </c>
      <c r="F412" s="127" t="s">
        <v>1764</v>
      </c>
      <c r="G412" s="128" t="s">
        <v>1058</v>
      </c>
      <c r="H412" s="129">
        <v>1</v>
      </c>
      <c r="I412" s="130"/>
      <c r="J412" s="131">
        <f>ROUND(I412*H412,2)</f>
        <v>0</v>
      </c>
      <c r="K412" s="127" t="s">
        <v>147</v>
      </c>
      <c r="L412" s="18"/>
      <c r="M412" s="132" t="s">
        <v>3</v>
      </c>
      <c r="N412" s="133" t="s">
        <v>41</v>
      </c>
      <c r="P412" s="134">
        <f>O412*H412</f>
        <v>0</v>
      </c>
      <c r="Q412" s="134">
        <v>0</v>
      </c>
      <c r="R412" s="134">
        <f>Q412*H412</f>
        <v>0</v>
      </c>
      <c r="S412" s="134">
        <v>0</v>
      </c>
      <c r="T412" s="135">
        <f>S412*H412</f>
        <v>0</v>
      </c>
      <c r="AR412" s="136" t="s">
        <v>888</v>
      </c>
      <c r="AT412" s="136" t="s">
        <v>143</v>
      </c>
      <c r="AU412" s="136" t="s">
        <v>80</v>
      </c>
      <c r="AY412" s="2" t="s">
        <v>140</v>
      </c>
      <c r="BE412" s="137">
        <f t="shared" si="20"/>
        <v>0</v>
      </c>
      <c r="BF412" s="137">
        <f t="shared" si="21"/>
        <v>0</v>
      </c>
      <c r="BG412" s="137">
        <f t="shared" si="22"/>
        <v>0</v>
      </c>
      <c r="BH412" s="137">
        <f t="shared" si="23"/>
        <v>0</v>
      </c>
      <c r="BI412" s="137">
        <f t="shared" si="24"/>
        <v>0</v>
      </c>
      <c r="BJ412" s="2" t="s">
        <v>78</v>
      </c>
      <c r="BK412" s="137">
        <f>ROUND(I412*H412,2)</f>
        <v>0</v>
      </c>
      <c r="BL412" s="2" t="s">
        <v>888</v>
      </c>
      <c r="BM412" s="136" t="s">
        <v>1765</v>
      </c>
    </row>
    <row r="413" spans="2:65" s="17" customFormat="1">
      <c r="B413" s="18"/>
      <c r="D413" s="138" t="s">
        <v>150</v>
      </c>
      <c r="F413" s="139" t="s">
        <v>1766</v>
      </c>
      <c r="I413" s="140"/>
      <c r="L413" s="18"/>
      <c r="M413" s="141"/>
      <c r="T413" s="42"/>
      <c r="AT413" s="2" t="s">
        <v>150</v>
      </c>
      <c r="AU413" s="2" t="s">
        <v>80</v>
      </c>
    </row>
    <row r="414" spans="2:65" s="142" customFormat="1">
      <c r="B414" s="143"/>
      <c r="D414" s="144" t="s">
        <v>152</v>
      </c>
      <c r="E414" s="145" t="s">
        <v>3</v>
      </c>
      <c r="F414" s="146" t="s">
        <v>1179</v>
      </c>
      <c r="H414" s="145" t="s">
        <v>3</v>
      </c>
      <c r="I414" s="147"/>
      <c r="L414" s="143"/>
      <c r="M414" s="148"/>
      <c r="T414" s="149"/>
      <c r="AT414" s="145" t="s">
        <v>152</v>
      </c>
      <c r="AU414" s="145" t="s">
        <v>80</v>
      </c>
      <c r="AV414" s="142" t="s">
        <v>78</v>
      </c>
      <c r="AW414" s="142" t="s">
        <v>32</v>
      </c>
      <c r="AX414" s="142" t="s">
        <v>70</v>
      </c>
      <c r="AY414" s="145" t="s">
        <v>140</v>
      </c>
    </row>
    <row r="415" spans="2:65" s="150" customFormat="1">
      <c r="B415" s="151"/>
      <c r="D415" s="144" t="s">
        <v>152</v>
      </c>
      <c r="E415" s="152" t="s">
        <v>3</v>
      </c>
      <c r="F415" s="153" t="s">
        <v>78</v>
      </c>
      <c r="H415" s="154">
        <v>1</v>
      </c>
      <c r="I415" s="155"/>
      <c r="L415" s="151"/>
      <c r="M415" s="156"/>
      <c r="T415" s="157"/>
      <c r="AT415" s="152" t="s">
        <v>152</v>
      </c>
      <c r="AU415" s="152" t="s">
        <v>80</v>
      </c>
      <c r="AV415" s="150" t="s">
        <v>80</v>
      </c>
      <c r="AW415" s="150" t="s">
        <v>32</v>
      </c>
      <c r="AX415" s="150" t="s">
        <v>70</v>
      </c>
      <c r="AY415" s="152" t="s">
        <v>140</v>
      </c>
    </row>
    <row r="416" spans="2:65" s="142" customFormat="1">
      <c r="B416" s="143"/>
      <c r="D416" s="144" t="s">
        <v>152</v>
      </c>
      <c r="E416" s="145" t="s">
        <v>3</v>
      </c>
      <c r="F416" s="146" t="s">
        <v>1767</v>
      </c>
      <c r="H416" s="145" t="s">
        <v>3</v>
      </c>
      <c r="I416" s="147"/>
      <c r="L416" s="143"/>
      <c r="M416" s="148"/>
      <c r="T416" s="149"/>
      <c r="AT416" s="145" t="s">
        <v>152</v>
      </c>
      <c r="AU416" s="145" t="s">
        <v>80</v>
      </c>
      <c r="AV416" s="142" t="s">
        <v>78</v>
      </c>
      <c r="AW416" s="142" t="s">
        <v>32</v>
      </c>
      <c r="AX416" s="142" t="s">
        <v>70</v>
      </c>
      <c r="AY416" s="145" t="s">
        <v>140</v>
      </c>
    </row>
    <row r="417" spans="2:65" s="142" customFormat="1" ht="22.5">
      <c r="B417" s="143"/>
      <c r="D417" s="144" t="s">
        <v>152</v>
      </c>
      <c r="E417" s="145" t="s">
        <v>3</v>
      </c>
      <c r="F417" s="146" t="s">
        <v>1768</v>
      </c>
      <c r="H417" s="145" t="s">
        <v>3</v>
      </c>
      <c r="I417" s="147"/>
      <c r="L417" s="143"/>
      <c r="M417" s="148"/>
      <c r="T417" s="149"/>
      <c r="AT417" s="145" t="s">
        <v>152</v>
      </c>
      <c r="AU417" s="145" t="s">
        <v>80</v>
      </c>
      <c r="AV417" s="142" t="s">
        <v>78</v>
      </c>
      <c r="AW417" s="142" t="s">
        <v>32</v>
      </c>
      <c r="AX417" s="142" t="s">
        <v>70</v>
      </c>
      <c r="AY417" s="145" t="s">
        <v>140</v>
      </c>
    </row>
    <row r="418" spans="2:65" s="158" customFormat="1">
      <c r="B418" s="159"/>
      <c r="D418" s="144" t="s">
        <v>152</v>
      </c>
      <c r="E418" s="160" t="s">
        <v>3</v>
      </c>
      <c r="F418" s="161" t="s">
        <v>162</v>
      </c>
      <c r="H418" s="162">
        <v>1</v>
      </c>
      <c r="I418" s="163"/>
      <c r="L418" s="159"/>
      <c r="M418" s="164"/>
      <c r="T418" s="165"/>
      <c r="AT418" s="160" t="s">
        <v>152</v>
      </c>
      <c r="AU418" s="160" t="s">
        <v>80</v>
      </c>
      <c r="AV418" s="158" t="s">
        <v>148</v>
      </c>
      <c r="AW418" s="158" t="s">
        <v>32</v>
      </c>
      <c r="AX418" s="158" t="s">
        <v>78</v>
      </c>
      <c r="AY418" s="160" t="s">
        <v>140</v>
      </c>
    </row>
    <row r="419" spans="2:65" s="17" customFormat="1" ht="16.5" customHeight="1">
      <c r="B419" s="124"/>
      <c r="C419" s="125" t="s">
        <v>671</v>
      </c>
      <c r="D419" s="125" t="s">
        <v>143</v>
      </c>
      <c r="E419" s="126" t="s">
        <v>1769</v>
      </c>
      <c r="F419" s="127" t="s">
        <v>1770</v>
      </c>
      <c r="G419" s="128" t="s">
        <v>1029</v>
      </c>
      <c r="H419" s="129">
        <v>5</v>
      </c>
      <c r="I419" s="130"/>
      <c r="J419" s="131">
        <f>ROUND(I419*H419,2)</f>
        <v>0</v>
      </c>
      <c r="K419" s="127" t="s">
        <v>147</v>
      </c>
      <c r="L419" s="18"/>
      <c r="M419" s="132" t="s">
        <v>3</v>
      </c>
      <c r="N419" s="133" t="s">
        <v>41</v>
      </c>
      <c r="P419" s="134">
        <f>O419*H419</f>
        <v>0</v>
      </c>
      <c r="Q419" s="134">
        <v>0</v>
      </c>
      <c r="R419" s="134">
        <f>Q419*H419</f>
        <v>0</v>
      </c>
      <c r="S419" s="134">
        <v>0</v>
      </c>
      <c r="T419" s="135">
        <f>S419*H419</f>
        <v>0</v>
      </c>
      <c r="AR419" s="136" t="s">
        <v>888</v>
      </c>
      <c r="AT419" s="136" t="s">
        <v>143</v>
      </c>
      <c r="AU419" s="136" t="s">
        <v>80</v>
      </c>
      <c r="AY419" s="2" t="s">
        <v>140</v>
      </c>
      <c r="BE419" s="137">
        <f t="shared" ref="BE419:BE473" si="25">IF(N419="základní",J419,0)</f>
        <v>0</v>
      </c>
      <c r="BF419" s="137">
        <f t="shared" ref="BF419:BF473" si="26">IF(N419="snížená",J419,0)</f>
        <v>0</v>
      </c>
      <c r="BG419" s="137">
        <f t="shared" ref="BG419:BG473" si="27">IF(N419="zákl. přenesená",J419,0)</f>
        <v>0</v>
      </c>
      <c r="BH419" s="137">
        <f t="shared" ref="BH419:BH473" si="28">IF(N419="sníž. přenesená",J419,0)</f>
        <v>0</v>
      </c>
      <c r="BI419" s="137">
        <f t="shared" ref="BI419:BI473" si="29">IF(N419="nulová",J419,0)</f>
        <v>0</v>
      </c>
      <c r="BJ419" s="2" t="s">
        <v>78</v>
      </c>
      <c r="BK419" s="137">
        <f>ROUND(I419*H419,2)</f>
        <v>0</v>
      </c>
      <c r="BL419" s="2" t="s">
        <v>888</v>
      </c>
      <c r="BM419" s="136" t="s">
        <v>1771</v>
      </c>
    </row>
    <row r="420" spans="2:65" s="17" customFormat="1">
      <c r="B420" s="18"/>
      <c r="D420" s="138" t="s">
        <v>150</v>
      </c>
      <c r="F420" s="139" t="s">
        <v>1772</v>
      </c>
      <c r="I420" s="140"/>
      <c r="L420" s="18"/>
      <c r="M420" s="141"/>
      <c r="T420" s="42"/>
      <c r="AT420" s="2" t="s">
        <v>150</v>
      </c>
      <c r="AU420" s="2" t="s">
        <v>80</v>
      </c>
    </row>
    <row r="421" spans="2:65" s="142" customFormat="1">
      <c r="B421" s="143"/>
      <c r="D421" s="144" t="s">
        <v>152</v>
      </c>
      <c r="E421" s="145" t="s">
        <v>3</v>
      </c>
      <c r="F421" s="146" t="s">
        <v>1773</v>
      </c>
      <c r="H421" s="145" t="s">
        <v>3</v>
      </c>
      <c r="I421" s="147"/>
      <c r="L421" s="143"/>
      <c r="M421" s="148"/>
      <c r="T421" s="149"/>
      <c r="AT421" s="145" t="s">
        <v>152</v>
      </c>
      <c r="AU421" s="145" t="s">
        <v>80</v>
      </c>
      <c r="AV421" s="142" t="s">
        <v>78</v>
      </c>
      <c r="AW421" s="142" t="s">
        <v>32</v>
      </c>
      <c r="AX421" s="142" t="s">
        <v>70</v>
      </c>
      <c r="AY421" s="145" t="s">
        <v>140</v>
      </c>
    </row>
    <row r="422" spans="2:65" s="150" customFormat="1">
      <c r="B422" s="151"/>
      <c r="D422" s="144" t="s">
        <v>152</v>
      </c>
      <c r="E422" s="152" t="s">
        <v>3</v>
      </c>
      <c r="F422" s="153" t="s">
        <v>455</v>
      </c>
      <c r="H422" s="154">
        <v>5</v>
      </c>
      <c r="I422" s="155"/>
      <c r="L422" s="151"/>
      <c r="M422" s="156"/>
      <c r="T422" s="157"/>
      <c r="AT422" s="152" t="s">
        <v>152</v>
      </c>
      <c r="AU422" s="152" t="s">
        <v>80</v>
      </c>
      <c r="AV422" s="150" t="s">
        <v>80</v>
      </c>
      <c r="AW422" s="150" t="s">
        <v>32</v>
      </c>
      <c r="AX422" s="150" t="s">
        <v>70</v>
      </c>
      <c r="AY422" s="152" t="s">
        <v>140</v>
      </c>
    </row>
    <row r="423" spans="2:65" s="142" customFormat="1">
      <c r="B423" s="143"/>
      <c r="D423" s="144" t="s">
        <v>152</v>
      </c>
      <c r="E423" s="145" t="s">
        <v>3</v>
      </c>
      <c r="F423" s="146" t="s">
        <v>1774</v>
      </c>
      <c r="H423" s="145" t="s">
        <v>3</v>
      </c>
      <c r="I423" s="147"/>
      <c r="L423" s="143"/>
      <c r="M423" s="148"/>
      <c r="T423" s="149"/>
      <c r="AT423" s="145" t="s">
        <v>152</v>
      </c>
      <c r="AU423" s="145" t="s">
        <v>80</v>
      </c>
      <c r="AV423" s="142" t="s">
        <v>78</v>
      </c>
      <c r="AW423" s="142" t="s">
        <v>32</v>
      </c>
      <c r="AX423" s="142" t="s">
        <v>70</v>
      </c>
      <c r="AY423" s="145" t="s">
        <v>140</v>
      </c>
    </row>
    <row r="424" spans="2:65" s="142" customFormat="1" ht="22.5">
      <c r="B424" s="143"/>
      <c r="D424" s="144" t="s">
        <v>152</v>
      </c>
      <c r="E424" s="145" t="s">
        <v>3</v>
      </c>
      <c r="F424" s="146" t="s">
        <v>1775</v>
      </c>
      <c r="H424" s="145" t="s">
        <v>3</v>
      </c>
      <c r="I424" s="147"/>
      <c r="L424" s="143"/>
      <c r="M424" s="148"/>
      <c r="T424" s="149"/>
      <c r="AT424" s="145" t="s">
        <v>152</v>
      </c>
      <c r="AU424" s="145" t="s">
        <v>80</v>
      </c>
      <c r="AV424" s="142" t="s">
        <v>78</v>
      </c>
      <c r="AW424" s="142" t="s">
        <v>32</v>
      </c>
      <c r="AX424" s="142" t="s">
        <v>70</v>
      </c>
      <c r="AY424" s="145" t="s">
        <v>140</v>
      </c>
    </row>
    <row r="425" spans="2:65" s="158" customFormat="1">
      <c r="B425" s="159"/>
      <c r="D425" s="144" t="s">
        <v>152</v>
      </c>
      <c r="E425" s="160" t="s">
        <v>3</v>
      </c>
      <c r="F425" s="161" t="s">
        <v>162</v>
      </c>
      <c r="H425" s="162">
        <v>5</v>
      </c>
      <c r="I425" s="163"/>
      <c r="L425" s="159"/>
      <c r="M425" s="164"/>
      <c r="T425" s="165"/>
      <c r="AT425" s="160" t="s">
        <v>152</v>
      </c>
      <c r="AU425" s="160" t="s">
        <v>80</v>
      </c>
      <c r="AV425" s="158" t="s">
        <v>148</v>
      </c>
      <c r="AW425" s="158" t="s">
        <v>32</v>
      </c>
      <c r="AX425" s="158" t="s">
        <v>78</v>
      </c>
      <c r="AY425" s="160" t="s">
        <v>140</v>
      </c>
    </row>
    <row r="426" spans="2:65" s="17" customFormat="1" ht="16.5" customHeight="1">
      <c r="B426" s="124"/>
      <c r="C426" s="125" t="s">
        <v>352</v>
      </c>
      <c r="D426" s="125" t="s">
        <v>143</v>
      </c>
      <c r="E426" s="126" t="s">
        <v>1776</v>
      </c>
      <c r="F426" s="127" t="s">
        <v>1777</v>
      </c>
      <c r="G426" s="128" t="s">
        <v>1029</v>
      </c>
      <c r="H426" s="129">
        <v>3</v>
      </c>
      <c r="I426" s="130"/>
      <c r="J426" s="131">
        <f>ROUND(I426*H426,2)</f>
        <v>0</v>
      </c>
      <c r="K426" s="127" t="s">
        <v>147</v>
      </c>
      <c r="L426" s="18"/>
      <c r="M426" s="132" t="s">
        <v>3</v>
      </c>
      <c r="N426" s="133" t="s">
        <v>41</v>
      </c>
      <c r="P426" s="134">
        <f>O426*H426</f>
        <v>0</v>
      </c>
      <c r="Q426" s="134">
        <v>0</v>
      </c>
      <c r="R426" s="134">
        <f>Q426*H426</f>
        <v>0</v>
      </c>
      <c r="S426" s="134">
        <v>0</v>
      </c>
      <c r="T426" s="135">
        <f>S426*H426</f>
        <v>0</v>
      </c>
      <c r="AR426" s="136" t="s">
        <v>148</v>
      </c>
      <c r="AT426" s="136" t="s">
        <v>143</v>
      </c>
      <c r="AU426" s="136" t="s">
        <v>80</v>
      </c>
      <c r="AY426" s="2" t="s">
        <v>140</v>
      </c>
      <c r="BE426" s="137">
        <f t="shared" si="25"/>
        <v>0</v>
      </c>
      <c r="BF426" s="137">
        <f t="shared" si="26"/>
        <v>0</v>
      </c>
      <c r="BG426" s="137">
        <f t="shared" si="27"/>
        <v>0</v>
      </c>
      <c r="BH426" s="137">
        <f t="shared" si="28"/>
        <v>0</v>
      </c>
      <c r="BI426" s="137">
        <f t="shared" si="29"/>
        <v>0</v>
      </c>
      <c r="BJ426" s="2" t="s">
        <v>78</v>
      </c>
      <c r="BK426" s="137">
        <f>ROUND(I426*H426,2)</f>
        <v>0</v>
      </c>
      <c r="BL426" s="2" t="s">
        <v>148</v>
      </c>
      <c r="BM426" s="136" t="s">
        <v>1778</v>
      </c>
    </row>
    <row r="427" spans="2:65" s="17" customFormat="1">
      <c r="B427" s="18"/>
      <c r="D427" s="138" t="s">
        <v>150</v>
      </c>
      <c r="F427" s="139" t="s">
        <v>1779</v>
      </c>
      <c r="I427" s="140"/>
      <c r="L427" s="18"/>
      <c r="M427" s="141"/>
      <c r="T427" s="42"/>
      <c r="AT427" s="2" t="s">
        <v>150</v>
      </c>
      <c r="AU427" s="2" t="s">
        <v>80</v>
      </c>
    </row>
    <row r="428" spans="2:65" s="142" customFormat="1">
      <c r="B428" s="143"/>
      <c r="D428" s="144" t="s">
        <v>152</v>
      </c>
      <c r="E428" s="145" t="s">
        <v>3</v>
      </c>
      <c r="F428" s="146" t="s">
        <v>1780</v>
      </c>
      <c r="H428" s="145" t="s">
        <v>3</v>
      </c>
      <c r="I428" s="147"/>
      <c r="L428" s="143"/>
      <c r="M428" s="148"/>
      <c r="T428" s="149"/>
      <c r="AT428" s="145" t="s">
        <v>152</v>
      </c>
      <c r="AU428" s="145" t="s">
        <v>80</v>
      </c>
      <c r="AV428" s="142" t="s">
        <v>78</v>
      </c>
      <c r="AW428" s="142" t="s">
        <v>32</v>
      </c>
      <c r="AX428" s="142" t="s">
        <v>70</v>
      </c>
      <c r="AY428" s="145" t="s">
        <v>140</v>
      </c>
    </row>
    <row r="429" spans="2:65" s="150" customFormat="1">
      <c r="B429" s="151"/>
      <c r="D429" s="144" t="s">
        <v>152</v>
      </c>
      <c r="E429" s="152" t="s">
        <v>3</v>
      </c>
      <c r="F429" s="153" t="s">
        <v>275</v>
      </c>
      <c r="H429" s="154">
        <v>3</v>
      </c>
      <c r="I429" s="155"/>
      <c r="L429" s="151"/>
      <c r="M429" s="156"/>
      <c r="T429" s="157"/>
      <c r="AT429" s="152" t="s">
        <v>152</v>
      </c>
      <c r="AU429" s="152" t="s">
        <v>80</v>
      </c>
      <c r="AV429" s="150" t="s">
        <v>80</v>
      </c>
      <c r="AW429" s="150" t="s">
        <v>32</v>
      </c>
      <c r="AX429" s="150" t="s">
        <v>70</v>
      </c>
      <c r="AY429" s="152" t="s">
        <v>140</v>
      </c>
    </row>
    <row r="430" spans="2:65" s="142" customFormat="1">
      <c r="B430" s="143"/>
      <c r="D430" s="144" t="s">
        <v>152</v>
      </c>
      <c r="E430" s="145" t="s">
        <v>3</v>
      </c>
      <c r="F430" s="146" t="s">
        <v>1033</v>
      </c>
      <c r="H430" s="145" t="s">
        <v>3</v>
      </c>
      <c r="I430" s="147"/>
      <c r="L430" s="143"/>
      <c r="M430" s="148"/>
      <c r="T430" s="149"/>
      <c r="AT430" s="145" t="s">
        <v>152</v>
      </c>
      <c r="AU430" s="145" t="s">
        <v>80</v>
      </c>
      <c r="AV430" s="142" t="s">
        <v>78</v>
      </c>
      <c r="AW430" s="142" t="s">
        <v>32</v>
      </c>
      <c r="AX430" s="142" t="s">
        <v>70</v>
      </c>
      <c r="AY430" s="145" t="s">
        <v>140</v>
      </c>
    </row>
    <row r="431" spans="2:65" s="142" customFormat="1">
      <c r="B431" s="143"/>
      <c r="D431" s="144" t="s">
        <v>152</v>
      </c>
      <c r="E431" s="145" t="s">
        <v>3</v>
      </c>
      <c r="F431" s="146" t="s">
        <v>1781</v>
      </c>
      <c r="H431" s="145" t="s">
        <v>3</v>
      </c>
      <c r="I431" s="147"/>
      <c r="L431" s="143"/>
      <c r="M431" s="148"/>
      <c r="T431" s="149"/>
      <c r="AT431" s="145" t="s">
        <v>152</v>
      </c>
      <c r="AU431" s="145" t="s">
        <v>80</v>
      </c>
      <c r="AV431" s="142" t="s">
        <v>78</v>
      </c>
      <c r="AW431" s="142" t="s">
        <v>32</v>
      </c>
      <c r="AX431" s="142" t="s">
        <v>70</v>
      </c>
      <c r="AY431" s="145" t="s">
        <v>140</v>
      </c>
    </row>
    <row r="432" spans="2:65" s="142" customFormat="1" ht="22.5">
      <c r="B432" s="143"/>
      <c r="D432" s="144" t="s">
        <v>152</v>
      </c>
      <c r="E432" s="145" t="s">
        <v>3</v>
      </c>
      <c r="F432" s="146" t="s">
        <v>1782</v>
      </c>
      <c r="H432" s="145" t="s">
        <v>3</v>
      </c>
      <c r="I432" s="147"/>
      <c r="L432" s="143"/>
      <c r="M432" s="148"/>
      <c r="T432" s="149"/>
      <c r="AT432" s="145" t="s">
        <v>152</v>
      </c>
      <c r="AU432" s="145" t="s">
        <v>80</v>
      </c>
      <c r="AV432" s="142" t="s">
        <v>78</v>
      </c>
      <c r="AW432" s="142" t="s">
        <v>32</v>
      </c>
      <c r="AX432" s="142" t="s">
        <v>70</v>
      </c>
      <c r="AY432" s="145" t="s">
        <v>140</v>
      </c>
    </row>
    <row r="433" spans="2:65" s="158" customFormat="1">
      <c r="B433" s="159"/>
      <c r="D433" s="144" t="s">
        <v>152</v>
      </c>
      <c r="E433" s="160" t="s">
        <v>3</v>
      </c>
      <c r="F433" s="161" t="s">
        <v>162</v>
      </c>
      <c r="H433" s="162">
        <v>3</v>
      </c>
      <c r="I433" s="163"/>
      <c r="L433" s="159"/>
      <c r="M433" s="164"/>
      <c r="T433" s="165"/>
      <c r="AT433" s="160" t="s">
        <v>152</v>
      </c>
      <c r="AU433" s="160" t="s">
        <v>80</v>
      </c>
      <c r="AV433" s="158" t="s">
        <v>148</v>
      </c>
      <c r="AW433" s="158" t="s">
        <v>32</v>
      </c>
      <c r="AX433" s="158" t="s">
        <v>78</v>
      </c>
      <c r="AY433" s="160" t="s">
        <v>140</v>
      </c>
    </row>
    <row r="434" spans="2:65" s="17" customFormat="1" ht="16.5" customHeight="1">
      <c r="B434" s="124"/>
      <c r="C434" s="125" t="s">
        <v>1050</v>
      </c>
      <c r="D434" s="125" t="s">
        <v>143</v>
      </c>
      <c r="E434" s="126" t="s">
        <v>1783</v>
      </c>
      <c r="F434" s="127" t="s">
        <v>1784</v>
      </c>
      <c r="G434" s="128" t="s">
        <v>1029</v>
      </c>
      <c r="H434" s="129">
        <v>7</v>
      </c>
      <c r="I434" s="130"/>
      <c r="J434" s="131">
        <f>ROUND(I434*H434,2)</f>
        <v>0</v>
      </c>
      <c r="K434" s="127" t="s">
        <v>147</v>
      </c>
      <c r="L434" s="18"/>
      <c r="M434" s="132" t="s">
        <v>3</v>
      </c>
      <c r="N434" s="133" t="s">
        <v>41</v>
      </c>
      <c r="P434" s="134">
        <f>O434*H434</f>
        <v>0</v>
      </c>
      <c r="Q434" s="134">
        <v>0</v>
      </c>
      <c r="R434" s="134">
        <f>Q434*H434</f>
        <v>0</v>
      </c>
      <c r="S434" s="134">
        <v>0</v>
      </c>
      <c r="T434" s="135">
        <f>S434*H434</f>
        <v>0</v>
      </c>
      <c r="AR434" s="136" t="s">
        <v>148</v>
      </c>
      <c r="AT434" s="136" t="s">
        <v>143</v>
      </c>
      <c r="AU434" s="136" t="s">
        <v>80</v>
      </c>
      <c r="AY434" s="2" t="s">
        <v>140</v>
      </c>
      <c r="BE434" s="137">
        <f t="shared" si="25"/>
        <v>0</v>
      </c>
      <c r="BF434" s="137">
        <f t="shared" si="26"/>
        <v>0</v>
      </c>
      <c r="BG434" s="137">
        <f t="shared" si="27"/>
        <v>0</v>
      </c>
      <c r="BH434" s="137">
        <f t="shared" si="28"/>
        <v>0</v>
      </c>
      <c r="BI434" s="137">
        <f t="shared" si="29"/>
        <v>0</v>
      </c>
      <c r="BJ434" s="2" t="s">
        <v>78</v>
      </c>
      <c r="BK434" s="137">
        <f>ROUND(I434*H434,2)</f>
        <v>0</v>
      </c>
      <c r="BL434" s="2" t="s">
        <v>148</v>
      </c>
      <c r="BM434" s="136" t="s">
        <v>1785</v>
      </c>
    </row>
    <row r="435" spans="2:65" s="17" customFormat="1">
      <c r="B435" s="18"/>
      <c r="D435" s="138" t="s">
        <v>150</v>
      </c>
      <c r="F435" s="139" t="s">
        <v>1786</v>
      </c>
      <c r="I435" s="140"/>
      <c r="L435" s="18"/>
      <c r="M435" s="141"/>
      <c r="T435" s="42"/>
      <c r="AT435" s="2" t="s">
        <v>150</v>
      </c>
      <c r="AU435" s="2" t="s">
        <v>80</v>
      </c>
    </row>
    <row r="436" spans="2:65" s="142" customFormat="1">
      <c r="B436" s="143"/>
      <c r="D436" s="144" t="s">
        <v>152</v>
      </c>
      <c r="E436" s="145" t="s">
        <v>3</v>
      </c>
      <c r="F436" s="146" t="s">
        <v>1787</v>
      </c>
      <c r="H436" s="145" t="s">
        <v>3</v>
      </c>
      <c r="I436" s="147"/>
      <c r="L436" s="143"/>
      <c r="M436" s="148"/>
      <c r="T436" s="149"/>
      <c r="AT436" s="145" t="s">
        <v>152</v>
      </c>
      <c r="AU436" s="145" t="s">
        <v>80</v>
      </c>
      <c r="AV436" s="142" t="s">
        <v>78</v>
      </c>
      <c r="AW436" s="142" t="s">
        <v>32</v>
      </c>
      <c r="AX436" s="142" t="s">
        <v>70</v>
      </c>
      <c r="AY436" s="145" t="s">
        <v>140</v>
      </c>
    </row>
    <row r="437" spans="2:65" s="150" customFormat="1">
      <c r="B437" s="151"/>
      <c r="D437" s="144" t="s">
        <v>152</v>
      </c>
      <c r="E437" s="152" t="s">
        <v>3</v>
      </c>
      <c r="F437" s="153" t="s">
        <v>172</v>
      </c>
      <c r="H437" s="154">
        <v>7</v>
      </c>
      <c r="I437" s="155"/>
      <c r="L437" s="151"/>
      <c r="M437" s="156"/>
      <c r="T437" s="157"/>
      <c r="AT437" s="152" t="s">
        <v>152</v>
      </c>
      <c r="AU437" s="152" t="s">
        <v>80</v>
      </c>
      <c r="AV437" s="150" t="s">
        <v>80</v>
      </c>
      <c r="AW437" s="150" t="s">
        <v>32</v>
      </c>
      <c r="AX437" s="150" t="s">
        <v>70</v>
      </c>
      <c r="AY437" s="152" t="s">
        <v>140</v>
      </c>
    </row>
    <row r="438" spans="2:65" s="142" customFormat="1">
      <c r="B438" s="143"/>
      <c r="D438" s="144" t="s">
        <v>152</v>
      </c>
      <c r="E438" s="145" t="s">
        <v>3</v>
      </c>
      <c r="F438" s="146" t="s">
        <v>1033</v>
      </c>
      <c r="H438" s="145" t="s">
        <v>3</v>
      </c>
      <c r="I438" s="147"/>
      <c r="L438" s="143"/>
      <c r="M438" s="148"/>
      <c r="T438" s="149"/>
      <c r="AT438" s="145" t="s">
        <v>152</v>
      </c>
      <c r="AU438" s="145" t="s">
        <v>80</v>
      </c>
      <c r="AV438" s="142" t="s">
        <v>78</v>
      </c>
      <c r="AW438" s="142" t="s">
        <v>32</v>
      </c>
      <c r="AX438" s="142" t="s">
        <v>70</v>
      </c>
      <c r="AY438" s="145" t="s">
        <v>140</v>
      </c>
    </row>
    <row r="439" spans="2:65" s="142" customFormat="1">
      <c r="B439" s="143"/>
      <c r="D439" s="144" t="s">
        <v>152</v>
      </c>
      <c r="E439" s="145" t="s">
        <v>3</v>
      </c>
      <c r="F439" s="146" t="s">
        <v>1788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42" customFormat="1" ht="22.5">
      <c r="B440" s="143"/>
      <c r="D440" s="144" t="s">
        <v>152</v>
      </c>
      <c r="E440" s="145" t="s">
        <v>3</v>
      </c>
      <c r="F440" s="146" t="s">
        <v>1789</v>
      </c>
      <c r="H440" s="145" t="s">
        <v>3</v>
      </c>
      <c r="I440" s="147"/>
      <c r="L440" s="143"/>
      <c r="M440" s="148"/>
      <c r="T440" s="149"/>
      <c r="AT440" s="145" t="s">
        <v>152</v>
      </c>
      <c r="AU440" s="145" t="s">
        <v>80</v>
      </c>
      <c r="AV440" s="142" t="s">
        <v>78</v>
      </c>
      <c r="AW440" s="142" t="s">
        <v>32</v>
      </c>
      <c r="AX440" s="142" t="s">
        <v>70</v>
      </c>
      <c r="AY440" s="145" t="s">
        <v>140</v>
      </c>
    </row>
    <row r="441" spans="2:65" s="158" customFormat="1">
      <c r="B441" s="159"/>
      <c r="D441" s="144" t="s">
        <v>152</v>
      </c>
      <c r="E441" s="160" t="s">
        <v>3</v>
      </c>
      <c r="F441" s="161" t="s">
        <v>162</v>
      </c>
      <c r="H441" s="162">
        <v>7</v>
      </c>
      <c r="I441" s="163"/>
      <c r="L441" s="159"/>
      <c r="M441" s="164"/>
      <c r="T441" s="165"/>
      <c r="AT441" s="160" t="s">
        <v>152</v>
      </c>
      <c r="AU441" s="160" t="s">
        <v>80</v>
      </c>
      <c r="AV441" s="158" t="s">
        <v>148</v>
      </c>
      <c r="AW441" s="158" t="s">
        <v>32</v>
      </c>
      <c r="AX441" s="158" t="s">
        <v>78</v>
      </c>
      <c r="AY441" s="160" t="s">
        <v>140</v>
      </c>
    </row>
    <row r="442" spans="2:65" s="17" customFormat="1" ht="16.5" customHeight="1">
      <c r="B442" s="124"/>
      <c r="C442" s="125" t="s">
        <v>9</v>
      </c>
      <c r="D442" s="125" t="s">
        <v>143</v>
      </c>
      <c r="E442" s="126" t="s">
        <v>1790</v>
      </c>
      <c r="F442" s="127" t="s">
        <v>1791</v>
      </c>
      <c r="G442" s="128" t="s">
        <v>1029</v>
      </c>
      <c r="H442" s="129">
        <v>12</v>
      </c>
      <c r="I442" s="130"/>
      <c r="J442" s="131">
        <f>ROUND(I442*H442,2)</f>
        <v>0</v>
      </c>
      <c r="K442" s="127" t="s">
        <v>147</v>
      </c>
      <c r="L442" s="18"/>
      <c r="M442" s="132" t="s">
        <v>3</v>
      </c>
      <c r="N442" s="133" t="s">
        <v>41</v>
      </c>
      <c r="P442" s="134">
        <f>O442*H442</f>
        <v>0</v>
      </c>
      <c r="Q442" s="134">
        <v>0</v>
      </c>
      <c r="R442" s="134">
        <f>Q442*H442</f>
        <v>0</v>
      </c>
      <c r="S442" s="134">
        <v>0</v>
      </c>
      <c r="T442" s="135">
        <f>S442*H442</f>
        <v>0</v>
      </c>
      <c r="AR442" s="136" t="s">
        <v>148</v>
      </c>
      <c r="AT442" s="136" t="s">
        <v>143</v>
      </c>
      <c r="AU442" s="136" t="s">
        <v>80</v>
      </c>
      <c r="AY442" s="2" t="s">
        <v>140</v>
      </c>
      <c r="BE442" s="137">
        <f t="shared" si="25"/>
        <v>0</v>
      </c>
      <c r="BF442" s="137">
        <f t="shared" si="26"/>
        <v>0</v>
      </c>
      <c r="BG442" s="137">
        <f t="shared" si="27"/>
        <v>0</v>
      </c>
      <c r="BH442" s="137">
        <f t="shared" si="28"/>
        <v>0</v>
      </c>
      <c r="BI442" s="137">
        <f t="shared" si="29"/>
        <v>0</v>
      </c>
      <c r="BJ442" s="2" t="s">
        <v>78</v>
      </c>
      <c r="BK442" s="137">
        <f>ROUND(I442*H442,2)</f>
        <v>0</v>
      </c>
      <c r="BL442" s="2" t="s">
        <v>148</v>
      </c>
      <c r="BM442" s="136" t="s">
        <v>1792</v>
      </c>
    </row>
    <row r="443" spans="2:65" s="17" customFormat="1">
      <c r="B443" s="18"/>
      <c r="D443" s="138" t="s">
        <v>150</v>
      </c>
      <c r="F443" s="139" t="s">
        <v>1793</v>
      </c>
      <c r="I443" s="140"/>
      <c r="L443" s="18"/>
      <c r="M443" s="141"/>
      <c r="T443" s="42"/>
      <c r="AT443" s="2" t="s">
        <v>150</v>
      </c>
      <c r="AU443" s="2" t="s">
        <v>80</v>
      </c>
    </row>
    <row r="444" spans="2:65" s="142" customFormat="1">
      <c r="B444" s="143"/>
      <c r="D444" s="144" t="s">
        <v>152</v>
      </c>
      <c r="E444" s="145" t="s">
        <v>3</v>
      </c>
      <c r="F444" s="146" t="s">
        <v>1794</v>
      </c>
      <c r="H444" s="145" t="s">
        <v>3</v>
      </c>
      <c r="I444" s="147"/>
      <c r="L444" s="143"/>
      <c r="M444" s="148"/>
      <c r="T444" s="149"/>
      <c r="AT444" s="145" t="s">
        <v>152</v>
      </c>
      <c r="AU444" s="145" t="s">
        <v>80</v>
      </c>
      <c r="AV444" s="142" t="s">
        <v>78</v>
      </c>
      <c r="AW444" s="142" t="s">
        <v>32</v>
      </c>
      <c r="AX444" s="142" t="s">
        <v>70</v>
      </c>
      <c r="AY444" s="145" t="s">
        <v>140</v>
      </c>
    </row>
    <row r="445" spans="2:65" s="150" customFormat="1">
      <c r="B445" s="151"/>
      <c r="D445" s="144" t="s">
        <v>152</v>
      </c>
      <c r="E445" s="152" t="s">
        <v>3</v>
      </c>
      <c r="F445" s="153" t="s">
        <v>9</v>
      </c>
      <c r="H445" s="154">
        <v>12</v>
      </c>
      <c r="I445" s="155"/>
      <c r="L445" s="151"/>
      <c r="M445" s="156"/>
      <c r="T445" s="157"/>
      <c r="AT445" s="152" t="s">
        <v>152</v>
      </c>
      <c r="AU445" s="152" t="s">
        <v>80</v>
      </c>
      <c r="AV445" s="150" t="s">
        <v>80</v>
      </c>
      <c r="AW445" s="150" t="s">
        <v>32</v>
      </c>
      <c r="AX445" s="150" t="s">
        <v>70</v>
      </c>
      <c r="AY445" s="152" t="s">
        <v>140</v>
      </c>
    </row>
    <row r="446" spans="2:65" s="142" customFormat="1">
      <c r="B446" s="143"/>
      <c r="D446" s="144" t="s">
        <v>152</v>
      </c>
      <c r="E446" s="145" t="s">
        <v>3</v>
      </c>
      <c r="F446" s="146" t="s">
        <v>1033</v>
      </c>
      <c r="H446" s="145" t="s">
        <v>3</v>
      </c>
      <c r="I446" s="147"/>
      <c r="L446" s="143"/>
      <c r="M446" s="148"/>
      <c r="T446" s="149"/>
      <c r="AT446" s="145" t="s">
        <v>152</v>
      </c>
      <c r="AU446" s="145" t="s">
        <v>80</v>
      </c>
      <c r="AV446" s="142" t="s">
        <v>78</v>
      </c>
      <c r="AW446" s="142" t="s">
        <v>32</v>
      </c>
      <c r="AX446" s="142" t="s">
        <v>70</v>
      </c>
      <c r="AY446" s="145" t="s">
        <v>140</v>
      </c>
    </row>
    <row r="447" spans="2:65" s="142" customFormat="1">
      <c r="B447" s="143"/>
      <c r="D447" s="144" t="s">
        <v>152</v>
      </c>
      <c r="E447" s="145" t="s">
        <v>3</v>
      </c>
      <c r="F447" s="146" t="s">
        <v>1795</v>
      </c>
      <c r="H447" s="145" t="s">
        <v>3</v>
      </c>
      <c r="I447" s="147"/>
      <c r="L447" s="143"/>
      <c r="M447" s="148"/>
      <c r="T447" s="149"/>
      <c r="AT447" s="145" t="s">
        <v>152</v>
      </c>
      <c r="AU447" s="145" t="s">
        <v>80</v>
      </c>
      <c r="AV447" s="142" t="s">
        <v>78</v>
      </c>
      <c r="AW447" s="142" t="s">
        <v>32</v>
      </c>
      <c r="AX447" s="142" t="s">
        <v>70</v>
      </c>
      <c r="AY447" s="145" t="s">
        <v>140</v>
      </c>
    </row>
    <row r="448" spans="2:65" s="142" customFormat="1" ht="33.75">
      <c r="B448" s="143"/>
      <c r="D448" s="144" t="s">
        <v>152</v>
      </c>
      <c r="E448" s="145" t="s">
        <v>3</v>
      </c>
      <c r="F448" s="146" t="s">
        <v>1796</v>
      </c>
      <c r="H448" s="145" t="s">
        <v>3</v>
      </c>
      <c r="I448" s="147"/>
      <c r="L448" s="143"/>
      <c r="M448" s="148"/>
      <c r="T448" s="149"/>
      <c r="AT448" s="145" t="s">
        <v>152</v>
      </c>
      <c r="AU448" s="145" t="s">
        <v>80</v>
      </c>
      <c r="AV448" s="142" t="s">
        <v>78</v>
      </c>
      <c r="AW448" s="142" t="s">
        <v>32</v>
      </c>
      <c r="AX448" s="142" t="s">
        <v>70</v>
      </c>
      <c r="AY448" s="145" t="s">
        <v>140</v>
      </c>
    </row>
    <row r="449" spans="2:65" s="158" customFormat="1">
      <c r="B449" s="159"/>
      <c r="D449" s="144" t="s">
        <v>152</v>
      </c>
      <c r="E449" s="160" t="s">
        <v>3</v>
      </c>
      <c r="F449" s="161" t="s">
        <v>162</v>
      </c>
      <c r="H449" s="162">
        <v>12</v>
      </c>
      <c r="I449" s="163"/>
      <c r="L449" s="159"/>
      <c r="M449" s="164"/>
      <c r="T449" s="165"/>
      <c r="AT449" s="160" t="s">
        <v>152</v>
      </c>
      <c r="AU449" s="160" t="s">
        <v>80</v>
      </c>
      <c r="AV449" s="158" t="s">
        <v>148</v>
      </c>
      <c r="AW449" s="158" t="s">
        <v>32</v>
      </c>
      <c r="AX449" s="158" t="s">
        <v>78</v>
      </c>
      <c r="AY449" s="160" t="s">
        <v>140</v>
      </c>
    </row>
    <row r="450" spans="2:65" s="17" customFormat="1" ht="16.5" customHeight="1">
      <c r="B450" s="124"/>
      <c r="C450" s="125" t="s">
        <v>1069</v>
      </c>
      <c r="D450" s="125" t="s">
        <v>143</v>
      </c>
      <c r="E450" s="126" t="s">
        <v>1797</v>
      </c>
      <c r="F450" s="127" t="s">
        <v>1798</v>
      </c>
      <c r="G450" s="128" t="s">
        <v>1029</v>
      </c>
      <c r="H450" s="129">
        <v>8</v>
      </c>
      <c r="I450" s="130"/>
      <c r="J450" s="131">
        <f>ROUND(I450*H450,2)</f>
        <v>0</v>
      </c>
      <c r="K450" s="127" t="s">
        <v>147</v>
      </c>
      <c r="L450" s="18"/>
      <c r="M450" s="132" t="s">
        <v>3</v>
      </c>
      <c r="N450" s="133" t="s">
        <v>41</v>
      </c>
      <c r="P450" s="134">
        <f>O450*H450</f>
        <v>0</v>
      </c>
      <c r="Q450" s="134">
        <v>0</v>
      </c>
      <c r="R450" s="134">
        <f>Q450*H450</f>
        <v>0</v>
      </c>
      <c r="S450" s="134">
        <v>0</v>
      </c>
      <c r="T450" s="135">
        <f>S450*H450</f>
        <v>0</v>
      </c>
      <c r="AR450" s="136" t="s">
        <v>148</v>
      </c>
      <c r="AT450" s="136" t="s">
        <v>143</v>
      </c>
      <c r="AU450" s="136" t="s">
        <v>80</v>
      </c>
      <c r="AY450" s="2" t="s">
        <v>140</v>
      </c>
      <c r="BE450" s="137">
        <f t="shared" si="25"/>
        <v>0</v>
      </c>
      <c r="BF450" s="137">
        <f t="shared" si="26"/>
        <v>0</v>
      </c>
      <c r="BG450" s="137">
        <f t="shared" si="27"/>
        <v>0</v>
      </c>
      <c r="BH450" s="137">
        <f t="shared" si="28"/>
        <v>0</v>
      </c>
      <c r="BI450" s="137">
        <f t="shared" si="29"/>
        <v>0</v>
      </c>
      <c r="BJ450" s="2" t="s">
        <v>78</v>
      </c>
      <c r="BK450" s="137">
        <f>ROUND(I450*H450,2)</f>
        <v>0</v>
      </c>
      <c r="BL450" s="2" t="s">
        <v>148</v>
      </c>
      <c r="BM450" s="136" t="s">
        <v>1799</v>
      </c>
    </row>
    <row r="451" spans="2:65" s="17" customFormat="1">
      <c r="B451" s="18"/>
      <c r="D451" s="138" t="s">
        <v>150</v>
      </c>
      <c r="F451" s="139" t="s">
        <v>1800</v>
      </c>
      <c r="I451" s="140"/>
      <c r="L451" s="18"/>
      <c r="M451" s="141"/>
      <c r="T451" s="42"/>
      <c r="AT451" s="2" t="s">
        <v>150</v>
      </c>
      <c r="AU451" s="2" t="s">
        <v>80</v>
      </c>
    </row>
    <row r="452" spans="2:65" s="142" customFormat="1">
      <c r="B452" s="143"/>
      <c r="D452" s="144" t="s">
        <v>152</v>
      </c>
      <c r="E452" s="145" t="s">
        <v>3</v>
      </c>
      <c r="F452" s="146" t="s">
        <v>1801</v>
      </c>
      <c r="H452" s="145" t="s">
        <v>3</v>
      </c>
      <c r="I452" s="147"/>
      <c r="L452" s="143"/>
      <c r="M452" s="148"/>
      <c r="T452" s="149"/>
      <c r="AT452" s="145" t="s">
        <v>152</v>
      </c>
      <c r="AU452" s="145" t="s">
        <v>80</v>
      </c>
      <c r="AV452" s="142" t="s">
        <v>78</v>
      </c>
      <c r="AW452" s="142" t="s">
        <v>32</v>
      </c>
      <c r="AX452" s="142" t="s">
        <v>70</v>
      </c>
      <c r="AY452" s="145" t="s">
        <v>140</v>
      </c>
    </row>
    <row r="453" spans="2:65" s="150" customFormat="1">
      <c r="B453" s="151"/>
      <c r="D453" s="144" t="s">
        <v>152</v>
      </c>
      <c r="E453" s="152" t="s">
        <v>3</v>
      </c>
      <c r="F453" s="153" t="s">
        <v>231</v>
      </c>
      <c r="H453" s="154">
        <v>8</v>
      </c>
      <c r="I453" s="155"/>
      <c r="L453" s="151"/>
      <c r="M453" s="156"/>
      <c r="T453" s="157"/>
      <c r="AT453" s="152" t="s">
        <v>152</v>
      </c>
      <c r="AU453" s="152" t="s">
        <v>80</v>
      </c>
      <c r="AV453" s="150" t="s">
        <v>80</v>
      </c>
      <c r="AW453" s="150" t="s">
        <v>32</v>
      </c>
      <c r="AX453" s="150" t="s">
        <v>70</v>
      </c>
      <c r="AY453" s="152" t="s">
        <v>140</v>
      </c>
    </row>
    <row r="454" spans="2:65" s="142" customFormat="1">
      <c r="B454" s="143"/>
      <c r="D454" s="144" t="s">
        <v>152</v>
      </c>
      <c r="E454" s="145" t="s">
        <v>3</v>
      </c>
      <c r="F454" s="146" t="s">
        <v>1033</v>
      </c>
      <c r="H454" s="145" t="s">
        <v>3</v>
      </c>
      <c r="I454" s="147"/>
      <c r="L454" s="143"/>
      <c r="M454" s="148"/>
      <c r="T454" s="149"/>
      <c r="AT454" s="145" t="s">
        <v>152</v>
      </c>
      <c r="AU454" s="145" t="s">
        <v>80</v>
      </c>
      <c r="AV454" s="142" t="s">
        <v>78</v>
      </c>
      <c r="AW454" s="142" t="s">
        <v>32</v>
      </c>
      <c r="AX454" s="142" t="s">
        <v>70</v>
      </c>
      <c r="AY454" s="145" t="s">
        <v>140</v>
      </c>
    </row>
    <row r="455" spans="2:65" s="142" customFormat="1">
      <c r="B455" s="143"/>
      <c r="D455" s="144" t="s">
        <v>152</v>
      </c>
      <c r="E455" s="145" t="s">
        <v>3</v>
      </c>
      <c r="F455" s="146" t="s">
        <v>1802</v>
      </c>
      <c r="H455" s="145" t="s">
        <v>3</v>
      </c>
      <c r="I455" s="147"/>
      <c r="L455" s="143"/>
      <c r="M455" s="148"/>
      <c r="T455" s="149"/>
      <c r="AT455" s="145" t="s">
        <v>152</v>
      </c>
      <c r="AU455" s="145" t="s">
        <v>80</v>
      </c>
      <c r="AV455" s="142" t="s">
        <v>78</v>
      </c>
      <c r="AW455" s="142" t="s">
        <v>32</v>
      </c>
      <c r="AX455" s="142" t="s">
        <v>70</v>
      </c>
      <c r="AY455" s="145" t="s">
        <v>140</v>
      </c>
    </row>
    <row r="456" spans="2:65" s="142" customFormat="1" ht="22.5">
      <c r="B456" s="143"/>
      <c r="D456" s="144" t="s">
        <v>152</v>
      </c>
      <c r="E456" s="145" t="s">
        <v>3</v>
      </c>
      <c r="F456" s="146" t="s">
        <v>1803</v>
      </c>
      <c r="H456" s="145" t="s">
        <v>3</v>
      </c>
      <c r="I456" s="147"/>
      <c r="L456" s="143"/>
      <c r="M456" s="148"/>
      <c r="T456" s="149"/>
      <c r="AT456" s="145" t="s">
        <v>152</v>
      </c>
      <c r="AU456" s="145" t="s">
        <v>80</v>
      </c>
      <c r="AV456" s="142" t="s">
        <v>78</v>
      </c>
      <c r="AW456" s="142" t="s">
        <v>32</v>
      </c>
      <c r="AX456" s="142" t="s">
        <v>70</v>
      </c>
      <c r="AY456" s="145" t="s">
        <v>140</v>
      </c>
    </row>
    <row r="457" spans="2:65" s="158" customFormat="1">
      <c r="B457" s="159"/>
      <c r="D457" s="144" t="s">
        <v>152</v>
      </c>
      <c r="E457" s="160" t="s">
        <v>3</v>
      </c>
      <c r="F457" s="161" t="s">
        <v>162</v>
      </c>
      <c r="H457" s="162">
        <v>8</v>
      </c>
      <c r="I457" s="163"/>
      <c r="L457" s="159"/>
      <c r="M457" s="164"/>
      <c r="T457" s="165"/>
      <c r="AT457" s="160" t="s">
        <v>152</v>
      </c>
      <c r="AU457" s="160" t="s">
        <v>80</v>
      </c>
      <c r="AV457" s="158" t="s">
        <v>148</v>
      </c>
      <c r="AW457" s="158" t="s">
        <v>32</v>
      </c>
      <c r="AX457" s="158" t="s">
        <v>78</v>
      </c>
      <c r="AY457" s="160" t="s">
        <v>140</v>
      </c>
    </row>
    <row r="458" spans="2:65" s="17" customFormat="1" ht="16.5" customHeight="1">
      <c r="B458" s="124"/>
      <c r="C458" s="125" t="s">
        <v>1077</v>
      </c>
      <c r="D458" s="125" t="s">
        <v>143</v>
      </c>
      <c r="E458" s="126" t="s">
        <v>1804</v>
      </c>
      <c r="F458" s="127" t="s">
        <v>1805</v>
      </c>
      <c r="G458" s="128" t="s">
        <v>1029</v>
      </c>
      <c r="H458" s="129">
        <v>4</v>
      </c>
      <c r="I458" s="130"/>
      <c r="J458" s="131">
        <f>ROUND(I458*H458,2)</f>
        <v>0</v>
      </c>
      <c r="K458" s="127" t="s">
        <v>147</v>
      </c>
      <c r="L458" s="18"/>
      <c r="M458" s="132" t="s">
        <v>3</v>
      </c>
      <c r="N458" s="133" t="s">
        <v>41</v>
      </c>
      <c r="P458" s="134">
        <f>O458*H458</f>
        <v>0</v>
      </c>
      <c r="Q458" s="134">
        <v>0</v>
      </c>
      <c r="R458" s="134">
        <f>Q458*H458</f>
        <v>0</v>
      </c>
      <c r="S458" s="134">
        <v>0</v>
      </c>
      <c r="T458" s="135">
        <f>S458*H458</f>
        <v>0</v>
      </c>
      <c r="AR458" s="136" t="s">
        <v>148</v>
      </c>
      <c r="AT458" s="136" t="s">
        <v>143</v>
      </c>
      <c r="AU458" s="136" t="s">
        <v>80</v>
      </c>
      <c r="AY458" s="2" t="s">
        <v>140</v>
      </c>
      <c r="BE458" s="137">
        <f t="shared" si="25"/>
        <v>0</v>
      </c>
      <c r="BF458" s="137">
        <f t="shared" si="26"/>
        <v>0</v>
      </c>
      <c r="BG458" s="137">
        <f t="shared" si="27"/>
        <v>0</v>
      </c>
      <c r="BH458" s="137">
        <f t="shared" si="28"/>
        <v>0</v>
      </c>
      <c r="BI458" s="137">
        <f t="shared" si="29"/>
        <v>0</v>
      </c>
      <c r="BJ458" s="2" t="s">
        <v>78</v>
      </c>
      <c r="BK458" s="137">
        <f>ROUND(I458*H458,2)</f>
        <v>0</v>
      </c>
      <c r="BL458" s="2" t="s">
        <v>148</v>
      </c>
      <c r="BM458" s="136" t="s">
        <v>1806</v>
      </c>
    </row>
    <row r="459" spans="2:65" s="17" customFormat="1">
      <c r="B459" s="18"/>
      <c r="D459" s="138" t="s">
        <v>150</v>
      </c>
      <c r="F459" s="139" t="s">
        <v>1807</v>
      </c>
      <c r="I459" s="140"/>
      <c r="L459" s="18"/>
      <c r="M459" s="141"/>
      <c r="T459" s="42"/>
      <c r="AT459" s="2" t="s">
        <v>150</v>
      </c>
      <c r="AU459" s="2" t="s">
        <v>80</v>
      </c>
    </row>
    <row r="460" spans="2:65" s="142" customFormat="1">
      <c r="B460" s="143"/>
      <c r="D460" s="144" t="s">
        <v>152</v>
      </c>
      <c r="E460" s="145" t="s">
        <v>3</v>
      </c>
      <c r="F460" s="146" t="s">
        <v>1808</v>
      </c>
      <c r="H460" s="145" t="s">
        <v>3</v>
      </c>
      <c r="I460" s="147"/>
      <c r="L460" s="143"/>
      <c r="M460" s="148"/>
      <c r="T460" s="149"/>
      <c r="AT460" s="145" t="s">
        <v>152</v>
      </c>
      <c r="AU460" s="145" t="s">
        <v>80</v>
      </c>
      <c r="AV460" s="142" t="s">
        <v>78</v>
      </c>
      <c r="AW460" s="142" t="s">
        <v>32</v>
      </c>
      <c r="AX460" s="142" t="s">
        <v>70</v>
      </c>
      <c r="AY460" s="145" t="s">
        <v>140</v>
      </c>
    </row>
    <row r="461" spans="2:65" s="150" customFormat="1">
      <c r="B461" s="151"/>
      <c r="D461" s="144" t="s">
        <v>152</v>
      </c>
      <c r="E461" s="152" t="s">
        <v>3</v>
      </c>
      <c r="F461" s="153" t="s">
        <v>148</v>
      </c>
      <c r="H461" s="154">
        <v>4</v>
      </c>
      <c r="I461" s="155"/>
      <c r="L461" s="151"/>
      <c r="M461" s="156"/>
      <c r="T461" s="157"/>
      <c r="AT461" s="152" t="s">
        <v>152</v>
      </c>
      <c r="AU461" s="152" t="s">
        <v>80</v>
      </c>
      <c r="AV461" s="150" t="s">
        <v>80</v>
      </c>
      <c r="AW461" s="150" t="s">
        <v>32</v>
      </c>
      <c r="AX461" s="150" t="s">
        <v>78</v>
      </c>
      <c r="AY461" s="152" t="s">
        <v>140</v>
      </c>
    </row>
    <row r="462" spans="2:65" s="142" customFormat="1">
      <c r="B462" s="143"/>
      <c r="D462" s="144" t="s">
        <v>152</v>
      </c>
      <c r="E462" s="145" t="s">
        <v>3</v>
      </c>
      <c r="F462" s="146" t="s">
        <v>1033</v>
      </c>
      <c r="H462" s="145" t="s">
        <v>3</v>
      </c>
      <c r="I462" s="147"/>
      <c r="L462" s="143"/>
      <c r="M462" s="148"/>
      <c r="T462" s="149"/>
      <c r="AT462" s="145" t="s">
        <v>152</v>
      </c>
      <c r="AU462" s="145" t="s">
        <v>80</v>
      </c>
      <c r="AV462" s="142" t="s">
        <v>78</v>
      </c>
      <c r="AW462" s="142" t="s">
        <v>32</v>
      </c>
      <c r="AX462" s="142" t="s">
        <v>70</v>
      </c>
      <c r="AY462" s="145" t="s">
        <v>140</v>
      </c>
    </row>
    <row r="463" spans="2:65" s="142" customFormat="1">
      <c r="B463" s="143"/>
      <c r="D463" s="144" t="s">
        <v>152</v>
      </c>
      <c r="E463" s="145" t="s">
        <v>3</v>
      </c>
      <c r="F463" s="146" t="s">
        <v>1809</v>
      </c>
      <c r="H463" s="145" t="s">
        <v>3</v>
      </c>
      <c r="I463" s="147"/>
      <c r="L463" s="143"/>
      <c r="M463" s="148"/>
      <c r="T463" s="149"/>
      <c r="AT463" s="145" t="s">
        <v>152</v>
      </c>
      <c r="AU463" s="145" t="s">
        <v>80</v>
      </c>
      <c r="AV463" s="142" t="s">
        <v>78</v>
      </c>
      <c r="AW463" s="142" t="s">
        <v>32</v>
      </c>
      <c r="AX463" s="142" t="s">
        <v>70</v>
      </c>
      <c r="AY463" s="145" t="s">
        <v>140</v>
      </c>
    </row>
    <row r="464" spans="2:65" s="142" customFormat="1" ht="33.75">
      <c r="B464" s="143"/>
      <c r="D464" s="144" t="s">
        <v>152</v>
      </c>
      <c r="E464" s="145" t="s">
        <v>3</v>
      </c>
      <c r="F464" s="146" t="s">
        <v>1810</v>
      </c>
      <c r="H464" s="145" t="s">
        <v>3</v>
      </c>
      <c r="I464" s="147"/>
      <c r="L464" s="143"/>
      <c r="M464" s="148"/>
      <c r="T464" s="149"/>
      <c r="AT464" s="145" t="s">
        <v>152</v>
      </c>
      <c r="AU464" s="145" t="s">
        <v>80</v>
      </c>
      <c r="AV464" s="142" t="s">
        <v>78</v>
      </c>
      <c r="AW464" s="142" t="s">
        <v>32</v>
      </c>
      <c r="AX464" s="142" t="s">
        <v>70</v>
      </c>
      <c r="AY464" s="145" t="s">
        <v>140</v>
      </c>
    </row>
    <row r="465" spans="2:65" s="17" customFormat="1" ht="16.5" customHeight="1">
      <c r="B465" s="124"/>
      <c r="C465" s="125" t="s">
        <v>1084</v>
      </c>
      <c r="D465" s="125" t="s">
        <v>143</v>
      </c>
      <c r="E465" s="126" t="s">
        <v>1811</v>
      </c>
      <c r="F465" s="127" t="s">
        <v>1812</v>
      </c>
      <c r="G465" s="128" t="s">
        <v>1029</v>
      </c>
      <c r="H465" s="129">
        <v>1</v>
      </c>
      <c r="I465" s="130"/>
      <c r="J465" s="131">
        <f>ROUND(I465*H465,2)</f>
        <v>0</v>
      </c>
      <c r="K465" s="127" t="s">
        <v>147</v>
      </c>
      <c r="L465" s="18"/>
      <c r="M465" s="132" t="s">
        <v>3</v>
      </c>
      <c r="N465" s="133" t="s">
        <v>41</v>
      </c>
      <c r="P465" s="134">
        <f>O465*H465</f>
        <v>0</v>
      </c>
      <c r="Q465" s="134">
        <v>0</v>
      </c>
      <c r="R465" s="134">
        <f>Q465*H465</f>
        <v>0</v>
      </c>
      <c r="S465" s="134">
        <v>0</v>
      </c>
      <c r="T465" s="135">
        <f>S465*H465</f>
        <v>0</v>
      </c>
      <c r="AR465" s="136" t="s">
        <v>148</v>
      </c>
      <c r="AT465" s="136" t="s">
        <v>143</v>
      </c>
      <c r="AU465" s="136" t="s">
        <v>80</v>
      </c>
      <c r="AY465" s="2" t="s">
        <v>140</v>
      </c>
      <c r="BE465" s="137">
        <f t="shared" si="25"/>
        <v>0</v>
      </c>
      <c r="BF465" s="137">
        <f t="shared" si="26"/>
        <v>0</v>
      </c>
      <c r="BG465" s="137">
        <f t="shared" si="27"/>
        <v>0</v>
      </c>
      <c r="BH465" s="137">
        <f t="shared" si="28"/>
        <v>0</v>
      </c>
      <c r="BI465" s="137">
        <f t="shared" si="29"/>
        <v>0</v>
      </c>
      <c r="BJ465" s="2" t="s">
        <v>78</v>
      </c>
      <c r="BK465" s="137">
        <f>ROUND(I465*H465,2)</f>
        <v>0</v>
      </c>
      <c r="BL465" s="2" t="s">
        <v>148</v>
      </c>
      <c r="BM465" s="136" t="s">
        <v>1813</v>
      </c>
    </row>
    <row r="466" spans="2:65" s="17" customFormat="1">
      <c r="B466" s="18"/>
      <c r="D466" s="138" t="s">
        <v>150</v>
      </c>
      <c r="F466" s="139" t="s">
        <v>1814</v>
      </c>
      <c r="I466" s="140"/>
      <c r="L466" s="18"/>
      <c r="M466" s="141"/>
      <c r="T466" s="42"/>
      <c r="AT466" s="2" t="s">
        <v>150</v>
      </c>
      <c r="AU466" s="2" t="s">
        <v>80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1732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50" customFormat="1">
      <c r="B468" s="151"/>
      <c r="D468" s="144" t="s">
        <v>152</v>
      </c>
      <c r="E468" s="152" t="s">
        <v>3</v>
      </c>
      <c r="F468" s="153" t="s">
        <v>78</v>
      </c>
      <c r="H468" s="154">
        <v>1</v>
      </c>
      <c r="I468" s="155"/>
      <c r="L468" s="151"/>
      <c r="M468" s="156"/>
      <c r="T468" s="157"/>
      <c r="AT468" s="152" t="s">
        <v>152</v>
      </c>
      <c r="AU468" s="152" t="s">
        <v>80</v>
      </c>
      <c r="AV468" s="150" t="s">
        <v>80</v>
      </c>
      <c r="AW468" s="150" t="s">
        <v>32</v>
      </c>
      <c r="AX468" s="150" t="s">
        <v>70</v>
      </c>
      <c r="AY468" s="152" t="s">
        <v>140</v>
      </c>
    </row>
    <row r="469" spans="2:65" s="142" customFormat="1">
      <c r="B469" s="143"/>
      <c r="D469" s="144" t="s">
        <v>152</v>
      </c>
      <c r="E469" s="145" t="s">
        <v>3</v>
      </c>
      <c r="F469" s="146" t="s">
        <v>1033</v>
      </c>
      <c r="H469" s="145" t="s">
        <v>3</v>
      </c>
      <c r="I469" s="147"/>
      <c r="L469" s="143"/>
      <c r="M469" s="148"/>
      <c r="T469" s="149"/>
      <c r="AT469" s="145" t="s">
        <v>152</v>
      </c>
      <c r="AU469" s="145" t="s">
        <v>80</v>
      </c>
      <c r="AV469" s="142" t="s">
        <v>78</v>
      </c>
      <c r="AW469" s="142" t="s">
        <v>32</v>
      </c>
      <c r="AX469" s="142" t="s">
        <v>70</v>
      </c>
      <c r="AY469" s="145" t="s">
        <v>140</v>
      </c>
    </row>
    <row r="470" spans="2:65" s="142" customFormat="1">
      <c r="B470" s="143"/>
      <c r="D470" s="144" t="s">
        <v>152</v>
      </c>
      <c r="E470" s="145" t="s">
        <v>3</v>
      </c>
      <c r="F470" s="146" t="s">
        <v>1815</v>
      </c>
      <c r="H470" s="145" t="s">
        <v>3</v>
      </c>
      <c r="I470" s="147"/>
      <c r="L470" s="143"/>
      <c r="M470" s="148"/>
      <c r="T470" s="149"/>
      <c r="AT470" s="145" t="s">
        <v>152</v>
      </c>
      <c r="AU470" s="145" t="s">
        <v>80</v>
      </c>
      <c r="AV470" s="142" t="s">
        <v>78</v>
      </c>
      <c r="AW470" s="142" t="s">
        <v>32</v>
      </c>
      <c r="AX470" s="142" t="s">
        <v>70</v>
      </c>
      <c r="AY470" s="145" t="s">
        <v>140</v>
      </c>
    </row>
    <row r="471" spans="2:65" s="142" customFormat="1">
      <c r="B471" s="143"/>
      <c r="D471" s="144" t="s">
        <v>152</v>
      </c>
      <c r="E471" s="145" t="s">
        <v>3</v>
      </c>
      <c r="F471" s="146" t="s">
        <v>1816</v>
      </c>
      <c r="H471" s="145" t="s">
        <v>3</v>
      </c>
      <c r="I471" s="147"/>
      <c r="L471" s="143"/>
      <c r="M471" s="148"/>
      <c r="T471" s="149"/>
      <c r="AT471" s="145" t="s">
        <v>152</v>
      </c>
      <c r="AU471" s="145" t="s">
        <v>80</v>
      </c>
      <c r="AV471" s="142" t="s">
        <v>78</v>
      </c>
      <c r="AW471" s="142" t="s">
        <v>32</v>
      </c>
      <c r="AX471" s="142" t="s">
        <v>70</v>
      </c>
      <c r="AY471" s="145" t="s">
        <v>140</v>
      </c>
    </row>
    <row r="472" spans="2:65" s="158" customFormat="1">
      <c r="B472" s="159"/>
      <c r="D472" s="144" t="s">
        <v>152</v>
      </c>
      <c r="E472" s="160" t="s">
        <v>3</v>
      </c>
      <c r="F472" s="161" t="s">
        <v>162</v>
      </c>
      <c r="H472" s="162">
        <v>1</v>
      </c>
      <c r="I472" s="163"/>
      <c r="L472" s="159"/>
      <c r="M472" s="164"/>
      <c r="T472" s="165"/>
      <c r="AT472" s="160" t="s">
        <v>152</v>
      </c>
      <c r="AU472" s="160" t="s">
        <v>80</v>
      </c>
      <c r="AV472" s="158" t="s">
        <v>148</v>
      </c>
      <c r="AW472" s="158" t="s">
        <v>32</v>
      </c>
      <c r="AX472" s="158" t="s">
        <v>78</v>
      </c>
      <c r="AY472" s="160" t="s">
        <v>140</v>
      </c>
    </row>
    <row r="473" spans="2:65" s="17" customFormat="1" ht="16.5" customHeight="1">
      <c r="B473" s="124"/>
      <c r="C473" s="125" t="s">
        <v>888</v>
      </c>
      <c r="D473" s="125" t="s">
        <v>143</v>
      </c>
      <c r="E473" s="126" t="s">
        <v>1817</v>
      </c>
      <c r="F473" s="127" t="s">
        <v>1818</v>
      </c>
      <c r="G473" s="128" t="s">
        <v>1029</v>
      </c>
      <c r="H473" s="129">
        <v>12</v>
      </c>
      <c r="I473" s="130"/>
      <c r="J473" s="131">
        <f>ROUND(I473*H473,2)</f>
        <v>0</v>
      </c>
      <c r="K473" s="127" t="s">
        <v>147</v>
      </c>
      <c r="L473" s="18"/>
      <c r="M473" s="132" t="s">
        <v>3</v>
      </c>
      <c r="N473" s="133" t="s">
        <v>41</v>
      </c>
      <c r="P473" s="134">
        <f>O473*H473</f>
        <v>0</v>
      </c>
      <c r="Q473" s="134">
        <v>0</v>
      </c>
      <c r="R473" s="134">
        <f>Q473*H473</f>
        <v>0</v>
      </c>
      <c r="S473" s="134">
        <v>0</v>
      </c>
      <c r="T473" s="135">
        <f>S473*H473</f>
        <v>0</v>
      </c>
      <c r="AR473" s="136" t="s">
        <v>148</v>
      </c>
      <c r="AT473" s="136" t="s">
        <v>143</v>
      </c>
      <c r="AU473" s="136" t="s">
        <v>80</v>
      </c>
      <c r="AY473" s="2" t="s">
        <v>140</v>
      </c>
      <c r="BE473" s="137">
        <f t="shared" si="25"/>
        <v>0</v>
      </c>
      <c r="BF473" s="137">
        <f t="shared" si="26"/>
        <v>0</v>
      </c>
      <c r="BG473" s="137">
        <f t="shared" si="27"/>
        <v>0</v>
      </c>
      <c r="BH473" s="137">
        <f t="shared" si="28"/>
        <v>0</v>
      </c>
      <c r="BI473" s="137">
        <f t="shared" si="29"/>
        <v>0</v>
      </c>
      <c r="BJ473" s="2" t="s">
        <v>78</v>
      </c>
      <c r="BK473" s="137">
        <f>ROUND(I473*H473,2)</f>
        <v>0</v>
      </c>
      <c r="BL473" s="2" t="s">
        <v>148</v>
      </c>
      <c r="BM473" s="136" t="s">
        <v>1819</v>
      </c>
    </row>
    <row r="474" spans="2:65" s="17" customFormat="1">
      <c r="B474" s="18"/>
      <c r="D474" s="138" t="s">
        <v>150</v>
      </c>
      <c r="F474" s="139" t="s">
        <v>1820</v>
      </c>
      <c r="I474" s="140"/>
      <c r="L474" s="18"/>
      <c r="M474" s="141"/>
      <c r="T474" s="42"/>
      <c r="AT474" s="2" t="s">
        <v>150</v>
      </c>
      <c r="AU474" s="2" t="s">
        <v>80</v>
      </c>
    </row>
    <row r="475" spans="2:65" s="142" customFormat="1">
      <c r="B475" s="143"/>
      <c r="D475" s="144" t="s">
        <v>152</v>
      </c>
      <c r="E475" s="145" t="s">
        <v>3</v>
      </c>
      <c r="F475" s="146" t="s">
        <v>1821</v>
      </c>
      <c r="H475" s="145" t="s">
        <v>3</v>
      </c>
      <c r="I475" s="147"/>
      <c r="L475" s="143"/>
      <c r="M475" s="148"/>
      <c r="T475" s="149"/>
      <c r="AT475" s="145" t="s">
        <v>152</v>
      </c>
      <c r="AU475" s="145" t="s">
        <v>80</v>
      </c>
      <c r="AV475" s="142" t="s">
        <v>78</v>
      </c>
      <c r="AW475" s="142" t="s">
        <v>32</v>
      </c>
      <c r="AX475" s="142" t="s">
        <v>70</v>
      </c>
      <c r="AY475" s="145" t="s">
        <v>140</v>
      </c>
    </row>
    <row r="476" spans="2:65" s="150" customFormat="1">
      <c r="B476" s="151"/>
      <c r="D476" s="144" t="s">
        <v>152</v>
      </c>
      <c r="E476" s="152" t="s">
        <v>3</v>
      </c>
      <c r="F476" s="153" t="s">
        <v>9</v>
      </c>
      <c r="H476" s="154">
        <v>12</v>
      </c>
      <c r="I476" s="155"/>
      <c r="L476" s="151"/>
      <c r="M476" s="156"/>
      <c r="T476" s="157"/>
      <c r="AT476" s="152" t="s">
        <v>152</v>
      </c>
      <c r="AU476" s="152" t="s">
        <v>80</v>
      </c>
      <c r="AV476" s="150" t="s">
        <v>80</v>
      </c>
      <c r="AW476" s="150" t="s">
        <v>32</v>
      </c>
      <c r="AX476" s="150" t="s">
        <v>70</v>
      </c>
      <c r="AY476" s="152" t="s">
        <v>140</v>
      </c>
    </row>
    <row r="477" spans="2:65" s="142" customFormat="1">
      <c r="B477" s="143"/>
      <c r="D477" s="144" t="s">
        <v>152</v>
      </c>
      <c r="E477" s="145" t="s">
        <v>3</v>
      </c>
      <c r="F477" s="146" t="s">
        <v>1033</v>
      </c>
      <c r="H477" s="145" t="s">
        <v>3</v>
      </c>
      <c r="I477" s="147"/>
      <c r="L477" s="143"/>
      <c r="M477" s="148"/>
      <c r="T477" s="149"/>
      <c r="AT477" s="145" t="s">
        <v>152</v>
      </c>
      <c r="AU477" s="145" t="s">
        <v>80</v>
      </c>
      <c r="AV477" s="142" t="s">
        <v>78</v>
      </c>
      <c r="AW477" s="142" t="s">
        <v>32</v>
      </c>
      <c r="AX477" s="142" t="s">
        <v>70</v>
      </c>
      <c r="AY477" s="145" t="s">
        <v>140</v>
      </c>
    </row>
    <row r="478" spans="2:65" s="142" customFormat="1" ht="22.5">
      <c r="B478" s="143"/>
      <c r="D478" s="144" t="s">
        <v>152</v>
      </c>
      <c r="E478" s="145" t="s">
        <v>3</v>
      </c>
      <c r="F478" s="146" t="s">
        <v>1822</v>
      </c>
      <c r="H478" s="145" t="s">
        <v>3</v>
      </c>
      <c r="I478" s="147"/>
      <c r="L478" s="143"/>
      <c r="M478" s="148"/>
      <c r="T478" s="149"/>
      <c r="AT478" s="145" t="s">
        <v>152</v>
      </c>
      <c r="AU478" s="145" t="s">
        <v>80</v>
      </c>
      <c r="AV478" s="142" t="s">
        <v>78</v>
      </c>
      <c r="AW478" s="142" t="s">
        <v>32</v>
      </c>
      <c r="AX478" s="142" t="s">
        <v>70</v>
      </c>
      <c r="AY478" s="145" t="s">
        <v>140</v>
      </c>
    </row>
    <row r="479" spans="2:65" s="142" customFormat="1" ht="22.5">
      <c r="B479" s="143"/>
      <c r="D479" s="144" t="s">
        <v>152</v>
      </c>
      <c r="E479" s="145" t="s">
        <v>3</v>
      </c>
      <c r="F479" s="146" t="s">
        <v>1823</v>
      </c>
      <c r="H479" s="145" t="s">
        <v>3</v>
      </c>
      <c r="I479" s="147"/>
      <c r="L479" s="143"/>
      <c r="M479" s="148"/>
      <c r="T479" s="149"/>
      <c r="AT479" s="145" t="s">
        <v>152</v>
      </c>
      <c r="AU479" s="145" t="s">
        <v>80</v>
      </c>
      <c r="AV479" s="142" t="s">
        <v>78</v>
      </c>
      <c r="AW479" s="142" t="s">
        <v>32</v>
      </c>
      <c r="AX479" s="142" t="s">
        <v>70</v>
      </c>
      <c r="AY479" s="145" t="s">
        <v>140</v>
      </c>
    </row>
    <row r="480" spans="2:65" s="158" customFormat="1">
      <c r="B480" s="159"/>
      <c r="D480" s="144" t="s">
        <v>152</v>
      </c>
      <c r="E480" s="160" t="s">
        <v>3</v>
      </c>
      <c r="F480" s="161" t="s">
        <v>162</v>
      </c>
      <c r="H480" s="162">
        <v>12</v>
      </c>
      <c r="I480" s="163"/>
      <c r="L480" s="159"/>
      <c r="M480" s="164"/>
      <c r="T480" s="165"/>
      <c r="AT480" s="160" t="s">
        <v>152</v>
      </c>
      <c r="AU480" s="160" t="s">
        <v>80</v>
      </c>
      <c r="AV480" s="158" t="s">
        <v>148</v>
      </c>
      <c r="AW480" s="158" t="s">
        <v>32</v>
      </c>
      <c r="AX480" s="158" t="s">
        <v>78</v>
      </c>
      <c r="AY480" s="160" t="s">
        <v>140</v>
      </c>
    </row>
    <row r="481" spans="2:65" s="17" customFormat="1" ht="16.5" customHeight="1">
      <c r="B481" s="124"/>
      <c r="C481" s="125" t="s">
        <v>1107</v>
      </c>
      <c r="D481" s="125" t="s">
        <v>143</v>
      </c>
      <c r="E481" s="126" t="s">
        <v>1824</v>
      </c>
      <c r="F481" s="127" t="s">
        <v>1825</v>
      </c>
      <c r="G481" s="128" t="s">
        <v>1029</v>
      </c>
      <c r="H481" s="129">
        <v>1</v>
      </c>
      <c r="I481" s="130"/>
      <c r="J481" s="131">
        <f>ROUND(I481*H481,2)</f>
        <v>0</v>
      </c>
      <c r="K481" s="127" t="s">
        <v>147</v>
      </c>
      <c r="L481" s="18"/>
      <c r="M481" s="132" t="s">
        <v>3</v>
      </c>
      <c r="N481" s="133" t="s">
        <v>41</v>
      </c>
      <c r="P481" s="134">
        <f>O481*H481</f>
        <v>0</v>
      </c>
      <c r="Q481" s="134">
        <v>0</v>
      </c>
      <c r="R481" s="134">
        <f>Q481*H481</f>
        <v>0</v>
      </c>
      <c r="S481" s="134">
        <v>0</v>
      </c>
      <c r="T481" s="135">
        <f>S481*H481</f>
        <v>0</v>
      </c>
      <c r="AR481" s="136" t="s">
        <v>148</v>
      </c>
      <c r="AT481" s="136" t="s">
        <v>143</v>
      </c>
      <c r="AU481" s="136" t="s">
        <v>80</v>
      </c>
      <c r="AY481" s="2" t="s">
        <v>140</v>
      </c>
      <c r="BE481" s="137">
        <f t="shared" ref="BE481:BE538" si="30">IF(N481="základní",J481,0)</f>
        <v>0</v>
      </c>
      <c r="BF481" s="137">
        <f t="shared" ref="BF481:BF538" si="31">IF(N481="snížená",J481,0)</f>
        <v>0</v>
      </c>
      <c r="BG481" s="137">
        <f t="shared" ref="BG481:BG538" si="32">IF(N481="zákl. přenesená",J481,0)</f>
        <v>0</v>
      </c>
      <c r="BH481" s="137">
        <f t="shared" ref="BH481:BH538" si="33">IF(N481="sníž. přenesená",J481,0)</f>
        <v>0</v>
      </c>
      <c r="BI481" s="137">
        <f t="shared" ref="BI481:BI538" si="34">IF(N481="nulová",J481,0)</f>
        <v>0</v>
      </c>
      <c r="BJ481" s="2" t="s">
        <v>78</v>
      </c>
      <c r="BK481" s="137">
        <f>ROUND(I481*H481,2)</f>
        <v>0</v>
      </c>
      <c r="BL481" s="2" t="s">
        <v>148</v>
      </c>
      <c r="BM481" s="136" t="s">
        <v>1826</v>
      </c>
    </row>
    <row r="482" spans="2:65" s="17" customFormat="1">
      <c r="B482" s="18"/>
      <c r="D482" s="138" t="s">
        <v>150</v>
      </c>
      <c r="F482" s="139" t="s">
        <v>1827</v>
      </c>
      <c r="I482" s="140"/>
      <c r="L482" s="18"/>
      <c r="M482" s="141"/>
      <c r="T482" s="42"/>
      <c r="AT482" s="2" t="s">
        <v>150</v>
      </c>
      <c r="AU482" s="2" t="s">
        <v>80</v>
      </c>
    </row>
    <row r="483" spans="2:65" s="142" customFormat="1">
      <c r="B483" s="143"/>
      <c r="D483" s="144" t="s">
        <v>152</v>
      </c>
      <c r="E483" s="145" t="s">
        <v>3</v>
      </c>
      <c r="F483" s="146" t="s">
        <v>1732</v>
      </c>
      <c r="H483" s="145" t="s">
        <v>3</v>
      </c>
      <c r="I483" s="147"/>
      <c r="L483" s="143"/>
      <c r="M483" s="148"/>
      <c r="T483" s="149"/>
      <c r="AT483" s="145" t="s">
        <v>152</v>
      </c>
      <c r="AU483" s="145" t="s">
        <v>80</v>
      </c>
      <c r="AV483" s="142" t="s">
        <v>78</v>
      </c>
      <c r="AW483" s="142" t="s">
        <v>32</v>
      </c>
      <c r="AX483" s="142" t="s">
        <v>70</v>
      </c>
      <c r="AY483" s="145" t="s">
        <v>140</v>
      </c>
    </row>
    <row r="484" spans="2:65" s="150" customFormat="1">
      <c r="B484" s="151"/>
      <c r="D484" s="144" t="s">
        <v>152</v>
      </c>
      <c r="E484" s="152" t="s">
        <v>3</v>
      </c>
      <c r="F484" s="153" t="s">
        <v>78</v>
      </c>
      <c r="H484" s="154">
        <v>1</v>
      </c>
      <c r="I484" s="155"/>
      <c r="L484" s="151"/>
      <c r="M484" s="156"/>
      <c r="T484" s="157"/>
      <c r="AT484" s="152" t="s">
        <v>152</v>
      </c>
      <c r="AU484" s="152" t="s">
        <v>80</v>
      </c>
      <c r="AV484" s="150" t="s">
        <v>80</v>
      </c>
      <c r="AW484" s="150" t="s">
        <v>32</v>
      </c>
      <c r="AX484" s="150" t="s">
        <v>70</v>
      </c>
      <c r="AY484" s="152" t="s">
        <v>140</v>
      </c>
    </row>
    <row r="485" spans="2:65" s="142" customFormat="1">
      <c r="B485" s="143"/>
      <c r="D485" s="144" t="s">
        <v>152</v>
      </c>
      <c r="E485" s="145" t="s">
        <v>3</v>
      </c>
      <c r="F485" s="146" t="s">
        <v>1033</v>
      </c>
      <c r="H485" s="145" t="s">
        <v>3</v>
      </c>
      <c r="I485" s="147"/>
      <c r="L485" s="143"/>
      <c r="M485" s="148"/>
      <c r="T485" s="149"/>
      <c r="AT485" s="145" t="s">
        <v>152</v>
      </c>
      <c r="AU485" s="145" t="s">
        <v>80</v>
      </c>
      <c r="AV485" s="142" t="s">
        <v>78</v>
      </c>
      <c r="AW485" s="142" t="s">
        <v>32</v>
      </c>
      <c r="AX485" s="142" t="s">
        <v>70</v>
      </c>
      <c r="AY485" s="145" t="s">
        <v>140</v>
      </c>
    </row>
    <row r="486" spans="2:65" s="142" customFormat="1">
      <c r="B486" s="143"/>
      <c r="D486" s="144" t="s">
        <v>152</v>
      </c>
      <c r="E486" s="145" t="s">
        <v>3</v>
      </c>
      <c r="F486" s="146" t="s">
        <v>1828</v>
      </c>
      <c r="H486" s="145" t="s">
        <v>3</v>
      </c>
      <c r="I486" s="147"/>
      <c r="L486" s="143"/>
      <c r="M486" s="148"/>
      <c r="T486" s="149"/>
      <c r="AT486" s="145" t="s">
        <v>152</v>
      </c>
      <c r="AU486" s="145" t="s">
        <v>80</v>
      </c>
      <c r="AV486" s="142" t="s">
        <v>78</v>
      </c>
      <c r="AW486" s="142" t="s">
        <v>32</v>
      </c>
      <c r="AX486" s="142" t="s">
        <v>70</v>
      </c>
      <c r="AY486" s="145" t="s">
        <v>140</v>
      </c>
    </row>
    <row r="487" spans="2:65" s="142" customFormat="1" ht="33.75">
      <c r="B487" s="143"/>
      <c r="D487" s="144" t="s">
        <v>152</v>
      </c>
      <c r="E487" s="145" t="s">
        <v>3</v>
      </c>
      <c r="F487" s="146" t="s">
        <v>1829</v>
      </c>
      <c r="H487" s="145" t="s">
        <v>3</v>
      </c>
      <c r="I487" s="147"/>
      <c r="L487" s="143"/>
      <c r="M487" s="148"/>
      <c r="T487" s="149"/>
      <c r="AT487" s="145" t="s">
        <v>152</v>
      </c>
      <c r="AU487" s="145" t="s">
        <v>80</v>
      </c>
      <c r="AV487" s="142" t="s">
        <v>78</v>
      </c>
      <c r="AW487" s="142" t="s">
        <v>32</v>
      </c>
      <c r="AX487" s="142" t="s">
        <v>70</v>
      </c>
      <c r="AY487" s="145" t="s">
        <v>140</v>
      </c>
    </row>
    <row r="488" spans="2:65" s="142" customFormat="1">
      <c r="B488" s="143"/>
      <c r="D488" s="144" t="s">
        <v>152</v>
      </c>
      <c r="E488" s="145" t="s">
        <v>3</v>
      </c>
      <c r="F488" s="146" t="s">
        <v>1830</v>
      </c>
      <c r="H488" s="145" t="s">
        <v>3</v>
      </c>
      <c r="I488" s="147"/>
      <c r="L488" s="143"/>
      <c r="M488" s="148"/>
      <c r="T488" s="149"/>
      <c r="AT488" s="145" t="s">
        <v>152</v>
      </c>
      <c r="AU488" s="145" t="s">
        <v>80</v>
      </c>
      <c r="AV488" s="142" t="s">
        <v>78</v>
      </c>
      <c r="AW488" s="142" t="s">
        <v>32</v>
      </c>
      <c r="AX488" s="142" t="s">
        <v>70</v>
      </c>
      <c r="AY488" s="145" t="s">
        <v>140</v>
      </c>
    </row>
    <row r="489" spans="2:65" s="158" customFormat="1">
      <c r="B489" s="159"/>
      <c r="D489" s="144" t="s">
        <v>152</v>
      </c>
      <c r="E489" s="160" t="s">
        <v>3</v>
      </c>
      <c r="F489" s="161" t="s">
        <v>162</v>
      </c>
      <c r="H489" s="162">
        <v>1</v>
      </c>
      <c r="I489" s="163"/>
      <c r="L489" s="159"/>
      <c r="M489" s="164"/>
      <c r="T489" s="165"/>
      <c r="AT489" s="160" t="s">
        <v>152</v>
      </c>
      <c r="AU489" s="160" t="s">
        <v>80</v>
      </c>
      <c r="AV489" s="158" t="s">
        <v>148</v>
      </c>
      <c r="AW489" s="158" t="s">
        <v>32</v>
      </c>
      <c r="AX489" s="158" t="s">
        <v>78</v>
      </c>
      <c r="AY489" s="160" t="s">
        <v>140</v>
      </c>
    </row>
    <row r="490" spans="2:65" s="17" customFormat="1" ht="16.5" customHeight="1">
      <c r="B490" s="124"/>
      <c r="C490" s="125" t="s">
        <v>678</v>
      </c>
      <c r="D490" s="125" t="s">
        <v>143</v>
      </c>
      <c r="E490" s="126" t="s">
        <v>1831</v>
      </c>
      <c r="F490" s="127" t="s">
        <v>1832</v>
      </c>
      <c r="G490" s="128" t="s">
        <v>1029</v>
      </c>
      <c r="H490" s="129">
        <v>1</v>
      </c>
      <c r="I490" s="130"/>
      <c r="J490" s="131">
        <f>ROUND(I490*H490,2)</f>
        <v>0</v>
      </c>
      <c r="K490" s="127" t="s">
        <v>147</v>
      </c>
      <c r="L490" s="18"/>
      <c r="M490" s="132" t="s">
        <v>3</v>
      </c>
      <c r="N490" s="133" t="s">
        <v>41</v>
      </c>
      <c r="P490" s="134">
        <f>O490*H490</f>
        <v>0</v>
      </c>
      <c r="Q490" s="134">
        <v>0</v>
      </c>
      <c r="R490" s="134">
        <f>Q490*H490</f>
        <v>0</v>
      </c>
      <c r="S490" s="134">
        <v>0</v>
      </c>
      <c r="T490" s="135">
        <f>S490*H490</f>
        <v>0</v>
      </c>
      <c r="AR490" s="136" t="s">
        <v>148</v>
      </c>
      <c r="AT490" s="136" t="s">
        <v>143</v>
      </c>
      <c r="AU490" s="136" t="s">
        <v>80</v>
      </c>
      <c r="AY490" s="2" t="s">
        <v>140</v>
      </c>
      <c r="BE490" s="137">
        <f t="shared" si="30"/>
        <v>0</v>
      </c>
      <c r="BF490" s="137">
        <f t="shared" si="31"/>
        <v>0</v>
      </c>
      <c r="BG490" s="137">
        <f t="shared" si="32"/>
        <v>0</v>
      </c>
      <c r="BH490" s="137">
        <f t="shared" si="33"/>
        <v>0</v>
      </c>
      <c r="BI490" s="137">
        <f t="shared" si="34"/>
        <v>0</v>
      </c>
      <c r="BJ490" s="2" t="s">
        <v>78</v>
      </c>
      <c r="BK490" s="137">
        <f>ROUND(I490*H490,2)</f>
        <v>0</v>
      </c>
      <c r="BL490" s="2" t="s">
        <v>148</v>
      </c>
      <c r="BM490" s="136" t="s">
        <v>1833</v>
      </c>
    </row>
    <row r="491" spans="2:65" s="17" customFormat="1">
      <c r="B491" s="18"/>
      <c r="D491" s="138" t="s">
        <v>150</v>
      </c>
      <c r="F491" s="139" t="s">
        <v>1834</v>
      </c>
      <c r="I491" s="140"/>
      <c r="L491" s="18"/>
      <c r="M491" s="141"/>
      <c r="T491" s="42"/>
      <c r="AT491" s="2" t="s">
        <v>150</v>
      </c>
      <c r="AU491" s="2" t="s">
        <v>80</v>
      </c>
    </row>
    <row r="492" spans="2:65" s="142" customFormat="1">
      <c r="B492" s="143"/>
      <c r="D492" s="144" t="s">
        <v>152</v>
      </c>
      <c r="E492" s="145" t="s">
        <v>3</v>
      </c>
      <c r="F492" s="146" t="s">
        <v>1179</v>
      </c>
      <c r="H492" s="145" t="s">
        <v>3</v>
      </c>
      <c r="I492" s="147"/>
      <c r="L492" s="143"/>
      <c r="M492" s="148"/>
      <c r="T492" s="149"/>
      <c r="AT492" s="145" t="s">
        <v>152</v>
      </c>
      <c r="AU492" s="145" t="s">
        <v>80</v>
      </c>
      <c r="AV492" s="142" t="s">
        <v>78</v>
      </c>
      <c r="AW492" s="142" t="s">
        <v>32</v>
      </c>
      <c r="AX492" s="142" t="s">
        <v>70</v>
      </c>
      <c r="AY492" s="145" t="s">
        <v>140</v>
      </c>
    </row>
    <row r="493" spans="2:65" s="150" customFormat="1">
      <c r="B493" s="151"/>
      <c r="D493" s="144" t="s">
        <v>152</v>
      </c>
      <c r="E493" s="152" t="s">
        <v>3</v>
      </c>
      <c r="F493" s="153" t="s">
        <v>78</v>
      </c>
      <c r="H493" s="154">
        <v>1</v>
      </c>
      <c r="I493" s="155"/>
      <c r="L493" s="151"/>
      <c r="M493" s="156"/>
      <c r="T493" s="157"/>
      <c r="AT493" s="152" t="s">
        <v>152</v>
      </c>
      <c r="AU493" s="152" t="s">
        <v>80</v>
      </c>
      <c r="AV493" s="150" t="s">
        <v>80</v>
      </c>
      <c r="AW493" s="150" t="s">
        <v>32</v>
      </c>
      <c r="AX493" s="150" t="s">
        <v>70</v>
      </c>
      <c r="AY493" s="152" t="s">
        <v>140</v>
      </c>
    </row>
    <row r="494" spans="2:65" s="142" customFormat="1">
      <c r="B494" s="143"/>
      <c r="D494" s="144" t="s">
        <v>152</v>
      </c>
      <c r="E494" s="145" t="s">
        <v>3</v>
      </c>
      <c r="F494" s="146" t="s">
        <v>1835</v>
      </c>
      <c r="H494" s="145" t="s">
        <v>3</v>
      </c>
      <c r="I494" s="147"/>
      <c r="L494" s="143"/>
      <c r="M494" s="148"/>
      <c r="T494" s="149"/>
      <c r="AT494" s="145" t="s">
        <v>152</v>
      </c>
      <c r="AU494" s="145" t="s">
        <v>80</v>
      </c>
      <c r="AV494" s="142" t="s">
        <v>78</v>
      </c>
      <c r="AW494" s="142" t="s">
        <v>32</v>
      </c>
      <c r="AX494" s="142" t="s">
        <v>70</v>
      </c>
      <c r="AY494" s="145" t="s">
        <v>140</v>
      </c>
    </row>
    <row r="495" spans="2:65" s="142" customFormat="1">
      <c r="B495" s="143"/>
      <c r="D495" s="144" t="s">
        <v>152</v>
      </c>
      <c r="E495" s="145" t="s">
        <v>3</v>
      </c>
      <c r="F495" s="146" t="s">
        <v>1836</v>
      </c>
      <c r="H495" s="145" t="s">
        <v>3</v>
      </c>
      <c r="I495" s="147"/>
      <c r="L495" s="143"/>
      <c r="M495" s="148"/>
      <c r="T495" s="149"/>
      <c r="AT495" s="145" t="s">
        <v>152</v>
      </c>
      <c r="AU495" s="145" t="s">
        <v>80</v>
      </c>
      <c r="AV495" s="142" t="s">
        <v>78</v>
      </c>
      <c r="AW495" s="142" t="s">
        <v>32</v>
      </c>
      <c r="AX495" s="142" t="s">
        <v>70</v>
      </c>
      <c r="AY495" s="145" t="s">
        <v>140</v>
      </c>
    </row>
    <row r="496" spans="2:65" s="142" customFormat="1" ht="33.75">
      <c r="B496" s="143"/>
      <c r="D496" s="144" t="s">
        <v>152</v>
      </c>
      <c r="E496" s="145" t="s">
        <v>3</v>
      </c>
      <c r="F496" s="146" t="s">
        <v>1837</v>
      </c>
      <c r="H496" s="145" t="s">
        <v>3</v>
      </c>
      <c r="I496" s="147"/>
      <c r="L496" s="143"/>
      <c r="M496" s="148"/>
      <c r="T496" s="149"/>
      <c r="AT496" s="145" t="s">
        <v>152</v>
      </c>
      <c r="AU496" s="145" t="s">
        <v>80</v>
      </c>
      <c r="AV496" s="142" t="s">
        <v>78</v>
      </c>
      <c r="AW496" s="142" t="s">
        <v>32</v>
      </c>
      <c r="AX496" s="142" t="s">
        <v>70</v>
      </c>
      <c r="AY496" s="145" t="s">
        <v>140</v>
      </c>
    </row>
    <row r="497" spans="2:65" s="158" customFormat="1">
      <c r="B497" s="159"/>
      <c r="D497" s="144" t="s">
        <v>152</v>
      </c>
      <c r="E497" s="160" t="s">
        <v>3</v>
      </c>
      <c r="F497" s="161" t="s">
        <v>162</v>
      </c>
      <c r="H497" s="162">
        <v>1</v>
      </c>
      <c r="I497" s="163"/>
      <c r="L497" s="159"/>
      <c r="M497" s="164"/>
      <c r="T497" s="165"/>
      <c r="AT497" s="160" t="s">
        <v>152</v>
      </c>
      <c r="AU497" s="160" t="s">
        <v>80</v>
      </c>
      <c r="AV497" s="158" t="s">
        <v>148</v>
      </c>
      <c r="AW497" s="158" t="s">
        <v>32</v>
      </c>
      <c r="AX497" s="158" t="s">
        <v>78</v>
      </c>
      <c r="AY497" s="160" t="s">
        <v>140</v>
      </c>
    </row>
    <row r="498" spans="2:65" s="17" customFormat="1" ht="16.5" customHeight="1">
      <c r="B498" s="124"/>
      <c r="C498" s="125" t="s">
        <v>1095</v>
      </c>
      <c r="D498" s="125" t="s">
        <v>143</v>
      </c>
      <c r="E498" s="126" t="s">
        <v>1838</v>
      </c>
      <c r="F498" s="127" t="s">
        <v>1839</v>
      </c>
      <c r="G498" s="128" t="s">
        <v>1058</v>
      </c>
      <c r="H498" s="129">
        <v>1</v>
      </c>
      <c r="I498" s="130"/>
      <c r="J498" s="131">
        <f>ROUND(I498*H498,2)</f>
        <v>0</v>
      </c>
      <c r="K498" s="127" t="s">
        <v>147</v>
      </c>
      <c r="L498" s="18"/>
      <c r="M498" s="132" t="s">
        <v>3</v>
      </c>
      <c r="N498" s="133" t="s">
        <v>41</v>
      </c>
      <c r="P498" s="134">
        <f>O498*H498</f>
        <v>0</v>
      </c>
      <c r="Q498" s="134">
        <v>0</v>
      </c>
      <c r="R498" s="134">
        <f>Q498*H498</f>
        <v>0</v>
      </c>
      <c r="S498" s="134">
        <v>0</v>
      </c>
      <c r="T498" s="135">
        <f>S498*H498</f>
        <v>0</v>
      </c>
      <c r="AR498" s="136" t="s">
        <v>148</v>
      </c>
      <c r="AT498" s="136" t="s">
        <v>143</v>
      </c>
      <c r="AU498" s="136" t="s">
        <v>80</v>
      </c>
      <c r="AY498" s="2" t="s">
        <v>140</v>
      </c>
      <c r="BE498" s="137">
        <f t="shared" si="30"/>
        <v>0</v>
      </c>
      <c r="BF498" s="137">
        <f t="shared" si="31"/>
        <v>0</v>
      </c>
      <c r="BG498" s="137">
        <f t="shared" si="32"/>
        <v>0</v>
      </c>
      <c r="BH498" s="137">
        <f t="shared" si="33"/>
        <v>0</v>
      </c>
      <c r="BI498" s="137">
        <f t="shared" si="34"/>
        <v>0</v>
      </c>
      <c r="BJ498" s="2" t="s">
        <v>78</v>
      </c>
      <c r="BK498" s="137">
        <f>ROUND(I498*H498,2)</f>
        <v>0</v>
      </c>
      <c r="BL498" s="2" t="s">
        <v>148</v>
      </c>
      <c r="BM498" s="136" t="s">
        <v>1840</v>
      </c>
    </row>
    <row r="499" spans="2:65" s="17" customFormat="1">
      <c r="B499" s="18"/>
      <c r="D499" s="138" t="s">
        <v>150</v>
      </c>
      <c r="F499" s="139" t="s">
        <v>1841</v>
      </c>
      <c r="I499" s="140"/>
      <c r="L499" s="18"/>
      <c r="M499" s="141"/>
      <c r="T499" s="42"/>
      <c r="AT499" s="2" t="s">
        <v>150</v>
      </c>
      <c r="AU499" s="2" t="s">
        <v>80</v>
      </c>
    </row>
    <row r="500" spans="2:65" s="142" customFormat="1">
      <c r="B500" s="143"/>
      <c r="D500" s="144" t="s">
        <v>152</v>
      </c>
      <c r="E500" s="145" t="s">
        <v>3</v>
      </c>
      <c r="F500" s="146" t="s">
        <v>1842</v>
      </c>
      <c r="H500" s="145" t="s">
        <v>3</v>
      </c>
      <c r="I500" s="147"/>
      <c r="L500" s="143"/>
      <c r="M500" s="148"/>
      <c r="T500" s="149"/>
      <c r="AT500" s="145" t="s">
        <v>152</v>
      </c>
      <c r="AU500" s="145" t="s">
        <v>80</v>
      </c>
      <c r="AV500" s="142" t="s">
        <v>78</v>
      </c>
      <c r="AW500" s="142" t="s">
        <v>32</v>
      </c>
      <c r="AX500" s="142" t="s">
        <v>70</v>
      </c>
      <c r="AY500" s="145" t="s">
        <v>140</v>
      </c>
    </row>
    <row r="501" spans="2:65" s="150" customFormat="1">
      <c r="B501" s="151"/>
      <c r="D501" s="144" t="s">
        <v>152</v>
      </c>
      <c r="E501" s="152" t="s">
        <v>3</v>
      </c>
      <c r="F501" s="153" t="s">
        <v>78</v>
      </c>
      <c r="H501" s="154">
        <v>1</v>
      </c>
      <c r="I501" s="155"/>
      <c r="L501" s="151"/>
      <c r="M501" s="156"/>
      <c r="T501" s="157"/>
      <c r="AT501" s="152" t="s">
        <v>152</v>
      </c>
      <c r="AU501" s="152" t="s">
        <v>80</v>
      </c>
      <c r="AV501" s="150" t="s">
        <v>80</v>
      </c>
      <c r="AW501" s="150" t="s">
        <v>32</v>
      </c>
      <c r="AX501" s="150" t="s">
        <v>70</v>
      </c>
      <c r="AY501" s="152" t="s">
        <v>140</v>
      </c>
    </row>
    <row r="502" spans="2:65" s="142" customFormat="1">
      <c r="B502" s="143"/>
      <c r="D502" s="144" t="s">
        <v>152</v>
      </c>
      <c r="E502" s="145" t="s">
        <v>3</v>
      </c>
      <c r="F502" s="146" t="s">
        <v>1033</v>
      </c>
      <c r="H502" s="145" t="s">
        <v>3</v>
      </c>
      <c r="I502" s="147"/>
      <c r="L502" s="143"/>
      <c r="M502" s="148"/>
      <c r="T502" s="149"/>
      <c r="AT502" s="145" t="s">
        <v>152</v>
      </c>
      <c r="AU502" s="145" t="s">
        <v>80</v>
      </c>
      <c r="AV502" s="142" t="s">
        <v>78</v>
      </c>
      <c r="AW502" s="142" t="s">
        <v>32</v>
      </c>
      <c r="AX502" s="142" t="s">
        <v>70</v>
      </c>
      <c r="AY502" s="145" t="s">
        <v>140</v>
      </c>
    </row>
    <row r="503" spans="2:65" s="142" customFormat="1" ht="22.5">
      <c r="B503" s="143"/>
      <c r="D503" s="144" t="s">
        <v>152</v>
      </c>
      <c r="E503" s="145" t="s">
        <v>3</v>
      </c>
      <c r="F503" s="146" t="s">
        <v>1843</v>
      </c>
      <c r="H503" s="145" t="s">
        <v>3</v>
      </c>
      <c r="I503" s="147"/>
      <c r="L503" s="143"/>
      <c r="M503" s="148"/>
      <c r="T503" s="149"/>
      <c r="AT503" s="145" t="s">
        <v>152</v>
      </c>
      <c r="AU503" s="145" t="s">
        <v>80</v>
      </c>
      <c r="AV503" s="142" t="s">
        <v>78</v>
      </c>
      <c r="AW503" s="142" t="s">
        <v>32</v>
      </c>
      <c r="AX503" s="142" t="s">
        <v>70</v>
      </c>
      <c r="AY503" s="145" t="s">
        <v>140</v>
      </c>
    </row>
    <row r="504" spans="2:65" s="142" customFormat="1" ht="33.75">
      <c r="B504" s="143"/>
      <c r="D504" s="144" t="s">
        <v>152</v>
      </c>
      <c r="E504" s="145" t="s">
        <v>3</v>
      </c>
      <c r="F504" s="146" t="s">
        <v>1844</v>
      </c>
      <c r="H504" s="145" t="s">
        <v>3</v>
      </c>
      <c r="I504" s="147"/>
      <c r="L504" s="143"/>
      <c r="M504" s="148"/>
      <c r="T504" s="149"/>
      <c r="AT504" s="145" t="s">
        <v>152</v>
      </c>
      <c r="AU504" s="145" t="s">
        <v>80</v>
      </c>
      <c r="AV504" s="142" t="s">
        <v>78</v>
      </c>
      <c r="AW504" s="142" t="s">
        <v>32</v>
      </c>
      <c r="AX504" s="142" t="s">
        <v>70</v>
      </c>
      <c r="AY504" s="145" t="s">
        <v>140</v>
      </c>
    </row>
    <row r="505" spans="2:65" s="142" customFormat="1" ht="33.75">
      <c r="B505" s="143"/>
      <c r="D505" s="144" t="s">
        <v>152</v>
      </c>
      <c r="E505" s="145" t="s">
        <v>3</v>
      </c>
      <c r="F505" s="146" t="s">
        <v>1845</v>
      </c>
      <c r="H505" s="145" t="s">
        <v>3</v>
      </c>
      <c r="I505" s="147"/>
      <c r="L505" s="143"/>
      <c r="M505" s="148"/>
      <c r="T505" s="149"/>
      <c r="AT505" s="145" t="s">
        <v>152</v>
      </c>
      <c r="AU505" s="145" t="s">
        <v>80</v>
      </c>
      <c r="AV505" s="142" t="s">
        <v>78</v>
      </c>
      <c r="AW505" s="142" t="s">
        <v>32</v>
      </c>
      <c r="AX505" s="142" t="s">
        <v>70</v>
      </c>
      <c r="AY505" s="145" t="s">
        <v>140</v>
      </c>
    </row>
    <row r="506" spans="2:65" s="142" customFormat="1" ht="22.5">
      <c r="B506" s="143"/>
      <c r="D506" s="144" t="s">
        <v>152</v>
      </c>
      <c r="E506" s="145" t="s">
        <v>3</v>
      </c>
      <c r="F506" s="146" t="s">
        <v>1846</v>
      </c>
      <c r="H506" s="145" t="s">
        <v>3</v>
      </c>
      <c r="I506" s="147"/>
      <c r="L506" s="143"/>
      <c r="M506" s="148"/>
      <c r="T506" s="149"/>
      <c r="AT506" s="145" t="s">
        <v>152</v>
      </c>
      <c r="AU506" s="145" t="s">
        <v>80</v>
      </c>
      <c r="AV506" s="142" t="s">
        <v>78</v>
      </c>
      <c r="AW506" s="142" t="s">
        <v>32</v>
      </c>
      <c r="AX506" s="142" t="s">
        <v>70</v>
      </c>
      <c r="AY506" s="145" t="s">
        <v>140</v>
      </c>
    </row>
    <row r="507" spans="2:65" s="142" customFormat="1">
      <c r="B507" s="143"/>
      <c r="D507" s="144" t="s">
        <v>152</v>
      </c>
      <c r="E507" s="145" t="s">
        <v>3</v>
      </c>
      <c r="F507" s="146" t="s">
        <v>1847</v>
      </c>
      <c r="H507" s="145" t="s">
        <v>3</v>
      </c>
      <c r="I507" s="147"/>
      <c r="L507" s="143"/>
      <c r="M507" s="148"/>
      <c r="T507" s="149"/>
      <c r="AT507" s="145" t="s">
        <v>152</v>
      </c>
      <c r="AU507" s="145" t="s">
        <v>80</v>
      </c>
      <c r="AV507" s="142" t="s">
        <v>78</v>
      </c>
      <c r="AW507" s="142" t="s">
        <v>32</v>
      </c>
      <c r="AX507" s="142" t="s">
        <v>70</v>
      </c>
      <c r="AY507" s="145" t="s">
        <v>140</v>
      </c>
    </row>
    <row r="508" spans="2:65" s="158" customFormat="1">
      <c r="B508" s="159"/>
      <c r="D508" s="144" t="s">
        <v>152</v>
      </c>
      <c r="E508" s="160" t="s">
        <v>3</v>
      </c>
      <c r="F508" s="161" t="s">
        <v>162</v>
      </c>
      <c r="H508" s="162">
        <v>1</v>
      </c>
      <c r="I508" s="163"/>
      <c r="L508" s="159"/>
      <c r="M508" s="164"/>
      <c r="T508" s="165"/>
      <c r="AT508" s="160" t="s">
        <v>152</v>
      </c>
      <c r="AU508" s="160" t="s">
        <v>80</v>
      </c>
      <c r="AV508" s="158" t="s">
        <v>148</v>
      </c>
      <c r="AW508" s="158" t="s">
        <v>32</v>
      </c>
      <c r="AX508" s="158" t="s">
        <v>78</v>
      </c>
      <c r="AY508" s="160" t="s">
        <v>140</v>
      </c>
    </row>
    <row r="509" spans="2:65" s="17" customFormat="1" ht="16.5" customHeight="1">
      <c r="B509" s="124"/>
      <c r="C509" s="125" t="s">
        <v>240</v>
      </c>
      <c r="D509" s="125" t="s">
        <v>143</v>
      </c>
      <c r="E509" s="126" t="s">
        <v>1848</v>
      </c>
      <c r="F509" s="127" t="s">
        <v>1849</v>
      </c>
      <c r="G509" s="128" t="s">
        <v>1058</v>
      </c>
      <c r="H509" s="129">
        <v>1</v>
      </c>
      <c r="I509" s="130"/>
      <c r="J509" s="131">
        <f>ROUND(I509*H509,2)</f>
        <v>0</v>
      </c>
      <c r="K509" s="127" t="s">
        <v>147</v>
      </c>
      <c r="L509" s="18"/>
      <c r="M509" s="132" t="s">
        <v>3</v>
      </c>
      <c r="N509" s="133" t="s">
        <v>41</v>
      </c>
      <c r="P509" s="134">
        <f>O509*H509</f>
        <v>0</v>
      </c>
      <c r="Q509" s="134">
        <v>0</v>
      </c>
      <c r="R509" s="134">
        <f>Q509*H509</f>
        <v>0</v>
      </c>
      <c r="S509" s="134">
        <v>0</v>
      </c>
      <c r="T509" s="135">
        <f>S509*H509</f>
        <v>0</v>
      </c>
      <c r="AR509" s="136" t="s">
        <v>148</v>
      </c>
      <c r="AT509" s="136" t="s">
        <v>143</v>
      </c>
      <c r="AU509" s="136" t="s">
        <v>80</v>
      </c>
      <c r="AY509" s="2" t="s">
        <v>140</v>
      </c>
      <c r="BE509" s="137">
        <f t="shared" si="30"/>
        <v>0</v>
      </c>
      <c r="BF509" s="137">
        <f t="shared" si="31"/>
        <v>0</v>
      </c>
      <c r="BG509" s="137">
        <f t="shared" si="32"/>
        <v>0</v>
      </c>
      <c r="BH509" s="137">
        <f t="shared" si="33"/>
        <v>0</v>
      </c>
      <c r="BI509" s="137">
        <f t="shared" si="34"/>
        <v>0</v>
      </c>
      <c r="BJ509" s="2" t="s">
        <v>78</v>
      </c>
      <c r="BK509" s="137">
        <f>ROUND(I509*H509,2)</f>
        <v>0</v>
      </c>
      <c r="BL509" s="2" t="s">
        <v>148</v>
      </c>
      <c r="BM509" s="136" t="s">
        <v>1850</v>
      </c>
    </row>
    <row r="510" spans="2:65" s="17" customFormat="1">
      <c r="B510" s="18"/>
      <c r="D510" s="138" t="s">
        <v>150</v>
      </c>
      <c r="F510" s="139" t="s">
        <v>1851</v>
      </c>
      <c r="I510" s="140"/>
      <c r="L510" s="18"/>
      <c r="M510" s="141"/>
      <c r="T510" s="42"/>
      <c r="AT510" s="2" t="s">
        <v>150</v>
      </c>
      <c r="AU510" s="2" t="s">
        <v>80</v>
      </c>
    </row>
    <row r="511" spans="2:65" s="142" customFormat="1">
      <c r="B511" s="143"/>
      <c r="D511" s="144" t="s">
        <v>152</v>
      </c>
      <c r="E511" s="145" t="s">
        <v>3</v>
      </c>
      <c r="F511" s="146" t="s">
        <v>1852</v>
      </c>
      <c r="H511" s="145" t="s">
        <v>3</v>
      </c>
      <c r="I511" s="147"/>
      <c r="L511" s="143"/>
      <c r="M511" s="148"/>
      <c r="T511" s="149"/>
      <c r="AT511" s="145" t="s">
        <v>152</v>
      </c>
      <c r="AU511" s="145" t="s">
        <v>80</v>
      </c>
      <c r="AV511" s="142" t="s">
        <v>78</v>
      </c>
      <c r="AW511" s="142" t="s">
        <v>32</v>
      </c>
      <c r="AX511" s="142" t="s">
        <v>70</v>
      </c>
      <c r="AY511" s="145" t="s">
        <v>140</v>
      </c>
    </row>
    <row r="512" spans="2:65" s="150" customFormat="1">
      <c r="B512" s="151"/>
      <c r="D512" s="144" t="s">
        <v>152</v>
      </c>
      <c r="E512" s="152" t="s">
        <v>3</v>
      </c>
      <c r="F512" s="153" t="s">
        <v>78</v>
      </c>
      <c r="H512" s="154">
        <v>1</v>
      </c>
      <c r="I512" s="155"/>
      <c r="L512" s="151"/>
      <c r="M512" s="156"/>
      <c r="T512" s="157"/>
      <c r="AT512" s="152" t="s">
        <v>152</v>
      </c>
      <c r="AU512" s="152" t="s">
        <v>80</v>
      </c>
      <c r="AV512" s="150" t="s">
        <v>80</v>
      </c>
      <c r="AW512" s="150" t="s">
        <v>32</v>
      </c>
      <c r="AX512" s="150" t="s">
        <v>70</v>
      </c>
      <c r="AY512" s="152" t="s">
        <v>140</v>
      </c>
    </row>
    <row r="513" spans="2:65" s="142" customFormat="1">
      <c r="B513" s="143"/>
      <c r="D513" s="144" t="s">
        <v>152</v>
      </c>
      <c r="E513" s="145" t="s">
        <v>3</v>
      </c>
      <c r="F513" s="146" t="s">
        <v>1033</v>
      </c>
      <c r="H513" s="145" t="s">
        <v>3</v>
      </c>
      <c r="I513" s="147"/>
      <c r="L513" s="143"/>
      <c r="M513" s="148"/>
      <c r="T513" s="149"/>
      <c r="AT513" s="145" t="s">
        <v>152</v>
      </c>
      <c r="AU513" s="145" t="s">
        <v>80</v>
      </c>
      <c r="AV513" s="142" t="s">
        <v>78</v>
      </c>
      <c r="AW513" s="142" t="s">
        <v>32</v>
      </c>
      <c r="AX513" s="142" t="s">
        <v>70</v>
      </c>
      <c r="AY513" s="145" t="s">
        <v>140</v>
      </c>
    </row>
    <row r="514" spans="2:65" s="142" customFormat="1">
      <c r="B514" s="143"/>
      <c r="D514" s="144" t="s">
        <v>152</v>
      </c>
      <c r="E514" s="145" t="s">
        <v>3</v>
      </c>
      <c r="F514" s="146" t="s">
        <v>1853</v>
      </c>
      <c r="H514" s="145" t="s">
        <v>3</v>
      </c>
      <c r="I514" s="147"/>
      <c r="L514" s="143"/>
      <c r="M514" s="148"/>
      <c r="T514" s="149"/>
      <c r="AT514" s="145" t="s">
        <v>152</v>
      </c>
      <c r="AU514" s="145" t="s">
        <v>80</v>
      </c>
      <c r="AV514" s="142" t="s">
        <v>78</v>
      </c>
      <c r="AW514" s="142" t="s">
        <v>32</v>
      </c>
      <c r="AX514" s="142" t="s">
        <v>70</v>
      </c>
      <c r="AY514" s="145" t="s">
        <v>140</v>
      </c>
    </row>
    <row r="515" spans="2:65" s="142" customFormat="1" ht="22.5">
      <c r="B515" s="143"/>
      <c r="D515" s="144" t="s">
        <v>152</v>
      </c>
      <c r="E515" s="145" t="s">
        <v>3</v>
      </c>
      <c r="F515" s="146" t="s">
        <v>1854</v>
      </c>
      <c r="H515" s="145" t="s">
        <v>3</v>
      </c>
      <c r="I515" s="147"/>
      <c r="L515" s="143"/>
      <c r="M515" s="148"/>
      <c r="T515" s="149"/>
      <c r="AT515" s="145" t="s">
        <v>152</v>
      </c>
      <c r="AU515" s="145" t="s">
        <v>80</v>
      </c>
      <c r="AV515" s="142" t="s">
        <v>78</v>
      </c>
      <c r="AW515" s="142" t="s">
        <v>32</v>
      </c>
      <c r="AX515" s="142" t="s">
        <v>70</v>
      </c>
      <c r="AY515" s="145" t="s">
        <v>140</v>
      </c>
    </row>
    <row r="516" spans="2:65" s="142" customFormat="1" ht="22.5">
      <c r="B516" s="143"/>
      <c r="D516" s="144" t="s">
        <v>152</v>
      </c>
      <c r="E516" s="145" t="s">
        <v>3</v>
      </c>
      <c r="F516" s="146" t="s">
        <v>1855</v>
      </c>
      <c r="H516" s="145" t="s">
        <v>3</v>
      </c>
      <c r="I516" s="147"/>
      <c r="L516" s="143"/>
      <c r="M516" s="148"/>
      <c r="T516" s="149"/>
      <c r="AT516" s="145" t="s">
        <v>152</v>
      </c>
      <c r="AU516" s="145" t="s">
        <v>80</v>
      </c>
      <c r="AV516" s="142" t="s">
        <v>78</v>
      </c>
      <c r="AW516" s="142" t="s">
        <v>32</v>
      </c>
      <c r="AX516" s="142" t="s">
        <v>70</v>
      </c>
      <c r="AY516" s="145" t="s">
        <v>140</v>
      </c>
    </row>
    <row r="517" spans="2:65" s="142" customFormat="1" ht="22.5">
      <c r="B517" s="143"/>
      <c r="D517" s="144" t="s">
        <v>152</v>
      </c>
      <c r="E517" s="145" t="s">
        <v>3</v>
      </c>
      <c r="F517" s="146" t="s">
        <v>1856</v>
      </c>
      <c r="H517" s="145" t="s">
        <v>3</v>
      </c>
      <c r="I517" s="147"/>
      <c r="L517" s="143"/>
      <c r="M517" s="148"/>
      <c r="T517" s="149"/>
      <c r="AT517" s="145" t="s">
        <v>152</v>
      </c>
      <c r="AU517" s="145" t="s">
        <v>80</v>
      </c>
      <c r="AV517" s="142" t="s">
        <v>78</v>
      </c>
      <c r="AW517" s="142" t="s">
        <v>32</v>
      </c>
      <c r="AX517" s="142" t="s">
        <v>70</v>
      </c>
      <c r="AY517" s="145" t="s">
        <v>140</v>
      </c>
    </row>
    <row r="518" spans="2:65" s="142" customFormat="1">
      <c r="B518" s="143"/>
      <c r="D518" s="144" t="s">
        <v>152</v>
      </c>
      <c r="E518" s="145" t="s">
        <v>3</v>
      </c>
      <c r="F518" s="146" t="s">
        <v>1857</v>
      </c>
      <c r="H518" s="145" t="s">
        <v>3</v>
      </c>
      <c r="I518" s="147"/>
      <c r="L518" s="143"/>
      <c r="M518" s="148"/>
      <c r="T518" s="149"/>
      <c r="AT518" s="145" t="s">
        <v>152</v>
      </c>
      <c r="AU518" s="145" t="s">
        <v>80</v>
      </c>
      <c r="AV518" s="142" t="s">
        <v>78</v>
      </c>
      <c r="AW518" s="142" t="s">
        <v>32</v>
      </c>
      <c r="AX518" s="142" t="s">
        <v>70</v>
      </c>
      <c r="AY518" s="145" t="s">
        <v>140</v>
      </c>
    </row>
    <row r="519" spans="2:65" s="158" customFormat="1">
      <c r="B519" s="159"/>
      <c r="D519" s="144" t="s">
        <v>152</v>
      </c>
      <c r="E519" s="160" t="s">
        <v>3</v>
      </c>
      <c r="F519" s="161" t="s">
        <v>162</v>
      </c>
      <c r="H519" s="162">
        <v>1</v>
      </c>
      <c r="I519" s="163"/>
      <c r="L519" s="159"/>
      <c r="M519" s="164"/>
      <c r="T519" s="165"/>
      <c r="AT519" s="160" t="s">
        <v>152</v>
      </c>
      <c r="AU519" s="160" t="s">
        <v>80</v>
      </c>
      <c r="AV519" s="158" t="s">
        <v>148</v>
      </c>
      <c r="AW519" s="158" t="s">
        <v>32</v>
      </c>
      <c r="AX519" s="158" t="s">
        <v>78</v>
      </c>
      <c r="AY519" s="160" t="s">
        <v>140</v>
      </c>
    </row>
    <row r="520" spans="2:65" s="17" customFormat="1" ht="16.5" customHeight="1">
      <c r="B520" s="124"/>
      <c r="C520" s="125" t="s">
        <v>8</v>
      </c>
      <c r="D520" s="125" t="s">
        <v>143</v>
      </c>
      <c r="E520" s="126" t="s">
        <v>1858</v>
      </c>
      <c r="F520" s="127" t="s">
        <v>1859</v>
      </c>
      <c r="G520" s="128" t="s">
        <v>1029</v>
      </c>
      <c r="H520" s="129">
        <v>5</v>
      </c>
      <c r="I520" s="130"/>
      <c r="J520" s="131">
        <f>ROUND(I520*H520,2)</f>
        <v>0</v>
      </c>
      <c r="K520" s="127" t="s">
        <v>147</v>
      </c>
      <c r="L520" s="18"/>
      <c r="M520" s="132" t="s">
        <v>3</v>
      </c>
      <c r="N520" s="133" t="s">
        <v>41</v>
      </c>
      <c r="P520" s="134">
        <f>O520*H520</f>
        <v>0</v>
      </c>
      <c r="Q520" s="134">
        <v>0</v>
      </c>
      <c r="R520" s="134">
        <f>Q520*H520</f>
        <v>0</v>
      </c>
      <c r="S520" s="134">
        <v>0</v>
      </c>
      <c r="T520" s="135">
        <f>S520*H520</f>
        <v>0</v>
      </c>
      <c r="AR520" s="136" t="s">
        <v>148</v>
      </c>
      <c r="AT520" s="136" t="s">
        <v>143</v>
      </c>
      <c r="AU520" s="136" t="s">
        <v>80</v>
      </c>
      <c r="AY520" s="2" t="s">
        <v>140</v>
      </c>
      <c r="BE520" s="137">
        <f t="shared" si="30"/>
        <v>0</v>
      </c>
      <c r="BF520" s="137">
        <f t="shared" si="31"/>
        <v>0</v>
      </c>
      <c r="BG520" s="137">
        <f t="shared" si="32"/>
        <v>0</v>
      </c>
      <c r="BH520" s="137">
        <f t="shared" si="33"/>
        <v>0</v>
      </c>
      <c r="BI520" s="137">
        <f t="shared" si="34"/>
        <v>0</v>
      </c>
      <c r="BJ520" s="2" t="s">
        <v>78</v>
      </c>
      <c r="BK520" s="137">
        <f>ROUND(I520*H520,2)</f>
        <v>0</v>
      </c>
      <c r="BL520" s="2" t="s">
        <v>148</v>
      </c>
      <c r="BM520" s="136" t="s">
        <v>1860</v>
      </c>
    </row>
    <row r="521" spans="2:65" s="17" customFormat="1">
      <c r="B521" s="18"/>
      <c r="D521" s="138" t="s">
        <v>150</v>
      </c>
      <c r="F521" s="139" t="s">
        <v>1861</v>
      </c>
      <c r="I521" s="140"/>
      <c r="L521" s="18"/>
      <c r="M521" s="141"/>
      <c r="T521" s="42"/>
      <c r="AT521" s="2" t="s">
        <v>150</v>
      </c>
      <c r="AU521" s="2" t="s">
        <v>80</v>
      </c>
    </row>
    <row r="522" spans="2:65" s="142" customFormat="1">
      <c r="B522" s="143"/>
      <c r="D522" s="144" t="s">
        <v>152</v>
      </c>
      <c r="E522" s="145" t="s">
        <v>3</v>
      </c>
      <c r="F522" s="146" t="s">
        <v>1862</v>
      </c>
      <c r="H522" s="145" t="s">
        <v>3</v>
      </c>
      <c r="I522" s="147"/>
      <c r="L522" s="143"/>
      <c r="M522" s="148"/>
      <c r="T522" s="149"/>
      <c r="AT522" s="145" t="s">
        <v>152</v>
      </c>
      <c r="AU522" s="145" t="s">
        <v>80</v>
      </c>
      <c r="AV522" s="142" t="s">
        <v>78</v>
      </c>
      <c r="AW522" s="142" t="s">
        <v>32</v>
      </c>
      <c r="AX522" s="142" t="s">
        <v>70</v>
      </c>
      <c r="AY522" s="145" t="s">
        <v>140</v>
      </c>
    </row>
    <row r="523" spans="2:65" s="150" customFormat="1">
      <c r="B523" s="151"/>
      <c r="D523" s="144" t="s">
        <v>152</v>
      </c>
      <c r="E523" s="152" t="s">
        <v>3</v>
      </c>
      <c r="F523" s="153" t="s">
        <v>455</v>
      </c>
      <c r="H523" s="154">
        <v>5</v>
      </c>
      <c r="I523" s="155"/>
      <c r="L523" s="151"/>
      <c r="M523" s="156"/>
      <c r="T523" s="157"/>
      <c r="AT523" s="152" t="s">
        <v>152</v>
      </c>
      <c r="AU523" s="152" t="s">
        <v>80</v>
      </c>
      <c r="AV523" s="150" t="s">
        <v>80</v>
      </c>
      <c r="AW523" s="150" t="s">
        <v>32</v>
      </c>
      <c r="AX523" s="150" t="s">
        <v>70</v>
      </c>
      <c r="AY523" s="152" t="s">
        <v>140</v>
      </c>
    </row>
    <row r="524" spans="2:65" s="142" customFormat="1">
      <c r="B524" s="143"/>
      <c r="D524" s="144" t="s">
        <v>152</v>
      </c>
      <c r="E524" s="145" t="s">
        <v>3</v>
      </c>
      <c r="F524" s="146" t="s">
        <v>1033</v>
      </c>
      <c r="H524" s="145" t="s">
        <v>3</v>
      </c>
      <c r="I524" s="147"/>
      <c r="L524" s="143"/>
      <c r="M524" s="148"/>
      <c r="T524" s="149"/>
      <c r="AT524" s="145" t="s">
        <v>152</v>
      </c>
      <c r="AU524" s="145" t="s">
        <v>80</v>
      </c>
      <c r="AV524" s="142" t="s">
        <v>78</v>
      </c>
      <c r="AW524" s="142" t="s">
        <v>32</v>
      </c>
      <c r="AX524" s="142" t="s">
        <v>70</v>
      </c>
      <c r="AY524" s="145" t="s">
        <v>140</v>
      </c>
    </row>
    <row r="525" spans="2:65" s="142" customFormat="1">
      <c r="B525" s="143"/>
      <c r="D525" s="144" t="s">
        <v>152</v>
      </c>
      <c r="E525" s="145" t="s">
        <v>3</v>
      </c>
      <c r="F525" s="146" t="s">
        <v>1863</v>
      </c>
      <c r="H525" s="145" t="s">
        <v>3</v>
      </c>
      <c r="I525" s="147"/>
      <c r="L525" s="143"/>
      <c r="M525" s="148"/>
      <c r="T525" s="149"/>
      <c r="AT525" s="145" t="s">
        <v>152</v>
      </c>
      <c r="AU525" s="145" t="s">
        <v>80</v>
      </c>
      <c r="AV525" s="142" t="s">
        <v>78</v>
      </c>
      <c r="AW525" s="142" t="s">
        <v>32</v>
      </c>
      <c r="AX525" s="142" t="s">
        <v>70</v>
      </c>
      <c r="AY525" s="145" t="s">
        <v>140</v>
      </c>
    </row>
    <row r="526" spans="2:65" s="142" customFormat="1">
      <c r="B526" s="143"/>
      <c r="D526" s="144" t="s">
        <v>152</v>
      </c>
      <c r="E526" s="145" t="s">
        <v>3</v>
      </c>
      <c r="F526" s="146" t="s">
        <v>1864</v>
      </c>
      <c r="H526" s="145" t="s">
        <v>3</v>
      </c>
      <c r="I526" s="147"/>
      <c r="L526" s="143"/>
      <c r="M526" s="148"/>
      <c r="T526" s="149"/>
      <c r="AT526" s="145" t="s">
        <v>152</v>
      </c>
      <c r="AU526" s="145" t="s">
        <v>80</v>
      </c>
      <c r="AV526" s="142" t="s">
        <v>78</v>
      </c>
      <c r="AW526" s="142" t="s">
        <v>32</v>
      </c>
      <c r="AX526" s="142" t="s">
        <v>70</v>
      </c>
      <c r="AY526" s="145" t="s">
        <v>140</v>
      </c>
    </row>
    <row r="527" spans="2:65" s="142" customFormat="1">
      <c r="B527" s="143"/>
      <c r="D527" s="144" t="s">
        <v>152</v>
      </c>
      <c r="E527" s="145" t="s">
        <v>3</v>
      </c>
      <c r="F527" s="146" t="s">
        <v>1865</v>
      </c>
      <c r="H527" s="145" t="s">
        <v>3</v>
      </c>
      <c r="I527" s="147"/>
      <c r="L527" s="143"/>
      <c r="M527" s="148"/>
      <c r="T527" s="149"/>
      <c r="AT527" s="145" t="s">
        <v>152</v>
      </c>
      <c r="AU527" s="145" t="s">
        <v>80</v>
      </c>
      <c r="AV527" s="142" t="s">
        <v>78</v>
      </c>
      <c r="AW527" s="142" t="s">
        <v>32</v>
      </c>
      <c r="AX527" s="142" t="s">
        <v>70</v>
      </c>
      <c r="AY527" s="145" t="s">
        <v>140</v>
      </c>
    </row>
    <row r="528" spans="2:65" s="158" customFormat="1">
      <c r="B528" s="159"/>
      <c r="D528" s="144" t="s">
        <v>152</v>
      </c>
      <c r="E528" s="160" t="s">
        <v>3</v>
      </c>
      <c r="F528" s="161" t="s">
        <v>162</v>
      </c>
      <c r="H528" s="162">
        <v>5</v>
      </c>
      <c r="I528" s="163"/>
      <c r="L528" s="159"/>
      <c r="M528" s="164"/>
      <c r="T528" s="165"/>
      <c r="AT528" s="160" t="s">
        <v>152</v>
      </c>
      <c r="AU528" s="160" t="s">
        <v>80</v>
      </c>
      <c r="AV528" s="158" t="s">
        <v>148</v>
      </c>
      <c r="AW528" s="158" t="s">
        <v>32</v>
      </c>
      <c r="AX528" s="158" t="s">
        <v>78</v>
      </c>
      <c r="AY528" s="160" t="s">
        <v>140</v>
      </c>
    </row>
    <row r="529" spans="2:65" s="17" customFormat="1" ht="16.5" customHeight="1">
      <c r="B529" s="124"/>
      <c r="C529" s="125" t="s">
        <v>1140</v>
      </c>
      <c r="D529" s="125" t="s">
        <v>143</v>
      </c>
      <c r="E529" s="126" t="s">
        <v>1866</v>
      </c>
      <c r="F529" s="127" t="s">
        <v>1867</v>
      </c>
      <c r="G529" s="128" t="s">
        <v>1058</v>
      </c>
      <c r="H529" s="129">
        <v>1</v>
      </c>
      <c r="I529" s="130"/>
      <c r="J529" s="131">
        <f>ROUND(I529*H529,2)</f>
        <v>0</v>
      </c>
      <c r="K529" s="127" t="s">
        <v>147</v>
      </c>
      <c r="L529" s="18"/>
      <c r="M529" s="132" t="s">
        <v>3</v>
      </c>
      <c r="N529" s="133" t="s">
        <v>41</v>
      </c>
      <c r="P529" s="134">
        <f>O529*H529</f>
        <v>0</v>
      </c>
      <c r="Q529" s="134">
        <v>0</v>
      </c>
      <c r="R529" s="134">
        <f>Q529*H529</f>
        <v>0</v>
      </c>
      <c r="S529" s="134">
        <v>0</v>
      </c>
      <c r="T529" s="135">
        <f>S529*H529</f>
        <v>0</v>
      </c>
      <c r="AR529" s="136" t="s">
        <v>148</v>
      </c>
      <c r="AT529" s="136" t="s">
        <v>143</v>
      </c>
      <c r="AU529" s="136" t="s">
        <v>80</v>
      </c>
      <c r="AY529" s="2" t="s">
        <v>140</v>
      </c>
      <c r="BE529" s="137">
        <f t="shared" si="30"/>
        <v>0</v>
      </c>
      <c r="BF529" s="137">
        <f t="shared" si="31"/>
        <v>0</v>
      </c>
      <c r="BG529" s="137">
        <f t="shared" si="32"/>
        <v>0</v>
      </c>
      <c r="BH529" s="137">
        <f t="shared" si="33"/>
        <v>0</v>
      </c>
      <c r="BI529" s="137">
        <f t="shared" si="34"/>
        <v>0</v>
      </c>
      <c r="BJ529" s="2" t="s">
        <v>78</v>
      </c>
      <c r="BK529" s="137">
        <f>ROUND(I529*H529,2)</f>
        <v>0</v>
      </c>
      <c r="BL529" s="2" t="s">
        <v>148</v>
      </c>
      <c r="BM529" s="136" t="s">
        <v>1868</v>
      </c>
    </row>
    <row r="530" spans="2:65" s="17" customFormat="1">
      <c r="B530" s="18"/>
      <c r="D530" s="138" t="s">
        <v>150</v>
      </c>
      <c r="F530" s="139" t="s">
        <v>1869</v>
      </c>
      <c r="I530" s="140"/>
      <c r="L530" s="18"/>
      <c r="M530" s="141"/>
      <c r="T530" s="42"/>
      <c r="AT530" s="2" t="s">
        <v>150</v>
      </c>
      <c r="AU530" s="2" t="s">
        <v>80</v>
      </c>
    </row>
    <row r="531" spans="2:65" s="142" customFormat="1">
      <c r="B531" s="143"/>
      <c r="D531" s="144" t="s">
        <v>152</v>
      </c>
      <c r="E531" s="145" t="s">
        <v>3</v>
      </c>
      <c r="F531" s="146" t="s">
        <v>1179</v>
      </c>
      <c r="H531" s="145" t="s">
        <v>3</v>
      </c>
      <c r="I531" s="147"/>
      <c r="L531" s="143"/>
      <c r="M531" s="148"/>
      <c r="T531" s="149"/>
      <c r="AT531" s="145" t="s">
        <v>152</v>
      </c>
      <c r="AU531" s="145" t="s">
        <v>80</v>
      </c>
      <c r="AV531" s="142" t="s">
        <v>78</v>
      </c>
      <c r="AW531" s="142" t="s">
        <v>32</v>
      </c>
      <c r="AX531" s="142" t="s">
        <v>70</v>
      </c>
      <c r="AY531" s="145" t="s">
        <v>140</v>
      </c>
    </row>
    <row r="532" spans="2:65" s="150" customFormat="1">
      <c r="B532" s="151"/>
      <c r="D532" s="144" t="s">
        <v>152</v>
      </c>
      <c r="E532" s="152" t="s">
        <v>3</v>
      </c>
      <c r="F532" s="153" t="s">
        <v>78</v>
      </c>
      <c r="H532" s="154">
        <v>1</v>
      </c>
      <c r="I532" s="155"/>
      <c r="L532" s="151"/>
      <c r="M532" s="156"/>
      <c r="T532" s="157"/>
      <c r="AT532" s="152" t="s">
        <v>152</v>
      </c>
      <c r="AU532" s="152" t="s">
        <v>80</v>
      </c>
      <c r="AV532" s="150" t="s">
        <v>80</v>
      </c>
      <c r="AW532" s="150" t="s">
        <v>32</v>
      </c>
      <c r="AX532" s="150" t="s">
        <v>70</v>
      </c>
      <c r="AY532" s="152" t="s">
        <v>140</v>
      </c>
    </row>
    <row r="533" spans="2:65" s="142" customFormat="1">
      <c r="B533" s="143"/>
      <c r="D533" s="144" t="s">
        <v>152</v>
      </c>
      <c r="E533" s="145" t="s">
        <v>3</v>
      </c>
      <c r="F533" s="146" t="s">
        <v>1033</v>
      </c>
      <c r="H533" s="145" t="s">
        <v>3</v>
      </c>
      <c r="I533" s="147"/>
      <c r="L533" s="143"/>
      <c r="M533" s="148"/>
      <c r="T533" s="149"/>
      <c r="AT533" s="145" t="s">
        <v>152</v>
      </c>
      <c r="AU533" s="145" t="s">
        <v>80</v>
      </c>
      <c r="AV533" s="142" t="s">
        <v>78</v>
      </c>
      <c r="AW533" s="142" t="s">
        <v>32</v>
      </c>
      <c r="AX533" s="142" t="s">
        <v>70</v>
      </c>
      <c r="AY533" s="145" t="s">
        <v>140</v>
      </c>
    </row>
    <row r="534" spans="2:65" s="142" customFormat="1">
      <c r="B534" s="143"/>
      <c r="D534" s="144" t="s">
        <v>152</v>
      </c>
      <c r="E534" s="145" t="s">
        <v>3</v>
      </c>
      <c r="F534" s="146" t="s">
        <v>1870</v>
      </c>
      <c r="H534" s="145" t="s">
        <v>3</v>
      </c>
      <c r="I534" s="147"/>
      <c r="L534" s="143"/>
      <c r="M534" s="148"/>
      <c r="T534" s="149"/>
      <c r="AT534" s="145" t="s">
        <v>152</v>
      </c>
      <c r="AU534" s="145" t="s">
        <v>80</v>
      </c>
      <c r="AV534" s="142" t="s">
        <v>78</v>
      </c>
      <c r="AW534" s="142" t="s">
        <v>32</v>
      </c>
      <c r="AX534" s="142" t="s">
        <v>70</v>
      </c>
      <c r="AY534" s="145" t="s">
        <v>140</v>
      </c>
    </row>
    <row r="535" spans="2:65" s="142" customFormat="1" ht="22.5">
      <c r="B535" s="143"/>
      <c r="D535" s="144" t="s">
        <v>152</v>
      </c>
      <c r="E535" s="145" t="s">
        <v>3</v>
      </c>
      <c r="F535" s="146" t="s">
        <v>1871</v>
      </c>
      <c r="H535" s="145" t="s">
        <v>3</v>
      </c>
      <c r="I535" s="147"/>
      <c r="L535" s="143"/>
      <c r="M535" s="148"/>
      <c r="T535" s="149"/>
      <c r="AT535" s="145" t="s">
        <v>152</v>
      </c>
      <c r="AU535" s="145" t="s">
        <v>80</v>
      </c>
      <c r="AV535" s="142" t="s">
        <v>78</v>
      </c>
      <c r="AW535" s="142" t="s">
        <v>32</v>
      </c>
      <c r="AX535" s="142" t="s">
        <v>70</v>
      </c>
      <c r="AY535" s="145" t="s">
        <v>140</v>
      </c>
    </row>
    <row r="536" spans="2:65" s="142" customFormat="1" ht="22.5">
      <c r="B536" s="143"/>
      <c r="D536" s="144" t="s">
        <v>152</v>
      </c>
      <c r="E536" s="145" t="s">
        <v>3</v>
      </c>
      <c r="F536" s="146" t="s">
        <v>1872</v>
      </c>
      <c r="H536" s="145" t="s">
        <v>3</v>
      </c>
      <c r="I536" s="147"/>
      <c r="L536" s="143"/>
      <c r="M536" s="148"/>
      <c r="T536" s="149"/>
      <c r="AT536" s="145" t="s">
        <v>152</v>
      </c>
      <c r="AU536" s="145" t="s">
        <v>80</v>
      </c>
      <c r="AV536" s="142" t="s">
        <v>78</v>
      </c>
      <c r="AW536" s="142" t="s">
        <v>32</v>
      </c>
      <c r="AX536" s="142" t="s">
        <v>70</v>
      </c>
      <c r="AY536" s="145" t="s">
        <v>140</v>
      </c>
    </row>
    <row r="537" spans="2:65" s="158" customFormat="1">
      <c r="B537" s="159"/>
      <c r="D537" s="144" t="s">
        <v>152</v>
      </c>
      <c r="E537" s="160" t="s">
        <v>3</v>
      </c>
      <c r="F537" s="161" t="s">
        <v>162</v>
      </c>
      <c r="H537" s="162">
        <v>1</v>
      </c>
      <c r="I537" s="163"/>
      <c r="L537" s="159"/>
      <c r="M537" s="164"/>
      <c r="T537" s="165"/>
      <c r="AT537" s="160" t="s">
        <v>152</v>
      </c>
      <c r="AU537" s="160" t="s">
        <v>80</v>
      </c>
      <c r="AV537" s="158" t="s">
        <v>148</v>
      </c>
      <c r="AW537" s="158" t="s">
        <v>32</v>
      </c>
      <c r="AX537" s="158" t="s">
        <v>78</v>
      </c>
      <c r="AY537" s="160" t="s">
        <v>140</v>
      </c>
    </row>
    <row r="538" spans="2:65" s="17" customFormat="1" ht="16.5" customHeight="1">
      <c r="B538" s="124"/>
      <c r="C538" s="125" t="s">
        <v>1147</v>
      </c>
      <c r="D538" s="125" t="s">
        <v>143</v>
      </c>
      <c r="E538" s="126" t="s">
        <v>1873</v>
      </c>
      <c r="F538" s="127" t="s">
        <v>1874</v>
      </c>
      <c r="G538" s="128" t="s">
        <v>1029</v>
      </c>
      <c r="H538" s="129">
        <v>1</v>
      </c>
      <c r="I538" s="130"/>
      <c r="J538" s="131">
        <f>ROUND(I538*H538,2)</f>
        <v>0</v>
      </c>
      <c r="K538" s="127" t="s">
        <v>147</v>
      </c>
      <c r="L538" s="18"/>
      <c r="M538" s="132" t="s">
        <v>3</v>
      </c>
      <c r="N538" s="133" t="s">
        <v>41</v>
      </c>
      <c r="P538" s="134">
        <f>O538*H538</f>
        <v>0</v>
      </c>
      <c r="Q538" s="134">
        <v>0</v>
      </c>
      <c r="R538" s="134">
        <f>Q538*H538</f>
        <v>0</v>
      </c>
      <c r="S538" s="134">
        <v>0</v>
      </c>
      <c r="T538" s="135">
        <f>S538*H538</f>
        <v>0</v>
      </c>
      <c r="AR538" s="136" t="s">
        <v>148</v>
      </c>
      <c r="AT538" s="136" t="s">
        <v>143</v>
      </c>
      <c r="AU538" s="136" t="s">
        <v>80</v>
      </c>
      <c r="AY538" s="2" t="s">
        <v>140</v>
      </c>
      <c r="BE538" s="137">
        <f t="shared" si="30"/>
        <v>0</v>
      </c>
      <c r="BF538" s="137">
        <f t="shared" si="31"/>
        <v>0</v>
      </c>
      <c r="BG538" s="137">
        <f t="shared" si="32"/>
        <v>0</v>
      </c>
      <c r="BH538" s="137">
        <f t="shared" si="33"/>
        <v>0</v>
      </c>
      <c r="BI538" s="137">
        <f t="shared" si="34"/>
        <v>0</v>
      </c>
      <c r="BJ538" s="2" t="s">
        <v>78</v>
      </c>
      <c r="BK538" s="137">
        <f>ROUND(I538*H538,2)</f>
        <v>0</v>
      </c>
      <c r="BL538" s="2" t="s">
        <v>148</v>
      </c>
      <c r="BM538" s="136" t="s">
        <v>1875</v>
      </c>
    </row>
    <row r="539" spans="2:65" s="17" customFormat="1">
      <c r="B539" s="18"/>
      <c r="D539" s="138" t="s">
        <v>150</v>
      </c>
      <c r="F539" s="139" t="s">
        <v>1876</v>
      </c>
      <c r="I539" s="140"/>
      <c r="L539" s="18"/>
      <c r="M539" s="141"/>
      <c r="T539" s="42"/>
      <c r="AT539" s="2" t="s">
        <v>150</v>
      </c>
      <c r="AU539" s="2" t="s">
        <v>80</v>
      </c>
    </row>
    <row r="540" spans="2:65" s="142" customFormat="1">
      <c r="B540" s="143"/>
      <c r="D540" s="144" t="s">
        <v>152</v>
      </c>
      <c r="E540" s="145" t="s">
        <v>3</v>
      </c>
      <c r="F540" s="146" t="s">
        <v>1179</v>
      </c>
      <c r="H540" s="145" t="s">
        <v>3</v>
      </c>
      <c r="I540" s="147"/>
      <c r="L540" s="143"/>
      <c r="M540" s="148"/>
      <c r="T540" s="149"/>
      <c r="AT540" s="145" t="s">
        <v>152</v>
      </c>
      <c r="AU540" s="145" t="s">
        <v>80</v>
      </c>
      <c r="AV540" s="142" t="s">
        <v>78</v>
      </c>
      <c r="AW540" s="142" t="s">
        <v>32</v>
      </c>
      <c r="AX540" s="142" t="s">
        <v>70</v>
      </c>
      <c r="AY540" s="145" t="s">
        <v>140</v>
      </c>
    </row>
    <row r="541" spans="2:65" s="150" customFormat="1">
      <c r="B541" s="151"/>
      <c r="D541" s="144" t="s">
        <v>152</v>
      </c>
      <c r="E541" s="152" t="s">
        <v>3</v>
      </c>
      <c r="F541" s="153" t="s">
        <v>78</v>
      </c>
      <c r="H541" s="154">
        <v>1</v>
      </c>
      <c r="I541" s="155"/>
      <c r="L541" s="151"/>
      <c r="M541" s="156"/>
      <c r="T541" s="157"/>
      <c r="AT541" s="152" t="s">
        <v>152</v>
      </c>
      <c r="AU541" s="152" t="s">
        <v>80</v>
      </c>
      <c r="AV541" s="150" t="s">
        <v>80</v>
      </c>
      <c r="AW541" s="150" t="s">
        <v>32</v>
      </c>
      <c r="AX541" s="150" t="s">
        <v>70</v>
      </c>
      <c r="AY541" s="152" t="s">
        <v>140</v>
      </c>
    </row>
    <row r="542" spans="2:65" s="142" customFormat="1">
      <c r="B542" s="143"/>
      <c r="D542" s="144" t="s">
        <v>152</v>
      </c>
      <c r="E542" s="145" t="s">
        <v>3</v>
      </c>
      <c r="F542" s="146" t="s">
        <v>1033</v>
      </c>
      <c r="H542" s="145" t="s">
        <v>3</v>
      </c>
      <c r="I542" s="147"/>
      <c r="L542" s="143"/>
      <c r="M542" s="148"/>
      <c r="T542" s="149"/>
      <c r="AT542" s="145" t="s">
        <v>152</v>
      </c>
      <c r="AU542" s="145" t="s">
        <v>80</v>
      </c>
      <c r="AV542" s="142" t="s">
        <v>78</v>
      </c>
      <c r="AW542" s="142" t="s">
        <v>32</v>
      </c>
      <c r="AX542" s="142" t="s">
        <v>70</v>
      </c>
      <c r="AY542" s="145" t="s">
        <v>140</v>
      </c>
    </row>
    <row r="543" spans="2:65" s="142" customFormat="1" ht="22.5">
      <c r="B543" s="143"/>
      <c r="D543" s="144" t="s">
        <v>152</v>
      </c>
      <c r="E543" s="145" t="s">
        <v>3</v>
      </c>
      <c r="F543" s="146" t="s">
        <v>1877</v>
      </c>
      <c r="H543" s="145" t="s">
        <v>3</v>
      </c>
      <c r="I543" s="147"/>
      <c r="L543" s="143"/>
      <c r="M543" s="148"/>
      <c r="T543" s="149"/>
      <c r="AT543" s="145" t="s">
        <v>152</v>
      </c>
      <c r="AU543" s="145" t="s">
        <v>80</v>
      </c>
      <c r="AV543" s="142" t="s">
        <v>78</v>
      </c>
      <c r="AW543" s="142" t="s">
        <v>32</v>
      </c>
      <c r="AX543" s="142" t="s">
        <v>70</v>
      </c>
      <c r="AY543" s="145" t="s">
        <v>140</v>
      </c>
    </row>
    <row r="544" spans="2:65" s="142" customFormat="1" ht="22.5">
      <c r="B544" s="143"/>
      <c r="D544" s="144" t="s">
        <v>152</v>
      </c>
      <c r="E544" s="145" t="s">
        <v>3</v>
      </c>
      <c r="F544" s="146" t="s">
        <v>1878</v>
      </c>
      <c r="H544" s="145" t="s">
        <v>3</v>
      </c>
      <c r="I544" s="147"/>
      <c r="L544" s="143"/>
      <c r="M544" s="148"/>
      <c r="T544" s="149"/>
      <c r="AT544" s="145" t="s">
        <v>152</v>
      </c>
      <c r="AU544" s="145" t="s">
        <v>80</v>
      </c>
      <c r="AV544" s="142" t="s">
        <v>78</v>
      </c>
      <c r="AW544" s="142" t="s">
        <v>32</v>
      </c>
      <c r="AX544" s="142" t="s">
        <v>70</v>
      </c>
      <c r="AY544" s="145" t="s">
        <v>140</v>
      </c>
    </row>
    <row r="545" spans="2:65" s="142" customFormat="1" ht="22.5">
      <c r="B545" s="143"/>
      <c r="D545" s="144" t="s">
        <v>152</v>
      </c>
      <c r="E545" s="145" t="s">
        <v>3</v>
      </c>
      <c r="F545" s="146" t="s">
        <v>1879</v>
      </c>
      <c r="H545" s="145" t="s">
        <v>3</v>
      </c>
      <c r="I545" s="147"/>
      <c r="L545" s="143"/>
      <c r="M545" s="148"/>
      <c r="T545" s="149"/>
      <c r="AT545" s="145" t="s">
        <v>152</v>
      </c>
      <c r="AU545" s="145" t="s">
        <v>80</v>
      </c>
      <c r="AV545" s="142" t="s">
        <v>78</v>
      </c>
      <c r="AW545" s="142" t="s">
        <v>32</v>
      </c>
      <c r="AX545" s="142" t="s">
        <v>70</v>
      </c>
      <c r="AY545" s="145" t="s">
        <v>140</v>
      </c>
    </row>
    <row r="546" spans="2:65" s="142" customFormat="1">
      <c r="B546" s="143"/>
      <c r="D546" s="144" t="s">
        <v>152</v>
      </c>
      <c r="E546" s="145" t="s">
        <v>3</v>
      </c>
      <c r="F546" s="146" t="s">
        <v>1880</v>
      </c>
      <c r="H546" s="145" t="s">
        <v>3</v>
      </c>
      <c r="I546" s="147"/>
      <c r="L546" s="143"/>
      <c r="M546" s="148"/>
      <c r="T546" s="149"/>
      <c r="AT546" s="145" t="s">
        <v>152</v>
      </c>
      <c r="AU546" s="145" t="s">
        <v>80</v>
      </c>
      <c r="AV546" s="142" t="s">
        <v>78</v>
      </c>
      <c r="AW546" s="142" t="s">
        <v>32</v>
      </c>
      <c r="AX546" s="142" t="s">
        <v>70</v>
      </c>
      <c r="AY546" s="145" t="s">
        <v>140</v>
      </c>
    </row>
    <row r="547" spans="2:65" s="158" customFormat="1">
      <c r="B547" s="159"/>
      <c r="D547" s="144" t="s">
        <v>152</v>
      </c>
      <c r="E547" s="160" t="s">
        <v>3</v>
      </c>
      <c r="F547" s="161" t="s">
        <v>162</v>
      </c>
      <c r="H547" s="162">
        <v>1</v>
      </c>
      <c r="I547" s="163"/>
      <c r="L547" s="159"/>
      <c r="M547" s="164"/>
      <c r="T547" s="165"/>
      <c r="AT547" s="160" t="s">
        <v>152</v>
      </c>
      <c r="AU547" s="160" t="s">
        <v>80</v>
      </c>
      <c r="AV547" s="158" t="s">
        <v>148</v>
      </c>
      <c r="AW547" s="158" t="s">
        <v>32</v>
      </c>
      <c r="AX547" s="158" t="s">
        <v>78</v>
      </c>
      <c r="AY547" s="160" t="s">
        <v>140</v>
      </c>
    </row>
    <row r="548" spans="2:65" s="17" customFormat="1" ht="21.75" customHeight="1">
      <c r="B548" s="124"/>
      <c r="C548" s="125" t="s">
        <v>1152</v>
      </c>
      <c r="D548" s="125" t="s">
        <v>143</v>
      </c>
      <c r="E548" s="126" t="s">
        <v>1881</v>
      </c>
      <c r="F548" s="127" t="s">
        <v>1882</v>
      </c>
      <c r="G548" s="128" t="s">
        <v>1029</v>
      </c>
      <c r="H548" s="129">
        <v>1</v>
      </c>
      <c r="I548" s="130"/>
      <c r="J548" s="131">
        <f>ROUND(I548*H548,2)</f>
        <v>0</v>
      </c>
      <c r="K548" s="127" t="s">
        <v>147</v>
      </c>
      <c r="L548" s="18"/>
      <c r="M548" s="132" t="s">
        <v>3</v>
      </c>
      <c r="N548" s="133" t="s">
        <v>41</v>
      </c>
      <c r="P548" s="134">
        <f>O548*H548</f>
        <v>0</v>
      </c>
      <c r="Q548" s="134">
        <v>0</v>
      </c>
      <c r="R548" s="134">
        <f>Q548*H548</f>
        <v>0</v>
      </c>
      <c r="S548" s="134">
        <v>0</v>
      </c>
      <c r="T548" s="135">
        <f>S548*H548</f>
        <v>0</v>
      </c>
      <c r="AR548" s="136" t="s">
        <v>148</v>
      </c>
      <c r="AT548" s="136" t="s">
        <v>143</v>
      </c>
      <c r="AU548" s="136" t="s">
        <v>80</v>
      </c>
      <c r="AY548" s="2" t="s">
        <v>140</v>
      </c>
      <c r="BE548" s="137">
        <f t="shared" ref="BE548:BE591" si="35">IF(N548="základní",J548,0)</f>
        <v>0</v>
      </c>
      <c r="BF548" s="137">
        <f t="shared" ref="BF548:BF591" si="36">IF(N548="snížená",J548,0)</f>
        <v>0</v>
      </c>
      <c r="BG548" s="137">
        <f t="shared" ref="BG548:BG591" si="37">IF(N548="zákl. přenesená",J548,0)</f>
        <v>0</v>
      </c>
      <c r="BH548" s="137">
        <f t="shared" ref="BH548:BH591" si="38">IF(N548="sníž. přenesená",J548,0)</f>
        <v>0</v>
      </c>
      <c r="BI548" s="137">
        <f t="shared" ref="BI548:BI591" si="39">IF(N548="nulová",J548,0)</f>
        <v>0</v>
      </c>
      <c r="BJ548" s="2" t="s">
        <v>78</v>
      </c>
      <c r="BK548" s="137">
        <f>ROUND(I548*H548,2)</f>
        <v>0</v>
      </c>
      <c r="BL548" s="2" t="s">
        <v>148</v>
      </c>
      <c r="BM548" s="136" t="s">
        <v>1883</v>
      </c>
    </row>
    <row r="549" spans="2:65" s="17" customFormat="1">
      <c r="B549" s="18"/>
      <c r="D549" s="138" t="s">
        <v>150</v>
      </c>
      <c r="F549" s="139" t="s">
        <v>1884</v>
      </c>
      <c r="I549" s="140"/>
      <c r="L549" s="18"/>
      <c r="M549" s="141"/>
      <c r="T549" s="42"/>
      <c r="AT549" s="2" t="s">
        <v>150</v>
      </c>
      <c r="AU549" s="2" t="s">
        <v>80</v>
      </c>
    </row>
    <row r="550" spans="2:65" s="142" customFormat="1">
      <c r="B550" s="143"/>
      <c r="D550" s="144" t="s">
        <v>152</v>
      </c>
      <c r="E550" s="145" t="s">
        <v>3</v>
      </c>
      <c r="F550" s="146" t="s">
        <v>1885</v>
      </c>
      <c r="H550" s="145" t="s">
        <v>3</v>
      </c>
      <c r="I550" s="147"/>
      <c r="L550" s="143"/>
      <c r="M550" s="148"/>
      <c r="T550" s="149"/>
      <c r="AT550" s="145" t="s">
        <v>152</v>
      </c>
      <c r="AU550" s="145" t="s">
        <v>80</v>
      </c>
      <c r="AV550" s="142" t="s">
        <v>78</v>
      </c>
      <c r="AW550" s="142" t="s">
        <v>32</v>
      </c>
      <c r="AX550" s="142" t="s">
        <v>70</v>
      </c>
      <c r="AY550" s="145" t="s">
        <v>140</v>
      </c>
    </row>
    <row r="551" spans="2:65" s="150" customFormat="1">
      <c r="B551" s="151"/>
      <c r="D551" s="144" t="s">
        <v>152</v>
      </c>
      <c r="E551" s="152" t="s">
        <v>3</v>
      </c>
      <c r="F551" s="153" t="s">
        <v>78</v>
      </c>
      <c r="H551" s="154">
        <v>1</v>
      </c>
      <c r="I551" s="155"/>
      <c r="L551" s="151"/>
      <c r="M551" s="156"/>
      <c r="T551" s="157"/>
      <c r="AT551" s="152" t="s">
        <v>152</v>
      </c>
      <c r="AU551" s="152" t="s">
        <v>80</v>
      </c>
      <c r="AV551" s="150" t="s">
        <v>80</v>
      </c>
      <c r="AW551" s="150" t="s">
        <v>32</v>
      </c>
      <c r="AX551" s="150" t="s">
        <v>70</v>
      </c>
      <c r="AY551" s="152" t="s">
        <v>140</v>
      </c>
    </row>
    <row r="552" spans="2:65" s="142" customFormat="1">
      <c r="B552" s="143"/>
      <c r="D552" s="144" t="s">
        <v>152</v>
      </c>
      <c r="E552" s="145" t="s">
        <v>3</v>
      </c>
      <c r="F552" s="146" t="s">
        <v>1033</v>
      </c>
      <c r="H552" s="145" t="s">
        <v>3</v>
      </c>
      <c r="I552" s="147"/>
      <c r="L552" s="143"/>
      <c r="M552" s="148"/>
      <c r="T552" s="149"/>
      <c r="AT552" s="145" t="s">
        <v>152</v>
      </c>
      <c r="AU552" s="145" t="s">
        <v>80</v>
      </c>
      <c r="AV552" s="142" t="s">
        <v>78</v>
      </c>
      <c r="AW552" s="142" t="s">
        <v>32</v>
      </c>
      <c r="AX552" s="142" t="s">
        <v>70</v>
      </c>
      <c r="AY552" s="145" t="s">
        <v>140</v>
      </c>
    </row>
    <row r="553" spans="2:65" s="142" customFormat="1" ht="22.5">
      <c r="B553" s="143"/>
      <c r="D553" s="144" t="s">
        <v>152</v>
      </c>
      <c r="E553" s="145" t="s">
        <v>3</v>
      </c>
      <c r="F553" s="146" t="s">
        <v>1886</v>
      </c>
      <c r="H553" s="145" t="s">
        <v>3</v>
      </c>
      <c r="I553" s="147"/>
      <c r="L553" s="143"/>
      <c r="M553" s="148"/>
      <c r="T553" s="149"/>
      <c r="AT553" s="145" t="s">
        <v>152</v>
      </c>
      <c r="AU553" s="145" t="s">
        <v>80</v>
      </c>
      <c r="AV553" s="142" t="s">
        <v>78</v>
      </c>
      <c r="AW553" s="142" t="s">
        <v>32</v>
      </c>
      <c r="AX553" s="142" t="s">
        <v>70</v>
      </c>
      <c r="AY553" s="145" t="s">
        <v>140</v>
      </c>
    </row>
    <row r="554" spans="2:65" s="158" customFormat="1">
      <c r="B554" s="159"/>
      <c r="D554" s="144" t="s">
        <v>152</v>
      </c>
      <c r="E554" s="160" t="s">
        <v>3</v>
      </c>
      <c r="F554" s="161" t="s">
        <v>162</v>
      </c>
      <c r="H554" s="162">
        <v>1</v>
      </c>
      <c r="I554" s="163"/>
      <c r="L554" s="159"/>
      <c r="M554" s="164"/>
      <c r="T554" s="165"/>
      <c r="AT554" s="160" t="s">
        <v>152</v>
      </c>
      <c r="AU554" s="160" t="s">
        <v>80</v>
      </c>
      <c r="AV554" s="158" t="s">
        <v>148</v>
      </c>
      <c r="AW554" s="158" t="s">
        <v>32</v>
      </c>
      <c r="AX554" s="158" t="s">
        <v>78</v>
      </c>
      <c r="AY554" s="160" t="s">
        <v>140</v>
      </c>
    </row>
    <row r="555" spans="2:65" s="17" customFormat="1" ht="16.5" customHeight="1">
      <c r="B555" s="124"/>
      <c r="C555" s="125" t="s">
        <v>1157</v>
      </c>
      <c r="D555" s="125" t="s">
        <v>143</v>
      </c>
      <c r="E555" s="126" t="s">
        <v>1887</v>
      </c>
      <c r="F555" s="127" t="s">
        <v>1888</v>
      </c>
      <c r="G555" s="128" t="s">
        <v>1029</v>
      </c>
      <c r="H555" s="129">
        <v>1</v>
      </c>
      <c r="I555" s="130"/>
      <c r="J555" s="131">
        <f>ROUND(I555*H555,2)</f>
        <v>0</v>
      </c>
      <c r="K555" s="127" t="s">
        <v>147</v>
      </c>
      <c r="L555" s="18"/>
      <c r="M555" s="132" t="s">
        <v>3</v>
      </c>
      <c r="N555" s="133" t="s">
        <v>41</v>
      </c>
      <c r="P555" s="134">
        <f>O555*H555</f>
        <v>0</v>
      </c>
      <c r="Q555" s="134">
        <v>0</v>
      </c>
      <c r="R555" s="134">
        <f>Q555*H555</f>
        <v>0</v>
      </c>
      <c r="S555" s="134">
        <v>0</v>
      </c>
      <c r="T555" s="135">
        <f>S555*H555</f>
        <v>0</v>
      </c>
      <c r="AR555" s="136" t="s">
        <v>148</v>
      </c>
      <c r="AT555" s="136" t="s">
        <v>143</v>
      </c>
      <c r="AU555" s="136" t="s">
        <v>80</v>
      </c>
      <c r="AY555" s="2" t="s">
        <v>140</v>
      </c>
      <c r="BE555" s="137">
        <f t="shared" si="35"/>
        <v>0</v>
      </c>
      <c r="BF555" s="137">
        <f t="shared" si="36"/>
        <v>0</v>
      </c>
      <c r="BG555" s="137">
        <f t="shared" si="37"/>
        <v>0</v>
      </c>
      <c r="BH555" s="137">
        <f t="shared" si="38"/>
        <v>0</v>
      </c>
      <c r="BI555" s="137">
        <f t="shared" si="39"/>
        <v>0</v>
      </c>
      <c r="BJ555" s="2" t="s">
        <v>78</v>
      </c>
      <c r="BK555" s="137">
        <f>ROUND(I555*H555,2)</f>
        <v>0</v>
      </c>
      <c r="BL555" s="2" t="s">
        <v>148</v>
      </c>
      <c r="BM555" s="136" t="s">
        <v>1889</v>
      </c>
    </row>
    <row r="556" spans="2:65" s="17" customFormat="1">
      <c r="B556" s="18"/>
      <c r="D556" s="138" t="s">
        <v>150</v>
      </c>
      <c r="F556" s="139" t="s">
        <v>1890</v>
      </c>
      <c r="I556" s="140"/>
      <c r="L556" s="18"/>
      <c r="M556" s="141"/>
      <c r="T556" s="42"/>
      <c r="AT556" s="2" t="s">
        <v>150</v>
      </c>
      <c r="AU556" s="2" t="s">
        <v>80</v>
      </c>
    </row>
    <row r="557" spans="2:65" s="142" customFormat="1">
      <c r="B557" s="143"/>
      <c r="D557" s="144" t="s">
        <v>152</v>
      </c>
      <c r="E557" s="145" t="s">
        <v>3</v>
      </c>
      <c r="F557" s="146" t="s">
        <v>1885</v>
      </c>
      <c r="H557" s="145" t="s">
        <v>3</v>
      </c>
      <c r="I557" s="147"/>
      <c r="L557" s="143"/>
      <c r="M557" s="148"/>
      <c r="T557" s="149"/>
      <c r="AT557" s="145" t="s">
        <v>152</v>
      </c>
      <c r="AU557" s="145" t="s">
        <v>80</v>
      </c>
      <c r="AV557" s="142" t="s">
        <v>78</v>
      </c>
      <c r="AW557" s="142" t="s">
        <v>32</v>
      </c>
      <c r="AX557" s="142" t="s">
        <v>70</v>
      </c>
      <c r="AY557" s="145" t="s">
        <v>140</v>
      </c>
    </row>
    <row r="558" spans="2:65" s="150" customFormat="1">
      <c r="B558" s="151"/>
      <c r="D558" s="144" t="s">
        <v>152</v>
      </c>
      <c r="E558" s="152" t="s">
        <v>3</v>
      </c>
      <c r="F558" s="153" t="s">
        <v>78</v>
      </c>
      <c r="H558" s="154">
        <v>1</v>
      </c>
      <c r="I558" s="155"/>
      <c r="L558" s="151"/>
      <c r="M558" s="156"/>
      <c r="T558" s="157"/>
      <c r="AT558" s="152" t="s">
        <v>152</v>
      </c>
      <c r="AU558" s="152" t="s">
        <v>80</v>
      </c>
      <c r="AV558" s="150" t="s">
        <v>80</v>
      </c>
      <c r="AW558" s="150" t="s">
        <v>32</v>
      </c>
      <c r="AX558" s="150" t="s">
        <v>70</v>
      </c>
      <c r="AY558" s="152" t="s">
        <v>140</v>
      </c>
    </row>
    <row r="559" spans="2:65" s="142" customFormat="1">
      <c r="B559" s="143"/>
      <c r="D559" s="144" t="s">
        <v>152</v>
      </c>
      <c r="E559" s="145" t="s">
        <v>3</v>
      </c>
      <c r="F559" s="146" t="s">
        <v>1033</v>
      </c>
      <c r="H559" s="145" t="s">
        <v>3</v>
      </c>
      <c r="I559" s="147"/>
      <c r="L559" s="143"/>
      <c r="M559" s="148"/>
      <c r="T559" s="149"/>
      <c r="AT559" s="145" t="s">
        <v>152</v>
      </c>
      <c r="AU559" s="145" t="s">
        <v>80</v>
      </c>
      <c r="AV559" s="142" t="s">
        <v>78</v>
      </c>
      <c r="AW559" s="142" t="s">
        <v>32</v>
      </c>
      <c r="AX559" s="142" t="s">
        <v>70</v>
      </c>
      <c r="AY559" s="145" t="s">
        <v>140</v>
      </c>
    </row>
    <row r="560" spans="2:65" s="142" customFormat="1">
      <c r="B560" s="143"/>
      <c r="D560" s="144" t="s">
        <v>152</v>
      </c>
      <c r="E560" s="145" t="s">
        <v>3</v>
      </c>
      <c r="F560" s="146" t="s">
        <v>1891</v>
      </c>
      <c r="H560" s="145" t="s">
        <v>3</v>
      </c>
      <c r="I560" s="147"/>
      <c r="L560" s="143"/>
      <c r="M560" s="148"/>
      <c r="T560" s="149"/>
      <c r="AT560" s="145" t="s">
        <v>152</v>
      </c>
      <c r="AU560" s="145" t="s">
        <v>80</v>
      </c>
      <c r="AV560" s="142" t="s">
        <v>78</v>
      </c>
      <c r="AW560" s="142" t="s">
        <v>32</v>
      </c>
      <c r="AX560" s="142" t="s">
        <v>70</v>
      </c>
      <c r="AY560" s="145" t="s">
        <v>140</v>
      </c>
    </row>
    <row r="561" spans="2:65" s="142" customFormat="1">
      <c r="B561" s="143"/>
      <c r="D561" s="144" t="s">
        <v>152</v>
      </c>
      <c r="E561" s="145" t="s">
        <v>3</v>
      </c>
      <c r="F561" s="146" t="s">
        <v>1892</v>
      </c>
      <c r="H561" s="145" t="s">
        <v>3</v>
      </c>
      <c r="I561" s="147"/>
      <c r="L561" s="143"/>
      <c r="M561" s="148"/>
      <c r="T561" s="149"/>
      <c r="AT561" s="145" t="s">
        <v>152</v>
      </c>
      <c r="AU561" s="145" t="s">
        <v>80</v>
      </c>
      <c r="AV561" s="142" t="s">
        <v>78</v>
      </c>
      <c r="AW561" s="142" t="s">
        <v>32</v>
      </c>
      <c r="AX561" s="142" t="s">
        <v>70</v>
      </c>
      <c r="AY561" s="145" t="s">
        <v>140</v>
      </c>
    </row>
    <row r="562" spans="2:65" s="158" customFormat="1">
      <c r="B562" s="159"/>
      <c r="D562" s="144" t="s">
        <v>152</v>
      </c>
      <c r="E562" s="160" t="s">
        <v>3</v>
      </c>
      <c r="F562" s="161" t="s">
        <v>162</v>
      </c>
      <c r="H562" s="162">
        <v>1</v>
      </c>
      <c r="I562" s="163"/>
      <c r="L562" s="159"/>
      <c r="M562" s="164"/>
      <c r="T562" s="165"/>
      <c r="AT562" s="160" t="s">
        <v>152</v>
      </c>
      <c r="AU562" s="160" t="s">
        <v>80</v>
      </c>
      <c r="AV562" s="158" t="s">
        <v>148</v>
      </c>
      <c r="AW562" s="158" t="s">
        <v>32</v>
      </c>
      <c r="AX562" s="158" t="s">
        <v>78</v>
      </c>
      <c r="AY562" s="160" t="s">
        <v>140</v>
      </c>
    </row>
    <row r="563" spans="2:65" s="17" customFormat="1" ht="21.75" customHeight="1">
      <c r="B563" s="124"/>
      <c r="C563" s="125" t="s">
        <v>1162</v>
      </c>
      <c r="D563" s="125" t="s">
        <v>143</v>
      </c>
      <c r="E563" s="126" t="s">
        <v>1893</v>
      </c>
      <c r="F563" s="127" t="s">
        <v>1894</v>
      </c>
      <c r="G563" s="128" t="s">
        <v>1029</v>
      </c>
      <c r="H563" s="129">
        <v>1</v>
      </c>
      <c r="I563" s="130"/>
      <c r="J563" s="131">
        <f>ROUND(I563*H563,2)</f>
        <v>0</v>
      </c>
      <c r="K563" s="127" t="s">
        <v>147</v>
      </c>
      <c r="L563" s="18"/>
      <c r="M563" s="132" t="s">
        <v>3</v>
      </c>
      <c r="N563" s="133" t="s">
        <v>41</v>
      </c>
      <c r="P563" s="134">
        <f>O563*H563</f>
        <v>0</v>
      </c>
      <c r="Q563" s="134">
        <v>0</v>
      </c>
      <c r="R563" s="134">
        <f>Q563*H563</f>
        <v>0</v>
      </c>
      <c r="S563" s="134">
        <v>0</v>
      </c>
      <c r="T563" s="135">
        <f>S563*H563</f>
        <v>0</v>
      </c>
      <c r="AR563" s="136" t="s">
        <v>148</v>
      </c>
      <c r="AT563" s="136" t="s">
        <v>143</v>
      </c>
      <c r="AU563" s="136" t="s">
        <v>80</v>
      </c>
      <c r="AY563" s="2" t="s">
        <v>140</v>
      </c>
      <c r="BE563" s="137">
        <f t="shared" si="35"/>
        <v>0</v>
      </c>
      <c r="BF563" s="137">
        <f t="shared" si="36"/>
        <v>0</v>
      </c>
      <c r="BG563" s="137">
        <f t="shared" si="37"/>
        <v>0</v>
      </c>
      <c r="BH563" s="137">
        <f t="shared" si="38"/>
        <v>0</v>
      </c>
      <c r="BI563" s="137">
        <f t="shared" si="39"/>
        <v>0</v>
      </c>
      <c r="BJ563" s="2" t="s">
        <v>78</v>
      </c>
      <c r="BK563" s="137">
        <f>ROUND(I563*H563,2)</f>
        <v>0</v>
      </c>
      <c r="BL563" s="2" t="s">
        <v>148</v>
      </c>
      <c r="BM563" s="136" t="s">
        <v>1895</v>
      </c>
    </row>
    <row r="564" spans="2:65" s="17" customFormat="1">
      <c r="B564" s="18"/>
      <c r="D564" s="138" t="s">
        <v>150</v>
      </c>
      <c r="F564" s="139" t="s">
        <v>1896</v>
      </c>
      <c r="I564" s="140"/>
      <c r="L564" s="18"/>
      <c r="M564" s="141"/>
      <c r="T564" s="42"/>
      <c r="AT564" s="2" t="s">
        <v>150</v>
      </c>
      <c r="AU564" s="2" t="s">
        <v>80</v>
      </c>
    </row>
    <row r="565" spans="2:65" s="142" customFormat="1">
      <c r="B565" s="143"/>
      <c r="D565" s="144" t="s">
        <v>152</v>
      </c>
      <c r="E565" s="145" t="s">
        <v>3</v>
      </c>
      <c r="F565" s="146" t="s">
        <v>1179</v>
      </c>
      <c r="H565" s="145" t="s">
        <v>3</v>
      </c>
      <c r="I565" s="147"/>
      <c r="L565" s="143"/>
      <c r="M565" s="148"/>
      <c r="T565" s="149"/>
      <c r="AT565" s="145" t="s">
        <v>152</v>
      </c>
      <c r="AU565" s="145" t="s">
        <v>80</v>
      </c>
      <c r="AV565" s="142" t="s">
        <v>78</v>
      </c>
      <c r="AW565" s="142" t="s">
        <v>32</v>
      </c>
      <c r="AX565" s="142" t="s">
        <v>70</v>
      </c>
      <c r="AY565" s="145" t="s">
        <v>140</v>
      </c>
    </row>
    <row r="566" spans="2:65" s="150" customFormat="1">
      <c r="B566" s="151"/>
      <c r="D566" s="144" t="s">
        <v>152</v>
      </c>
      <c r="E566" s="152" t="s">
        <v>3</v>
      </c>
      <c r="F566" s="153" t="s">
        <v>78</v>
      </c>
      <c r="H566" s="154">
        <v>1</v>
      </c>
      <c r="I566" s="155"/>
      <c r="L566" s="151"/>
      <c r="M566" s="156"/>
      <c r="T566" s="157"/>
      <c r="AT566" s="152" t="s">
        <v>152</v>
      </c>
      <c r="AU566" s="152" t="s">
        <v>80</v>
      </c>
      <c r="AV566" s="150" t="s">
        <v>80</v>
      </c>
      <c r="AW566" s="150" t="s">
        <v>32</v>
      </c>
      <c r="AX566" s="150" t="s">
        <v>70</v>
      </c>
      <c r="AY566" s="152" t="s">
        <v>140</v>
      </c>
    </row>
    <row r="567" spans="2:65" s="158" customFormat="1">
      <c r="B567" s="159"/>
      <c r="D567" s="144" t="s">
        <v>152</v>
      </c>
      <c r="E567" s="160" t="s">
        <v>3</v>
      </c>
      <c r="F567" s="161" t="s">
        <v>162</v>
      </c>
      <c r="H567" s="162">
        <v>1</v>
      </c>
      <c r="I567" s="163"/>
      <c r="L567" s="159"/>
      <c r="M567" s="164"/>
      <c r="T567" s="165"/>
      <c r="AT567" s="160" t="s">
        <v>152</v>
      </c>
      <c r="AU567" s="160" t="s">
        <v>80</v>
      </c>
      <c r="AV567" s="158" t="s">
        <v>148</v>
      </c>
      <c r="AW567" s="158" t="s">
        <v>32</v>
      </c>
      <c r="AX567" s="158" t="s">
        <v>78</v>
      </c>
      <c r="AY567" s="160" t="s">
        <v>140</v>
      </c>
    </row>
    <row r="568" spans="2:65" s="17" customFormat="1" ht="24.2" customHeight="1">
      <c r="B568" s="124"/>
      <c r="C568" s="125" t="s">
        <v>1174</v>
      </c>
      <c r="D568" s="125" t="s">
        <v>143</v>
      </c>
      <c r="E568" s="126" t="s">
        <v>1897</v>
      </c>
      <c r="F568" s="127" t="s">
        <v>1898</v>
      </c>
      <c r="G568" s="128" t="s">
        <v>1058</v>
      </c>
      <c r="H568" s="129">
        <v>1</v>
      </c>
      <c r="I568" s="130"/>
      <c r="J568" s="131">
        <f>ROUND(I568*H568,2)</f>
        <v>0</v>
      </c>
      <c r="K568" s="127" t="s">
        <v>147</v>
      </c>
      <c r="L568" s="18"/>
      <c r="M568" s="132" t="s">
        <v>3</v>
      </c>
      <c r="N568" s="133" t="s">
        <v>41</v>
      </c>
      <c r="P568" s="134">
        <f>O568*H568</f>
        <v>0</v>
      </c>
      <c r="Q568" s="134">
        <v>0</v>
      </c>
      <c r="R568" s="134">
        <f>Q568*H568</f>
        <v>0</v>
      </c>
      <c r="S568" s="134">
        <v>0</v>
      </c>
      <c r="T568" s="135">
        <f>S568*H568</f>
        <v>0</v>
      </c>
      <c r="AR568" s="136" t="s">
        <v>148</v>
      </c>
      <c r="AT568" s="136" t="s">
        <v>143</v>
      </c>
      <c r="AU568" s="136" t="s">
        <v>80</v>
      </c>
      <c r="AY568" s="2" t="s">
        <v>140</v>
      </c>
      <c r="BE568" s="137">
        <f t="shared" si="35"/>
        <v>0</v>
      </c>
      <c r="BF568" s="137">
        <f t="shared" si="36"/>
        <v>0</v>
      </c>
      <c r="BG568" s="137">
        <f t="shared" si="37"/>
        <v>0</v>
      </c>
      <c r="BH568" s="137">
        <f t="shared" si="38"/>
        <v>0</v>
      </c>
      <c r="BI568" s="137">
        <f t="shared" si="39"/>
        <v>0</v>
      </c>
      <c r="BJ568" s="2" t="s">
        <v>78</v>
      </c>
      <c r="BK568" s="137">
        <f>ROUND(I568*H568,2)</f>
        <v>0</v>
      </c>
      <c r="BL568" s="2" t="s">
        <v>148</v>
      </c>
      <c r="BM568" s="136" t="s">
        <v>1899</v>
      </c>
    </row>
    <row r="569" spans="2:65" s="17" customFormat="1">
      <c r="B569" s="18"/>
      <c r="D569" s="138" t="s">
        <v>150</v>
      </c>
      <c r="F569" s="139" t="s">
        <v>1900</v>
      </c>
      <c r="I569" s="140"/>
      <c r="L569" s="18"/>
      <c r="M569" s="141"/>
      <c r="T569" s="42"/>
      <c r="AT569" s="2" t="s">
        <v>150</v>
      </c>
      <c r="AU569" s="2" t="s">
        <v>80</v>
      </c>
    </row>
    <row r="570" spans="2:65" s="142" customFormat="1">
      <c r="B570" s="143"/>
      <c r="D570" s="144" t="s">
        <v>152</v>
      </c>
      <c r="E570" s="145" t="s">
        <v>3</v>
      </c>
      <c r="F570" s="146" t="s">
        <v>1179</v>
      </c>
      <c r="H570" s="145" t="s">
        <v>3</v>
      </c>
      <c r="I570" s="147"/>
      <c r="L570" s="143"/>
      <c r="M570" s="148"/>
      <c r="T570" s="149"/>
      <c r="AT570" s="145" t="s">
        <v>152</v>
      </c>
      <c r="AU570" s="145" t="s">
        <v>80</v>
      </c>
      <c r="AV570" s="142" t="s">
        <v>78</v>
      </c>
      <c r="AW570" s="142" t="s">
        <v>32</v>
      </c>
      <c r="AX570" s="142" t="s">
        <v>70</v>
      </c>
      <c r="AY570" s="145" t="s">
        <v>140</v>
      </c>
    </row>
    <row r="571" spans="2:65" s="150" customFormat="1">
      <c r="B571" s="151"/>
      <c r="D571" s="144" t="s">
        <v>152</v>
      </c>
      <c r="E571" s="152" t="s">
        <v>3</v>
      </c>
      <c r="F571" s="153" t="s">
        <v>78</v>
      </c>
      <c r="H571" s="154">
        <v>1</v>
      </c>
      <c r="I571" s="155"/>
      <c r="L571" s="151"/>
      <c r="M571" s="156"/>
      <c r="T571" s="157"/>
      <c r="AT571" s="152" t="s">
        <v>152</v>
      </c>
      <c r="AU571" s="152" t="s">
        <v>80</v>
      </c>
      <c r="AV571" s="150" t="s">
        <v>80</v>
      </c>
      <c r="AW571" s="150" t="s">
        <v>32</v>
      </c>
      <c r="AX571" s="150" t="s">
        <v>78</v>
      </c>
      <c r="AY571" s="152" t="s">
        <v>140</v>
      </c>
    </row>
    <row r="572" spans="2:65" s="17" customFormat="1" ht="24.2" customHeight="1">
      <c r="B572" s="124"/>
      <c r="C572" s="125" t="s">
        <v>1901</v>
      </c>
      <c r="D572" s="125" t="s">
        <v>143</v>
      </c>
      <c r="E572" s="126" t="s">
        <v>1902</v>
      </c>
      <c r="F572" s="127" t="s">
        <v>1903</v>
      </c>
      <c r="G572" s="128" t="s">
        <v>1058</v>
      </c>
      <c r="H572" s="129">
        <v>1</v>
      </c>
      <c r="I572" s="130"/>
      <c r="J572" s="131">
        <f>ROUND(I572*H572,2)</f>
        <v>0</v>
      </c>
      <c r="K572" s="127" t="s">
        <v>147</v>
      </c>
      <c r="L572" s="18"/>
      <c r="M572" s="132" t="s">
        <v>3</v>
      </c>
      <c r="N572" s="133" t="s">
        <v>41</v>
      </c>
      <c r="P572" s="134">
        <f>O572*H572</f>
        <v>0</v>
      </c>
      <c r="Q572" s="134">
        <v>0</v>
      </c>
      <c r="R572" s="134">
        <f>Q572*H572</f>
        <v>0</v>
      </c>
      <c r="S572" s="134">
        <v>0</v>
      </c>
      <c r="T572" s="135">
        <f>S572*H572</f>
        <v>0</v>
      </c>
      <c r="AR572" s="136" t="s">
        <v>148</v>
      </c>
      <c r="AT572" s="136" t="s">
        <v>143</v>
      </c>
      <c r="AU572" s="136" t="s">
        <v>80</v>
      </c>
      <c r="AY572" s="2" t="s">
        <v>140</v>
      </c>
      <c r="BE572" s="137">
        <f t="shared" si="35"/>
        <v>0</v>
      </c>
      <c r="BF572" s="137">
        <f t="shared" si="36"/>
        <v>0</v>
      </c>
      <c r="BG572" s="137">
        <f t="shared" si="37"/>
        <v>0</v>
      </c>
      <c r="BH572" s="137">
        <f t="shared" si="38"/>
        <v>0</v>
      </c>
      <c r="BI572" s="137">
        <f t="shared" si="39"/>
        <v>0</v>
      </c>
      <c r="BJ572" s="2" t="s">
        <v>78</v>
      </c>
      <c r="BK572" s="137">
        <f>ROUND(I572*H572,2)</f>
        <v>0</v>
      </c>
      <c r="BL572" s="2" t="s">
        <v>148</v>
      </c>
      <c r="BM572" s="136" t="s">
        <v>1904</v>
      </c>
    </row>
    <row r="573" spans="2:65" s="17" customFormat="1">
      <c r="B573" s="18"/>
      <c r="D573" s="138" t="s">
        <v>150</v>
      </c>
      <c r="F573" s="139" t="s">
        <v>1905</v>
      </c>
      <c r="I573" s="140"/>
      <c r="L573" s="18"/>
      <c r="M573" s="141"/>
      <c r="T573" s="42"/>
      <c r="AT573" s="2" t="s">
        <v>150</v>
      </c>
      <c r="AU573" s="2" t="s">
        <v>80</v>
      </c>
    </row>
    <row r="574" spans="2:65" s="142" customFormat="1">
      <c r="B574" s="143"/>
      <c r="D574" s="144" t="s">
        <v>152</v>
      </c>
      <c r="E574" s="145" t="s">
        <v>3</v>
      </c>
      <c r="F574" s="146" t="s">
        <v>1906</v>
      </c>
      <c r="H574" s="145" t="s">
        <v>3</v>
      </c>
      <c r="I574" s="147"/>
      <c r="L574" s="143"/>
      <c r="M574" s="148"/>
      <c r="T574" s="149"/>
      <c r="AT574" s="145" t="s">
        <v>152</v>
      </c>
      <c r="AU574" s="145" t="s">
        <v>80</v>
      </c>
      <c r="AV574" s="142" t="s">
        <v>78</v>
      </c>
      <c r="AW574" s="142" t="s">
        <v>32</v>
      </c>
      <c r="AX574" s="142" t="s">
        <v>70</v>
      </c>
      <c r="AY574" s="145" t="s">
        <v>140</v>
      </c>
    </row>
    <row r="575" spans="2:65" s="142" customFormat="1">
      <c r="B575" s="143"/>
      <c r="D575" s="144" t="s">
        <v>152</v>
      </c>
      <c r="E575" s="145" t="s">
        <v>3</v>
      </c>
      <c r="F575" s="146" t="s">
        <v>1907</v>
      </c>
      <c r="H575" s="145" t="s">
        <v>3</v>
      </c>
      <c r="I575" s="147"/>
      <c r="L575" s="143"/>
      <c r="M575" s="148"/>
      <c r="T575" s="149"/>
      <c r="AT575" s="145" t="s">
        <v>152</v>
      </c>
      <c r="AU575" s="145" t="s">
        <v>80</v>
      </c>
      <c r="AV575" s="142" t="s">
        <v>78</v>
      </c>
      <c r="AW575" s="142" t="s">
        <v>32</v>
      </c>
      <c r="AX575" s="142" t="s">
        <v>70</v>
      </c>
      <c r="AY575" s="145" t="s">
        <v>140</v>
      </c>
    </row>
    <row r="576" spans="2:65" s="142" customFormat="1">
      <c r="B576" s="143"/>
      <c r="D576" s="144" t="s">
        <v>152</v>
      </c>
      <c r="E576" s="145" t="s">
        <v>3</v>
      </c>
      <c r="F576" s="146" t="s">
        <v>1908</v>
      </c>
      <c r="H576" s="145" t="s">
        <v>3</v>
      </c>
      <c r="I576" s="147"/>
      <c r="L576" s="143"/>
      <c r="M576" s="148"/>
      <c r="T576" s="149"/>
      <c r="AT576" s="145" t="s">
        <v>152</v>
      </c>
      <c r="AU576" s="145" t="s">
        <v>80</v>
      </c>
      <c r="AV576" s="142" t="s">
        <v>78</v>
      </c>
      <c r="AW576" s="142" t="s">
        <v>32</v>
      </c>
      <c r="AX576" s="142" t="s">
        <v>70</v>
      </c>
      <c r="AY576" s="145" t="s">
        <v>140</v>
      </c>
    </row>
    <row r="577" spans="2:65" s="142" customFormat="1">
      <c r="B577" s="143"/>
      <c r="D577" s="144" t="s">
        <v>152</v>
      </c>
      <c r="E577" s="145" t="s">
        <v>3</v>
      </c>
      <c r="F577" s="146" t="s">
        <v>1909</v>
      </c>
      <c r="H577" s="145" t="s">
        <v>3</v>
      </c>
      <c r="I577" s="147"/>
      <c r="L577" s="143"/>
      <c r="M577" s="148"/>
      <c r="T577" s="149"/>
      <c r="AT577" s="145" t="s">
        <v>152</v>
      </c>
      <c r="AU577" s="145" t="s">
        <v>80</v>
      </c>
      <c r="AV577" s="142" t="s">
        <v>78</v>
      </c>
      <c r="AW577" s="142" t="s">
        <v>32</v>
      </c>
      <c r="AX577" s="142" t="s">
        <v>70</v>
      </c>
      <c r="AY577" s="145" t="s">
        <v>140</v>
      </c>
    </row>
    <row r="578" spans="2:65" s="142" customFormat="1">
      <c r="B578" s="143"/>
      <c r="D578" s="144" t="s">
        <v>152</v>
      </c>
      <c r="E578" s="145" t="s">
        <v>3</v>
      </c>
      <c r="F578" s="146" t="s">
        <v>1910</v>
      </c>
      <c r="H578" s="145" t="s">
        <v>3</v>
      </c>
      <c r="I578" s="147"/>
      <c r="L578" s="143"/>
      <c r="M578" s="148"/>
      <c r="T578" s="149"/>
      <c r="AT578" s="145" t="s">
        <v>152</v>
      </c>
      <c r="AU578" s="145" t="s">
        <v>80</v>
      </c>
      <c r="AV578" s="142" t="s">
        <v>78</v>
      </c>
      <c r="AW578" s="142" t="s">
        <v>32</v>
      </c>
      <c r="AX578" s="142" t="s">
        <v>70</v>
      </c>
      <c r="AY578" s="145" t="s">
        <v>140</v>
      </c>
    </row>
    <row r="579" spans="2:65" s="142" customFormat="1">
      <c r="B579" s="143"/>
      <c r="D579" s="144" t="s">
        <v>152</v>
      </c>
      <c r="E579" s="145" t="s">
        <v>3</v>
      </c>
      <c r="F579" s="146" t="s">
        <v>1911</v>
      </c>
      <c r="H579" s="145" t="s">
        <v>3</v>
      </c>
      <c r="I579" s="147"/>
      <c r="L579" s="143"/>
      <c r="M579" s="148"/>
      <c r="T579" s="149"/>
      <c r="AT579" s="145" t="s">
        <v>152</v>
      </c>
      <c r="AU579" s="145" t="s">
        <v>80</v>
      </c>
      <c r="AV579" s="142" t="s">
        <v>78</v>
      </c>
      <c r="AW579" s="142" t="s">
        <v>32</v>
      </c>
      <c r="AX579" s="142" t="s">
        <v>70</v>
      </c>
      <c r="AY579" s="145" t="s">
        <v>140</v>
      </c>
    </row>
    <row r="580" spans="2:65" s="142" customFormat="1">
      <c r="B580" s="143"/>
      <c r="D580" s="144" t="s">
        <v>152</v>
      </c>
      <c r="E580" s="145" t="s">
        <v>3</v>
      </c>
      <c r="F580" s="146" t="s">
        <v>1912</v>
      </c>
      <c r="H580" s="145" t="s">
        <v>3</v>
      </c>
      <c r="I580" s="147"/>
      <c r="L580" s="143"/>
      <c r="M580" s="148"/>
      <c r="T580" s="149"/>
      <c r="AT580" s="145" t="s">
        <v>152</v>
      </c>
      <c r="AU580" s="145" t="s">
        <v>80</v>
      </c>
      <c r="AV580" s="142" t="s">
        <v>78</v>
      </c>
      <c r="AW580" s="142" t="s">
        <v>32</v>
      </c>
      <c r="AX580" s="142" t="s">
        <v>70</v>
      </c>
      <c r="AY580" s="145" t="s">
        <v>140</v>
      </c>
    </row>
    <row r="581" spans="2:65" s="142" customFormat="1" ht="22.5">
      <c r="B581" s="143"/>
      <c r="D581" s="144" t="s">
        <v>152</v>
      </c>
      <c r="E581" s="145" t="s">
        <v>3</v>
      </c>
      <c r="F581" s="146" t="s">
        <v>1913</v>
      </c>
      <c r="H581" s="145" t="s">
        <v>3</v>
      </c>
      <c r="I581" s="147"/>
      <c r="L581" s="143"/>
      <c r="M581" s="148"/>
      <c r="T581" s="149"/>
      <c r="AT581" s="145" t="s">
        <v>152</v>
      </c>
      <c r="AU581" s="145" t="s">
        <v>80</v>
      </c>
      <c r="AV581" s="142" t="s">
        <v>78</v>
      </c>
      <c r="AW581" s="142" t="s">
        <v>32</v>
      </c>
      <c r="AX581" s="142" t="s">
        <v>70</v>
      </c>
      <c r="AY581" s="145" t="s">
        <v>140</v>
      </c>
    </row>
    <row r="582" spans="2:65" s="150" customFormat="1">
      <c r="B582" s="151"/>
      <c r="D582" s="144" t="s">
        <v>152</v>
      </c>
      <c r="E582" s="152" t="s">
        <v>3</v>
      </c>
      <c r="F582" s="153" t="s">
        <v>78</v>
      </c>
      <c r="H582" s="154">
        <v>1</v>
      </c>
      <c r="I582" s="155"/>
      <c r="L582" s="151"/>
      <c r="M582" s="156"/>
      <c r="T582" s="157"/>
      <c r="AT582" s="152" t="s">
        <v>152</v>
      </c>
      <c r="AU582" s="152" t="s">
        <v>80</v>
      </c>
      <c r="AV582" s="150" t="s">
        <v>80</v>
      </c>
      <c r="AW582" s="150" t="s">
        <v>32</v>
      </c>
      <c r="AX582" s="150" t="s">
        <v>70</v>
      </c>
      <c r="AY582" s="152" t="s">
        <v>140</v>
      </c>
    </row>
    <row r="583" spans="2:65" s="158" customFormat="1">
      <c r="B583" s="159"/>
      <c r="D583" s="144" t="s">
        <v>152</v>
      </c>
      <c r="E583" s="160" t="s">
        <v>3</v>
      </c>
      <c r="F583" s="161" t="s">
        <v>162</v>
      </c>
      <c r="H583" s="162">
        <v>1</v>
      </c>
      <c r="I583" s="163"/>
      <c r="L583" s="159"/>
      <c r="M583" s="164"/>
      <c r="T583" s="165"/>
      <c r="AT583" s="160" t="s">
        <v>152</v>
      </c>
      <c r="AU583" s="160" t="s">
        <v>80</v>
      </c>
      <c r="AV583" s="158" t="s">
        <v>148</v>
      </c>
      <c r="AW583" s="158" t="s">
        <v>32</v>
      </c>
      <c r="AX583" s="158" t="s">
        <v>78</v>
      </c>
      <c r="AY583" s="160" t="s">
        <v>140</v>
      </c>
    </row>
    <row r="584" spans="2:65" s="17" customFormat="1" ht="44.25" customHeight="1">
      <c r="B584" s="124"/>
      <c r="C584" s="125" t="s">
        <v>1184</v>
      </c>
      <c r="D584" s="125" t="s">
        <v>143</v>
      </c>
      <c r="E584" s="126" t="s">
        <v>1914</v>
      </c>
      <c r="F584" s="127" t="s">
        <v>1915</v>
      </c>
      <c r="G584" s="128" t="s">
        <v>943</v>
      </c>
      <c r="H584" s="184"/>
      <c r="I584" s="130"/>
      <c r="J584" s="131">
        <f>ROUND(I584*H584,2)</f>
        <v>0</v>
      </c>
      <c r="K584" s="127" t="s">
        <v>147</v>
      </c>
      <c r="L584" s="18"/>
      <c r="M584" s="132" t="s">
        <v>3</v>
      </c>
      <c r="N584" s="133" t="s">
        <v>41</v>
      </c>
      <c r="P584" s="134">
        <f>O584*H584</f>
        <v>0</v>
      </c>
      <c r="Q584" s="134">
        <v>0</v>
      </c>
      <c r="R584" s="134">
        <f>Q584*H584</f>
        <v>0</v>
      </c>
      <c r="S584" s="134">
        <v>0</v>
      </c>
      <c r="T584" s="135">
        <f>S584*H584</f>
        <v>0</v>
      </c>
      <c r="AR584" s="136" t="s">
        <v>888</v>
      </c>
      <c r="AT584" s="136" t="s">
        <v>143</v>
      </c>
      <c r="AU584" s="136" t="s">
        <v>80</v>
      </c>
      <c r="AY584" s="2" t="s">
        <v>140</v>
      </c>
      <c r="BE584" s="137">
        <f t="shared" si="35"/>
        <v>0</v>
      </c>
      <c r="BF584" s="137">
        <f t="shared" si="36"/>
        <v>0</v>
      </c>
      <c r="BG584" s="137">
        <f t="shared" si="37"/>
        <v>0</v>
      </c>
      <c r="BH584" s="137">
        <f t="shared" si="38"/>
        <v>0</v>
      </c>
      <c r="BI584" s="137">
        <f t="shared" si="39"/>
        <v>0</v>
      </c>
      <c r="BJ584" s="2" t="s">
        <v>78</v>
      </c>
      <c r="BK584" s="137">
        <f>ROUND(I584*H584,2)</f>
        <v>0</v>
      </c>
      <c r="BL584" s="2" t="s">
        <v>888</v>
      </c>
      <c r="BM584" s="136" t="s">
        <v>1916</v>
      </c>
    </row>
    <row r="585" spans="2:65" s="17" customFormat="1">
      <c r="B585" s="18"/>
      <c r="D585" s="138" t="s">
        <v>150</v>
      </c>
      <c r="F585" s="139" t="s">
        <v>1917</v>
      </c>
      <c r="I585" s="140"/>
      <c r="L585" s="18"/>
      <c r="M585" s="141"/>
      <c r="T585" s="42"/>
      <c r="AT585" s="2" t="s">
        <v>150</v>
      </c>
      <c r="AU585" s="2" t="s">
        <v>80</v>
      </c>
    </row>
    <row r="586" spans="2:65" s="111" customFormat="1" ht="25.9" customHeight="1">
      <c r="B586" s="112"/>
      <c r="D586" s="113" t="s">
        <v>69</v>
      </c>
      <c r="E586" s="114" t="s">
        <v>1378</v>
      </c>
      <c r="F586" s="114" t="s">
        <v>1379</v>
      </c>
      <c r="I586" s="115"/>
      <c r="J586" s="116">
        <f>BK586</f>
        <v>0</v>
      </c>
      <c r="L586" s="112"/>
      <c r="M586" s="117"/>
      <c r="P586" s="118">
        <f>SUM(P587:P591)</f>
        <v>0</v>
      </c>
      <c r="R586" s="118">
        <f>SUM(R587:R591)</f>
        <v>0</v>
      </c>
      <c r="T586" s="119">
        <f>SUM(T587:T591)</f>
        <v>0</v>
      </c>
      <c r="AR586" s="113" t="s">
        <v>455</v>
      </c>
      <c r="AT586" s="120" t="s">
        <v>69</v>
      </c>
      <c r="AU586" s="120" t="s">
        <v>70</v>
      </c>
      <c r="AY586" s="113" t="s">
        <v>140</v>
      </c>
      <c r="BK586" s="121">
        <f>SUM(BK587:BK591)</f>
        <v>0</v>
      </c>
    </row>
    <row r="587" spans="2:65" s="17" customFormat="1" ht="33" customHeight="1">
      <c r="B587" s="124"/>
      <c r="C587" s="125" t="s">
        <v>284</v>
      </c>
      <c r="D587" s="125" t="s">
        <v>143</v>
      </c>
      <c r="E587" s="126" t="s">
        <v>15</v>
      </c>
      <c r="F587" s="127" t="s">
        <v>1918</v>
      </c>
      <c r="G587" s="128" t="s">
        <v>1029</v>
      </c>
      <c r="H587" s="129">
        <v>1</v>
      </c>
      <c r="I587" s="130"/>
      <c r="J587" s="131">
        <f t="shared" ref="J587:J591" si="40">ROUND(I587*H587,2)</f>
        <v>0</v>
      </c>
      <c r="K587" s="127" t="s">
        <v>3</v>
      </c>
      <c r="L587" s="18"/>
      <c r="M587" s="132" t="s">
        <v>3</v>
      </c>
      <c r="N587" s="133" t="s">
        <v>41</v>
      </c>
      <c r="P587" s="134">
        <f t="shared" ref="P587:P591" si="41">O587*H587</f>
        <v>0</v>
      </c>
      <c r="Q587" s="134">
        <v>0</v>
      </c>
      <c r="R587" s="134">
        <f t="shared" ref="R587:R591" si="42">Q587*H587</f>
        <v>0</v>
      </c>
      <c r="S587" s="134">
        <v>0</v>
      </c>
      <c r="T587" s="135">
        <f t="shared" ref="T587:T591" si="43">S587*H587</f>
        <v>0</v>
      </c>
      <c r="AR587" s="136" t="s">
        <v>148</v>
      </c>
      <c r="AT587" s="136" t="s">
        <v>143</v>
      </c>
      <c r="AU587" s="136" t="s">
        <v>78</v>
      </c>
      <c r="AY587" s="2" t="s">
        <v>140</v>
      </c>
      <c r="BE587" s="137">
        <f t="shared" si="35"/>
        <v>0</v>
      </c>
      <c r="BF587" s="137">
        <f t="shared" si="36"/>
        <v>0</v>
      </c>
      <c r="BG587" s="137">
        <f t="shared" si="37"/>
        <v>0</v>
      </c>
      <c r="BH587" s="137">
        <f t="shared" si="38"/>
        <v>0</v>
      </c>
      <c r="BI587" s="137">
        <f t="shared" si="39"/>
        <v>0</v>
      </c>
      <c r="BJ587" s="2" t="s">
        <v>78</v>
      </c>
      <c r="BK587" s="137">
        <f t="shared" ref="BK587:BK591" si="44">ROUND(I587*H587,2)</f>
        <v>0</v>
      </c>
      <c r="BL587" s="2" t="s">
        <v>148</v>
      </c>
      <c r="BM587" s="136" t="s">
        <v>1919</v>
      </c>
    </row>
    <row r="588" spans="2:65" s="17" customFormat="1" ht="55.5" customHeight="1">
      <c r="B588" s="124"/>
      <c r="C588" s="125" t="s">
        <v>1920</v>
      </c>
      <c r="D588" s="125" t="s">
        <v>143</v>
      </c>
      <c r="E588" s="126" t="s">
        <v>1921</v>
      </c>
      <c r="F588" s="127" t="s">
        <v>1922</v>
      </c>
      <c r="G588" s="128" t="s">
        <v>1058</v>
      </c>
      <c r="H588" s="129">
        <v>1</v>
      </c>
      <c r="I588" s="130"/>
      <c r="J588" s="131">
        <f t="shared" si="40"/>
        <v>0</v>
      </c>
      <c r="K588" s="127" t="s">
        <v>3</v>
      </c>
      <c r="L588" s="18"/>
      <c r="M588" s="132" t="s">
        <v>3</v>
      </c>
      <c r="N588" s="133" t="s">
        <v>41</v>
      </c>
      <c r="P588" s="134">
        <f t="shared" si="41"/>
        <v>0</v>
      </c>
      <c r="Q588" s="134">
        <v>0</v>
      </c>
      <c r="R588" s="134">
        <f t="shared" si="42"/>
        <v>0</v>
      </c>
      <c r="S588" s="134">
        <v>0</v>
      </c>
      <c r="T588" s="135">
        <f t="shared" si="43"/>
        <v>0</v>
      </c>
      <c r="AR588" s="136" t="s">
        <v>148</v>
      </c>
      <c r="AT588" s="136" t="s">
        <v>143</v>
      </c>
      <c r="AU588" s="136" t="s">
        <v>78</v>
      </c>
      <c r="AY588" s="2" t="s">
        <v>140</v>
      </c>
      <c r="BE588" s="137">
        <f t="shared" si="35"/>
        <v>0</v>
      </c>
      <c r="BF588" s="137">
        <f t="shared" si="36"/>
        <v>0</v>
      </c>
      <c r="BG588" s="137">
        <f t="shared" si="37"/>
        <v>0</v>
      </c>
      <c r="BH588" s="137">
        <f t="shared" si="38"/>
        <v>0</v>
      </c>
      <c r="BI588" s="137">
        <f t="shared" si="39"/>
        <v>0</v>
      </c>
      <c r="BJ588" s="2" t="s">
        <v>78</v>
      </c>
      <c r="BK588" s="137">
        <f t="shared" si="44"/>
        <v>0</v>
      </c>
      <c r="BL588" s="2" t="s">
        <v>148</v>
      </c>
      <c r="BM588" s="136" t="s">
        <v>1923</v>
      </c>
    </row>
    <row r="589" spans="2:65" s="17" customFormat="1" ht="37.9" customHeight="1">
      <c r="B589" s="124"/>
      <c r="C589" s="125" t="s">
        <v>1924</v>
      </c>
      <c r="D589" s="125" t="s">
        <v>143</v>
      </c>
      <c r="E589" s="126" t="s">
        <v>1925</v>
      </c>
      <c r="F589" s="127" t="s">
        <v>1926</v>
      </c>
      <c r="G589" s="128" t="s">
        <v>1058</v>
      </c>
      <c r="H589" s="129">
        <v>1</v>
      </c>
      <c r="I589" s="130"/>
      <c r="J589" s="131">
        <f t="shared" si="40"/>
        <v>0</v>
      </c>
      <c r="K589" s="127" t="s">
        <v>3</v>
      </c>
      <c r="L589" s="18"/>
      <c r="M589" s="132" t="s">
        <v>3</v>
      </c>
      <c r="N589" s="133" t="s">
        <v>41</v>
      </c>
      <c r="P589" s="134">
        <f t="shared" si="41"/>
        <v>0</v>
      </c>
      <c r="Q589" s="134">
        <v>0</v>
      </c>
      <c r="R589" s="134">
        <f t="shared" si="42"/>
        <v>0</v>
      </c>
      <c r="S589" s="134">
        <v>0</v>
      </c>
      <c r="T589" s="135">
        <f t="shared" si="43"/>
        <v>0</v>
      </c>
      <c r="AR589" s="136" t="s">
        <v>148</v>
      </c>
      <c r="AT589" s="136" t="s">
        <v>143</v>
      </c>
      <c r="AU589" s="136" t="s">
        <v>78</v>
      </c>
      <c r="AY589" s="2" t="s">
        <v>140</v>
      </c>
      <c r="BE589" s="137">
        <f t="shared" si="35"/>
        <v>0</v>
      </c>
      <c r="BF589" s="137">
        <f t="shared" si="36"/>
        <v>0</v>
      </c>
      <c r="BG589" s="137">
        <f t="shared" si="37"/>
        <v>0</v>
      </c>
      <c r="BH589" s="137">
        <f t="shared" si="38"/>
        <v>0</v>
      </c>
      <c r="BI589" s="137">
        <f t="shared" si="39"/>
        <v>0</v>
      </c>
      <c r="BJ589" s="2" t="s">
        <v>78</v>
      </c>
      <c r="BK589" s="137">
        <f t="shared" si="44"/>
        <v>0</v>
      </c>
      <c r="BL589" s="2" t="s">
        <v>148</v>
      </c>
      <c r="BM589" s="136" t="s">
        <v>1927</v>
      </c>
    </row>
    <row r="590" spans="2:65" s="17" customFormat="1" ht="16.5" customHeight="1">
      <c r="B590" s="124"/>
      <c r="C590" s="125" t="s">
        <v>403</v>
      </c>
      <c r="D590" s="125" t="s">
        <v>143</v>
      </c>
      <c r="E590" s="126" t="s">
        <v>1381</v>
      </c>
      <c r="F590" s="127" t="s">
        <v>1382</v>
      </c>
      <c r="G590" s="128" t="s">
        <v>1058</v>
      </c>
      <c r="H590" s="129">
        <v>1</v>
      </c>
      <c r="I590" s="130"/>
      <c r="J590" s="131">
        <f t="shared" si="40"/>
        <v>0</v>
      </c>
      <c r="K590" s="127" t="s">
        <v>3</v>
      </c>
      <c r="L590" s="18"/>
      <c r="M590" s="132" t="s">
        <v>3</v>
      </c>
      <c r="N590" s="133" t="s">
        <v>41</v>
      </c>
      <c r="P590" s="134">
        <f t="shared" si="41"/>
        <v>0</v>
      </c>
      <c r="Q590" s="134">
        <v>0</v>
      </c>
      <c r="R590" s="134">
        <f t="shared" si="42"/>
        <v>0</v>
      </c>
      <c r="S590" s="134">
        <v>0</v>
      </c>
      <c r="T590" s="135">
        <f t="shared" si="43"/>
        <v>0</v>
      </c>
      <c r="AR590" s="136" t="s">
        <v>148</v>
      </c>
      <c r="AT590" s="136" t="s">
        <v>143</v>
      </c>
      <c r="AU590" s="136" t="s">
        <v>78</v>
      </c>
      <c r="AY590" s="2" t="s">
        <v>140</v>
      </c>
      <c r="BE590" s="137">
        <f t="shared" si="35"/>
        <v>0</v>
      </c>
      <c r="BF590" s="137">
        <f t="shared" si="36"/>
        <v>0</v>
      </c>
      <c r="BG590" s="137">
        <f t="shared" si="37"/>
        <v>0</v>
      </c>
      <c r="BH590" s="137">
        <f t="shared" si="38"/>
        <v>0</v>
      </c>
      <c r="BI590" s="137">
        <f t="shared" si="39"/>
        <v>0</v>
      </c>
      <c r="BJ590" s="2" t="s">
        <v>78</v>
      </c>
      <c r="BK590" s="137">
        <f t="shared" si="44"/>
        <v>0</v>
      </c>
      <c r="BL590" s="2" t="s">
        <v>148</v>
      </c>
      <c r="BM590" s="136" t="s">
        <v>1928</v>
      </c>
    </row>
    <row r="591" spans="2:65" s="17" customFormat="1" ht="16.5" customHeight="1">
      <c r="B591" s="124"/>
      <c r="C591" s="125" t="s">
        <v>412</v>
      </c>
      <c r="D591" s="125" t="s">
        <v>143</v>
      </c>
      <c r="E591" s="126" t="s">
        <v>1385</v>
      </c>
      <c r="F591" s="127" t="s">
        <v>1386</v>
      </c>
      <c r="G591" s="128" t="s">
        <v>1387</v>
      </c>
      <c r="H591" s="129">
        <v>10</v>
      </c>
      <c r="I591" s="130"/>
      <c r="J591" s="131">
        <f t="shared" si="40"/>
        <v>0</v>
      </c>
      <c r="K591" s="127" t="s">
        <v>3</v>
      </c>
      <c r="L591" s="18"/>
      <c r="M591" s="185" t="s">
        <v>3</v>
      </c>
      <c r="N591" s="186" t="s">
        <v>41</v>
      </c>
      <c r="O591" s="187"/>
      <c r="P591" s="188">
        <f t="shared" si="41"/>
        <v>0</v>
      </c>
      <c r="Q591" s="188">
        <v>0</v>
      </c>
      <c r="R591" s="188">
        <f t="shared" si="42"/>
        <v>0</v>
      </c>
      <c r="S591" s="188">
        <v>0</v>
      </c>
      <c r="T591" s="189">
        <f t="shared" si="43"/>
        <v>0</v>
      </c>
      <c r="AR591" s="136" t="s">
        <v>148</v>
      </c>
      <c r="AT591" s="136" t="s">
        <v>143</v>
      </c>
      <c r="AU591" s="136" t="s">
        <v>78</v>
      </c>
      <c r="AY591" s="2" t="s">
        <v>140</v>
      </c>
      <c r="BE591" s="137">
        <f t="shared" si="35"/>
        <v>0</v>
      </c>
      <c r="BF591" s="137">
        <f t="shared" si="36"/>
        <v>0</v>
      </c>
      <c r="BG591" s="137">
        <f t="shared" si="37"/>
        <v>0</v>
      </c>
      <c r="BH591" s="137">
        <f t="shared" si="38"/>
        <v>0</v>
      </c>
      <c r="BI591" s="137">
        <f t="shared" si="39"/>
        <v>0</v>
      </c>
      <c r="BJ591" s="2" t="s">
        <v>78</v>
      </c>
      <c r="BK591" s="137">
        <f t="shared" si="44"/>
        <v>0</v>
      </c>
      <c r="BL591" s="2" t="s">
        <v>148</v>
      </c>
      <c r="BM591" s="136" t="s">
        <v>1929</v>
      </c>
    </row>
    <row r="592" spans="2:65" s="17" customFormat="1" ht="6.95" customHeight="1">
      <c r="B592" s="28"/>
      <c r="C592" s="29"/>
      <c r="D592" s="29"/>
      <c r="E592" s="29"/>
      <c r="F592" s="29"/>
      <c r="G592" s="29"/>
      <c r="H592" s="29"/>
      <c r="I592" s="29"/>
      <c r="J592" s="29"/>
      <c r="K592" s="29"/>
      <c r="L592" s="18"/>
    </row>
  </sheetData>
  <autoFilter ref="C93:K591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/>
    <hyperlink ref="F103" r:id="rId2"/>
    <hyperlink ref="F112" r:id="rId3"/>
    <hyperlink ref="F116" r:id="rId4"/>
    <hyperlink ref="F121" r:id="rId5"/>
    <hyperlink ref="F125" r:id="rId6"/>
    <hyperlink ref="F127" r:id="rId7"/>
    <hyperlink ref="F131" r:id="rId8"/>
    <hyperlink ref="F135" r:id="rId9"/>
    <hyperlink ref="F139" r:id="rId10"/>
    <hyperlink ref="F143" r:id="rId11"/>
    <hyperlink ref="F147" r:id="rId12"/>
    <hyperlink ref="F151" r:id="rId13"/>
    <hyperlink ref="F156" r:id="rId14"/>
    <hyperlink ref="F158" r:id="rId15"/>
    <hyperlink ref="F179" r:id="rId16"/>
    <hyperlink ref="F185" r:id="rId17"/>
    <hyperlink ref="F191" r:id="rId18"/>
    <hyperlink ref="F197" r:id="rId19"/>
    <hyperlink ref="F200" r:id="rId20"/>
    <hyperlink ref="F205" r:id="rId21"/>
    <hyperlink ref="F207" r:id="rId22"/>
    <hyperlink ref="F212" r:id="rId23"/>
    <hyperlink ref="F218" r:id="rId24"/>
    <hyperlink ref="F224" r:id="rId25"/>
    <hyperlink ref="F228" r:id="rId26"/>
    <hyperlink ref="F230" r:id="rId27"/>
    <hyperlink ref="F235" r:id="rId28"/>
    <hyperlink ref="F237" r:id="rId29"/>
    <hyperlink ref="F239" r:id="rId30"/>
    <hyperlink ref="F242" r:id="rId31"/>
    <hyperlink ref="F245" r:id="rId32"/>
    <hyperlink ref="F249" r:id="rId33"/>
    <hyperlink ref="F252" r:id="rId34"/>
    <hyperlink ref="F254" r:id="rId35"/>
    <hyperlink ref="F256" r:id="rId36"/>
    <hyperlink ref="F260" r:id="rId37"/>
    <hyperlink ref="F267" r:id="rId38"/>
    <hyperlink ref="F272" r:id="rId39"/>
    <hyperlink ref="F277" r:id="rId40"/>
    <hyperlink ref="F282" r:id="rId41"/>
    <hyperlink ref="F289" r:id="rId42"/>
    <hyperlink ref="F292" r:id="rId43"/>
    <hyperlink ref="F294" r:id="rId44"/>
    <hyperlink ref="F299" r:id="rId45"/>
    <hyperlink ref="F301" r:id="rId46"/>
    <hyperlink ref="F304" r:id="rId47"/>
    <hyperlink ref="F306" r:id="rId48"/>
    <hyperlink ref="F308" r:id="rId49"/>
    <hyperlink ref="F312" r:id="rId50"/>
    <hyperlink ref="F316" r:id="rId51"/>
    <hyperlink ref="F321" r:id="rId52"/>
    <hyperlink ref="F325" r:id="rId53"/>
    <hyperlink ref="F327" r:id="rId54"/>
    <hyperlink ref="F329" r:id="rId55"/>
    <hyperlink ref="F331" r:id="rId56"/>
    <hyperlink ref="F333" r:id="rId57"/>
    <hyperlink ref="F336" r:id="rId58"/>
    <hyperlink ref="F339" r:id="rId59"/>
    <hyperlink ref="F341" r:id="rId60"/>
    <hyperlink ref="F343" r:id="rId61"/>
    <hyperlink ref="F345" r:id="rId62"/>
    <hyperlink ref="F347" r:id="rId63"/>
    <hyperlink ref="F349" r:id="rId64"/>
    <hyperlink ref="F351" r:id="rId65"/>
    <hyperlink ref="F353" r:id="rId66"/>
    <hyperlink ref="F355" r:id="rId67"/>
    <hyperlink ref="F366" r:id="rId68"/>
    <hyperlink ref="F377" r:id="rId69"/>
    <hyperlink ref="F386" r:id="rId70"/>
    <hyperlink ref="F397" r:id="rId71"/>
    <hyperlink ref="F406" r:id="rId72"/>
    <hyperlink ref="F413" r:id="rId73"/>
    <hyperlink ref="F420" r:id="rId74"/>
    <hyperlink ref="F427" r:id="rId75"/>
    <hyperlink ref="F435" r:id="rId76"/>
    <hyperlink ref="F443" r:id="rId77"/>
    <hyperlink ref="F451" r:id="rId78"/>
    <hyperlink ref="F459" r:id="rId79"/>
    <hyperlink ref="F466" r:id="rId80"/>
    <hyperlink ref="F474" r:id="rId81"/>
    <hyperlink ref="F482" r:id="rId82"/>
    <hyperlink ref="F491" r:id="rId83"/>
    <hyperlink ref="F499" r:id="rId84"/>
    <hyperlink ref="F510" r:id="rId85"/>
    <hyperlink ref="F521" r:id="rId86"/>
    <hyperlink ref="F530" r:id="rId87"/>
    <hyperlink ref="F539" r:id="rId88"/>
    <hyperlink ref="F549" r:id="rId89"/>
    <hyperlink ref="F556" r:id="rId90"/>
    <hyperlink ref="F564" r:id="rId91"/>
    <hyperlink ref="F569" r:id="rId92"/>
    <hyperlink ref="F573" r:id="rId93"/>
    <hyperlink ref="F585" r:id="rId94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86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77" t="s">
        <v>1930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ROUND((SUM(BE81:BE127)),  2)</f>
        <v>0</v>
      </c>
      <c r="I33" s="82">
        <v>0.21</v>
      </c>
      <c r="J33" s="81">
        <f>ROUND(((SUM(BE81:BE127))*I33),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ROUND((SUM(BF81:BF127)),  2)</f>
        <v>0</v>
      </c>
      <c r="I34" s="82">
        <v>0.12</v>
      </c>
      <c r="J34" s="81">
        <f>ROUND(((SUM(BF81:BF127))*I34),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ROUND((SUM(BG81:BG127)),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ROUND((SUM(BH81:BH127)),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ROUND((SUM(BI81:BI127)),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77" t="str">
        <f>E9</f>
        <v>SO 01 3 - Vzduchotechnika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113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1931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77" t="str">
        <f>E9</f>
        <v>SO 01 3 - Vzduchotechnika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46003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3" si="2">BK81</f>
        <v>0</v>
      </c>
      <c r="L81" s="18"/>
      <c r="M81" s="48"/>
      <c r="N81" s="39"/>
      <c r="O81" s="39"/>
      <c r="P81" s="108">
        <f t="shared" ref="P81:P82" si="3">P82</f>
        <v>0</v>
      </c>
      <c r="Q81" s="39"/>
      <c r="R81" s="108">
        <f t="shared" ref="R81:R82" si="4">R82</f>
        <v>0</v>
      </c>
      <c r="S81" s="39"/>
      <c r="T81" s="109">
        <f t="shared" ref="T81:T82" si="5">T82</f>
        <v>0</v>
      </c>
      <c r="AT81" s="2" t="s">
        <v>69</v>
      </c>
      <c r="AU81" s="2" t="s">
        <v>102</v>
      </c>
      <c r="BK81" s="110">
        <f t="shared" ref="BK81:BK82" si="6">BK82</f>
        <v>0</v>
      </c>
    </row>
    <row r="82" spans="2:65" s="111" customFormat="1" ht="25.9" customHeight="1">
      <c r="B82" s="112"/>
      <c r="D82" s="113" t="s">
        <v>69</v>
      </c>
      <c r="E82" s="114" t="s">
        <v>881</v>
      </c>
      <c r="F82" s="114" t="s">
        <v>882</v>
      </c>
      <c r="I82" s="115"/>
      <c r="J82" s="116">
        <f t="shared" si="2"/>
        <v>0</v>
      </c>
      <c r="L82" s="112"/>
      <c r="M82" s="117"/>
      <c r="P82" s="118">
        <f t="shared" si="3"/>
        <v>0</v>
      </c>
      <c r="R82" s="118">
        <f t="shared" si="4"/>
        <v>0</v>
      </c>
      <c r="T82" s="119">
        <f t="shared" si="5"/>
        <v>0</v>
      </c>
      <c r="AR82" s="113" t="s">
        <v>80</v>
      </c>
      <c r="AT82" s="120" t="s">
        <v>69</v>
      </c>
      <c r="AU82" s="120" t="s">
        <v>70</v>
      </c>
      <c r="AY82" s="113" t="s">
        <v>140</v>
      </c>
      <c r="BK82" s="121">
        <f t="shared" si="6"/>
        <v>0</v>
      </c>
    </row>
    <row r="83" spans="2:65" s="111" customFormat="1" ht="22.9" customHeight="1">
      <c r="B83" s="112"/>
      <c r="D83" s="113" t="s">
        <v>69</v>
      </c>
      <c r="E83" s="122" t="s">
        <v>1932</v>
      </c>
      <c r="F83" s="122" t="s">
        <v>85</v>
      </c>
      <c r="I83" s="115"/>
      <c r="J83" s="123">
        <f t="shared" si="2"/>
        <v>0</v>
      </c>
      <c r="L83" s="112"/>
      <c r="M83" s="117"/>
      <c r="P83" s="118">
        <f>SUM(P84:P127)</f>
        <v>0</v>
      </c>
      <c r="R83" s="118">
        <f>SUM(R84:R127)</f>
        <v>0</v>
      </c>
      <c r="T83" s="119">
        <f>SUM(T84:T127)</f>
        <v>0</v>
      </c>
      <c r="AR83" s="113" t="s">
        <v>80</v>
      </c>
      <c r="AT83" s="120" t="s">
        <v>69</v>
      </c>
      <c r="AU83" s="120" t="s">
        <v>78</v>
      </c>
      <c r="AY83" s="113" t="s">
        <v>140</v>
      </c>
      <c r="BK83" s="121">
        <f>SUM(BK84:BK127)</f>
        <v>0</v>
      </c>
    </row>
    <row r="84" spans="2:65" s="17" customFormat="1" ht="24.2" customHeight="1">
      <c r="B84" s="124"/>
      <c r="C84" s="125" t="s">
        <v>78</v>
      </c>
      <c r="D84" s="125" t="s">
        <v>143</v>
      </c>
      <c r="E84" s="126" t="s">
        <v>1933</v>
      </c>
      <c r="F84" s="127" t="s">
        <v>1934</v>
      </c>
      <c r="G84" s="128" t="s">
        <v>1029</v>
      </c>
      <c r="H84" s="129">
        <v>2</v>
      </c>
      <c r="I84" s="130"/>
      <c r="J84" s="131">
        <f>ROUND(I84*H84,2)</f>
        <v>0</v>
      </c>
      <c r="K84" s="127" t="s">
        <v>147</v>
      </c>
      <c r="L84" s="18"/>
      <c r="M84" s="132" t="s">
        <v>3</v>
      </c>
      <c r="N84" s="133" t="s">
        <v>41</v>
      </c>
      <c r="P84" s="134">
        <f>O84*H84</f>
        <v>0</v>
      </c>
      <c r="Q84" s="134">
        <v>0</v>
      </c>
      <c r="R84" s="134">
        <f>Q84*H84</f>
        <v>0</v>
      </c>
      <c r="S84" s="134">
        <v>0</v>
      </c>
      <c r="T84" s="135">
        <f>S84*H84</f>
        <v>0</v>
      </c>
      <c r="AR84" s="136" t="s">
        <v>888</v>
      </c>
      <c r="AT84" s="136" t="s">
        <v>143</v>
      </c>
      <c r="AU84" s="136" t="s">
        <v>80</v>
      </c>
      <c r="AY84" s="2" t="s">
        <v>140</v>
      </c>
      <c r="BE84" s="137">
        <f>IF(N84="základní",J84,0)</f>
        <v>0</v>
      </c>
      <c r="BF84" s="137">
        <f>IF(N84="snížená",J84,0)</f>
        <v>0</v>
      </c>
      <c r="BG84" s="137">
        <f>IF(N84="zákl. přenesená",J84,0)</f>
        <v>0</v>
      </c>
      <c r="BH84" s="137">
        <f>IF(N84="sníž. přenesená",J84,0)</f>
        <v>0</v>
      </c>
      <c r="BI84" s="137">
        <f>IF(N84="nulová",J84,0)</f>
        <v>0</v>
      </c>
      <c r="BJ84" s="2" t="s">
        <v>78</v>
      </c>
      <c r="BK84" s="137">
        <f>ROUND(I84*H84,2)</f>
        <v>0</v>
      </c>
      <c r="BL84" s="2" t="s">
        <v>888</v>
      </c>
      <c r="BM84" s="136" t="s">
        <v>1935</v>
      </c>
    </row>
    <row r="85" spans="2:65" s="17" customFormat="1">
      <c r="B85" s="18"/>
      <c r="D85" s="138" t="s">
        <v>150</v>
      </c>
      <c r="F85" s="139" t="s">
        <v>1936</v>
      </c>
      <c r="I85" s="140"/>
      <c r="L85" s="18"/>
      <c r="M85" s="141"/>
      <c r="T85" s="42"/>
      <c r="AT85" s="2" t="s">
        <v>150</v>
      </c>
      <c r="AU85" s="2" t="s">
        <v>80</v>
      </c>
    </row>
    <row r="86" spans="2:65" s="17" customFormat="1" ht="24.2" customHeight="1">
      <c r="B86" s="124"/>
      <c r="C86" s="166" t="s">
        <v>80</v>
      </c>
      <c r="D86" s="166" t="s">
        <v>228</v>
      </c>
      <c r="E86" s="167" t="s">
        <v>15</v>
      </c>
      <c r="F86" s="168" t="s">
        <v>1937</v>
      </c>
      <c r="G86" s="169" t="s">
        <v>1029</v>
      </c>
      <c r="H86" s="170">
        <v>2</v>
      </c>
      <c r="I86" s="171"/>
      <c r="J86" s="172">
        <f t="shared" ref="J86:J99" si="7">ROUND(I86*H86,2)</f>
        <v>0</v>
      </c>
      <c r="K86" s="168" t="s">
        <v>147</v>
      </c>
      <c r="L86" s="173"/>
      <c r="M86" s="174" t="s">
        <v>3</v>
      </c>
      <c r="N86" s="175" t="s">
        <v>41</v>
      </c>
      <c r="P86" s="134">
        <f t="shared" ref="P86:P99" si="8">O86*H86</f>
        <v>0</v>
      </c>
      <c r="Q86" s="134">
        <v>0</v>
      </c>
      <c r="R86" s="134">
        <f t="shared" ref="R86:R99" si="9">Q86*H86</f>
        <v>0</v>
      </c>
      <c r="S86" s="134">
        <v>0</v>
      </c>
      <c r="T86" s="135">
        <f t="shared" ref="T86:T99" si="10">S86*H86</f>
        <v>0</v>
      </c>
      <c r="AR86" s="136" t="s">
        <v>894</v>
      </c>
      <c r="AT86" s="136" t="s">
        <v>228</v>
      </c>
      <c r="AU86" s="136" t="s">
        <v>80</v>
      </c>
      <c r="AY86" s="2" t="s">
        <v>140</v>
      </c>
      <c r="BE86" s="137">
        <f t="shared" ref="BE86:BE99" si="11">IF(N86="základní",J86,0)</f>
        <v>0</v>
      </c>
      <c r="BF86" s="137">
        <f t="shared" ref="BF86:BF99" si="12">IF(N86="snížená",J86,0)</f>
        <v>0</v>
      </c>
      <c r="BG86" s="137">
        <f t="shared" ref="BG86:BG99" si="13">IF(N86="zákl. přenesená",J86,0)</f>
        <v>0</v>
      </c>
      <c r="BH86" s="137">
        <f t="shared" ref="BH86:BH99" si="14">IF(N86="sníž. přenesená",J86,0)</f>
        <v>0</v>
      </c>
      <c r="BI86" s="137">
        <f t="shared" ref="BI86:BI99" si="15">IF(N86="nulová",J86,0)</f>
        <v>0</v>
      </c>
      <c r="BJ86" s="2" t="s">
        <v>78</v>
      </c>
      <c r="BK86" s="137">
        <f t="shared" ref="BK86:BK99" si="16">ROUND(I86*H86,2)</f>
        <v>0</v>
      </c>
      <c r="BL86" s="2" t="s">
        <v>888</v>
      </c>
      <c r="BM86" s="136" t="s">
        <v>1938</v>
      </c>
    </row>
    <row r="87" spans="2:65" s="17" customFormat="1" ht="24.2" customHeight="1">
      <c r="B87" s="124"/>
      <c r="C87" s="125" t="s">
        <v>275</v>
      </c>
      <c r="D87" s="125" t="s">
        <v>143</v>
      </c>
      <c r="E87" s="126" t="s">
        <v>1939</v>
      </c>
      <c r="F87" s="127" t="s">
        <v>1940</v>
      </c>
      <c r="G87" s="128" t="s">
        <v>1029</v>
      </c>
      <c r="H87" s="129">
        <v>1</v>
      </c>
      <c r="I87" s="130"/>
      <c r="J87" s="131">
        <f t="shared" si="7"/>
        <v>0</v>
      </c>
      <c r="K87" s="127" t="s">
        <v>147</v>
      </c>
      <c r="L87" s="18"/>
      <c r="M87" s="132" t="s">
        <v>3</v>
      </c>
      <c r="N87" s="133" t="s">
        <v>41</v>
      </c>
      <c r="P87" s="134">
        <f t="shared" si="8"/>
        <v>0</v>
      </c>
      <c r="Q87" s="134">
        <v>0</v>
      </c>
      <c r="R87" s="134">
        <f t="shared" si="9"/>
        <v>0</v>
      </c>
      <c r="S87" s="134">
        <v>0</v>
      </c>
      <c r="T87" s="135">
        <f t="shared" si="10"/>
        <v>0</v>
      </c>
      <c r="AR87" s="136" t="s">
        <v>888</v>
      </c>
      <c r="AT87" s="136" t="s">
        <v>143</v>
      </c>
      <c r="AU87" s="136" t="s">
        <v>80</v>
      </c>
      <c r="AY87" s="2" t="s">
        <v>140</v>
      </c>
      <c r="BE87" s="137">
        <f t="shared" si="11"/>
        <v>0</v>
      </c>
      <c r="BF87" s="137">
        <f t="shared" si="12"/>
        <v>0</v>
      </c>
      <c r="BG87" s="137">
        <f t="shared" si="13"/>
        <v>0</v>
      </c>
      <c r="BH87" s="137">
        <f t="shared" si="14"/>
        <v>0</v>
      </c>
      <c r="BI87" s="137">
        <f t="shared" si="15"/>
        <v>0</v>
      </c>
      <c r="BJ87" s="2" t="s">
        <v>78</v>
      </c>
      <c r="BK87" s="137">
        <f t="shared" si="16"/>
        <v>0</v>
      </c>
      <c r="BL87" s="2" t="s">
        <v>888</v>
      </c>
      <c r="BM87" s="136" t="s">
        <v>1941</v>
      </c>
    </row>
    <row r="88" spans="2:65" s="17" customFormat="1">
      <c r="B88" s="18"/>
      <c r="D88" s="138" t="s">
        <v>150</v>
      </c>
      <c r="F88" s="139" t="s">
        <v>1942</v>
      </c>
      <c r="I88" s="140"/>
      <c r="L88" s="18"/>
      <c r="M88" s="141"/>
      <c r="T88" s="42"/>
      <c r="AT88" s="2" t="s">
        <v>150</v>
      </c>
      <c r="AU88" s="2" t="s">
        <v>80</v>
      </c>
    </row>
    <row r="89" spans="2:65" s="17" customFormat="1" ht="24.2" customHeight="1">
      <c r="B89" s="124"/>
      <c r="C89" s="166" t="s">
        <v>148</v>
      </c>
      <c r="D89" s="166" t="s">
        <v>228</v>
      </c>
      <c r="E89" s="167" t="s">
        <v>1921</v>
      </c>
      <c r="F89" s="168" t="s">
        <v>1943</v>
      </c>
      <c r="G89" s="169" t="s">
        <v>1029</v>
      </c>
      <c r="H89" s="170">
        <v>1</v>
      </c>
      <c r="I89" s="171"/>
      <c r="J89" s="172">
        <f t="shared" si="7"/>
        <v>0</v>
      </c>
      <c r="K89" s="168" t="s">
        <v>147</v>
      </c>
      <c r="L89" s="173"/>
      <c r="M89" s="174" t="s">
        <v>3</v>
      </c>
      <c r="N89" s="175" t="s">
        <v>41</v>
      </c>
      <c r="P89" s="134">
        <f t="shared" si="8"/>
        <v>0</v>
      </c>
      <c r="Q89" s="134">
        <v>0</v>
      </c>
      <c r="R89" s="134">
        <f t="shared" si="9"/>
        <v>0</v>
      </c>
      <c r="S89" s="134">
        <v>0</v>
      </c>
      <c r="T89" s="135">
        <f t="shared" si="10"/>
        <v>0</v>
      </c>
      <c r="AR89" s="136" t="s">
        <v>894</v>
      </c>
      <c r="AT89" s="136" t="s">
        <v>228</v>
      </c>
      <c r="AU89" s="136" t="s">
        <v>80</v>
      </c>
      <c r="AY89" s="2" t="s">
        <v>140</v>
      </c>
      <c r="BE89" s="137">
        <f t="shared" si="11"/>
        <v>0</v>
      </c>
      <c r="BF89" s="137">
        <f t="shared" si="12"/>
        <v>0</v>
      </c>
      <c r="BG89" s="137">
        <f t="shared" si="13"/>
        <v>0</v>
      </c>
      <c r="BH89" s="137">
        <f t="shared" si="14"/>
        <v>0</v>
      </c>
      <c r="BI89" s="137">
        <f t="shared" si="15"/>
        <v>0</v>
      </c>
      <c r="BJ89" s="2" t="s">
        <v>78</v>
      </c>
      <c r="BK89" s="137">
        <f t="shared" si="16"/>
        <v>0</v>
      </c>
      <c r="BL89" s="2" t="s">
        <v>888</v>
      </c>
      <c r="BM89" s="136" t="s">
        <v>1944</v>
      </c>
    </row>
    <row r="90" spans="2:65" s="17" customFormat="1" ht="21.75" customHeight="1">
      <c r="B90" s="124"/>
      <c r="C90" s="125" t="s">
        <v>455</v>
      </c>
      <c r="D90" s="125" t="s">
        <v>143</v>
      </c>
      <c r="E90" s="126" t="s">
        <v>1945</v>
      </c>
      <c r="F90" s="127" t="s">
        <v>1946</v>
      </c>
      <c r="G90" s="128" t="s">
        <v>1029</v>
      </c>
      <c r="H90" s="129">
        <v>21</v>
      </c>
      <c r="I90" s="130"/>
      <c r="J90" s="131">
        <f t="shared" si="7"/>
        <v>0</v>
      </c>
      <c r="K90" s="127" t="s">
        <v>147</v>
      </c>
      <c r="L90" s="18"/>
      <c r="M90" s="132" t="s">
        <v>3</v>
      </c>
      <c r="N90" s="133" t="s">
        <v>41</v>
      </c>
      <c r="P90" s="134">
        <f t="shared" si="8"/>
        <v>0</v>
      </c>
      <c r="Q90" s="134">
        <v>0</v>
      </c>
      <c r="R90" s="134">
        <f t="shared" si="9"/>
        <v>0</v>
      </c>
      <c r="S90" s="134">
        <v>0</v>
      </c>
      <c r="T90" s="135">
        <f t="shared" si="10"/>
        <v>0</v>
      </c>
      <c r="AR90" s="136" t="s">
        <v>888</v>
      </c>
      <c r="AT90" s="136" t="s">
        <v>143</v>
      </c>
      <c r="AU90" s="136" t="s">
        <v>80</v>
      </c>
      <c r="AY90" s="2" t="s">
        <v>140</v>
      </c>
      <c r="BE90" s="137">
        <f t="shared" si="11"/>
        <v>0</v>
      </c>
      <c r="BF90" s="137">
        <f t="shared" si="12"/>
        <v>0</v>
      </c>
      <c r="BG90" s="137">
        <f t="shared" si="13"/>
        <v>0</v>
      </c>
      <c r="BH90" s="137">
        <f t="shared" si="14"/>
        <v>0</v>
      </c>
      <c r="BI90" s="137">
        <f t="shared" si="15"/>
        <v>0</v>
      </c>
      <c r="BJ90" s="2" t="s">
        <v>78</v>
      </c>
      <c r="BK90" s="137">
        <f t="shared" si="16"/>
        <v>0</v>
      </c>
      <c r="BL90" s="2" t="s">
        <v>888</v>
      </c>
      <c r="BM90" s="136" t="s">
        <v>1947</v>
      </c>
    </row>
    <row r="91" spans="2:65" s="17" customFormat="1">
      <c r="B91" s="18"/>
      <c r="D91" s="138" t="s">
        <v>150</v>
      </c>
      <c r="F91" s="139" t="s">
        <v>1948</v>
      </c>
      <c r="I91" s="140"/>
      <c r="L91" s="18"/>
      <c r="M91" s="141"/>
      <c r="T91" s="42"/>
      <c r="AT91" s="2" t="s">
        <v>150</v>
      </c>
      <c r="AU91" s="2" t="s">
        <v>80</v>
      </c>
    </row>
    <row r="92" spans="2:65" s="17" customFormat="1" ht="16.5" customHeight="1">
      <c r="B92" s="124"/>
      <c r="C92" s="166" t="s">
        <v>478</v>
      </c>
      <c r="D92" s="166" t="s">
        <v>228</v>
      </c>
      <c r="E92" s="167" t="s">
        <v>1925</v>
      </c>
      <c r="F92" s="168" t="s">
        <v>1949</v>
      </c>
      <c r="G92" s="169" t="s">
        <v>1029</v>
      </c>
      <c r="H92" s="170">
        <v>21</v>
      </c>
      <c r="I92" s="171"/>
      <c r="J92" s="172">
        <f t="shared" si="7"/>
        <v>0</v>
      </c>
      <c r="K92" s="168" t="s">
        <v>147</v>
      </c>
      <c r="L92" s="173"/>
      <c r="M92" s="174" t="s">
        <v>3</v>
      </c>
      <c r="N92" s="175" t="s">
        <v>41</v>
      </c>
      <c r="P92" s="134">
        <f t="shared" si="8"/>
        <v>0</v>
      </c>
      <c r="Q92" s="134">
        <v>0</v>
      </c>
      <c r="R92" s="134">
        <f t="shared" si="9"/>
        <v>0</v>
      </c>
      <c r="S92" s="134">
        <v>0</v>
      </c>
      <c r="T92" s="135">
        <f t="shared" si="10"/>
        <v>0</v>
      </c>
      <c r="AR92" s="136" t="s">
        <v>894</v>
      </c>
      <c r="AT92" s="136" t="s">
        <v>228</v>
      </c>
      <c r="AU92" s="136" t="s">
        <v>80</v>
      </c>
      <c r="AY92" s="2" t="s">
        <v>140</v>
      </c>
      <c r="BE92" s="137">
        <f t="shared" si="11"/>
        <v>0</v>
      </c>
      <c r="BF92" s="137">
        <f t="shared" si="12"/>
        <v>0</v>
      </c>
      <c r="BG92" s="137">
        <f t="shared" si="13"/>
        <v>0</v>
      </c>
      <c r="BH92" s="137">
        <f t="shared" si="14"/>
        <v>0</v>
      </c>
      <c r="BI92" s="137">
        <f t="shared" si="15"/>
        <v>0</v>
      </c>
      <c r="BJ92" s="2" t="s">
        <v>78</v>
      </c>
      <c r="BK92" s="137">
        <f t="shared" si="16"/>
        <v>0</v>
      </c>
      <c r="BL92" s="2" t="s">
        <v>888</v>
      </c>
      <c r="BM92" s="136" t="s">
        <v>1950</v>
      </c>
    </row>
    <row r="93" spans="2:65" s="17" customFormat="1" ht="24.2" customHeight="1">
      <c r="B93" s="124"/>
      <c r="C93" s="125" t="s">
        <v>172</v>
      </c>
      <c r="D93" s="125" t="s">
        <v>143</v>
      </c>
      <c r="E93" s="126" t="s">
        <v>1951</v>
      </c>
      <c r="F93" s="127" t="s">
        <v>1952</v>
      </c>
      <c r="G93" s="128" t="s">
        <v>349</v>
      </c>
      <c r="H93" s="129">
        <v>55</v>
      </c>
      <c r="I93" s="130"/>
      <c r="J93" s="131">
        <f t="shared" si="7"/>
        <v>0</v>
      </c>
      <c r="K93" s="127" t="s">
        <v>147</v>
      </c>
      <c r="L93" s="18"/>
      <c r="M93" s="132" t="s">
        <v>3</v>
      </c>
      <c r="N93" s="133" t="s">
        <v>41</v>
      </c>
      <c r="P93" s="134">
        <f t="shared" si="8"/>
        <v>0</v>
      </c>
      <c r="Q93" s="134">
        <v>0</v>
      </c>
      <c r="R93" s="134">
        <f t="shared" si="9"/>
        <v>0</v>
      </c>
      <c r="S93" s="134">
        <v>0</v>
      </c>
      <c r="T93" s="135">
        <f t="shared" si="10"/>
        <v>0</v>
      </c>
      <c r="AR93" s="136" t="s">
        <v>888</v>
      </c>
      <c r="AT93" s="136" t="s">
        <v>143</v>
      </c>
      <c r="AU93" s="136" t="s">
        <v>80</v>
      </c>
      <c r="AY93" s="2" t="s">
        <v>140</v>
      </c>
      <c r="BE93" s="137">
        <f t="shared" si="11"/>
        <v>0</v>
      </c>
      <c r="BF93" s="137">
        <f t="shared" si="12"/>
        <v>0</v>
      </c>
      <c r="BG93" s="137">
        <f t="shared" si="13"/>
        <v>0</v>
      </c>
      <c r="BH93" s="137">
        <f t="shared" si="14"/>
        <v>0</v>
      </c>
      <c r="BI93" s="137">
        <f t="shared" si="15"/>
        <v>0</v>
      </c>
      <c r="BJ93" s="2" t="s">
        <v>78</v>
      </c>
      <c r="BK93" s="137">
        <f t="shared" si="16"/>
        <v>0</v>
      </c>
      <c r="BL93" s="2" t="s">
        <v>888</v>
      </c>
      <c r="BM93" s="136" t="s">
        <v>1953</v>
      </c>
    </row>
    <row r="94" spans="2:65" s="17" customFormat="1">
      <c r="B94" s="18"/>
      <c r="D94" s="138" t="s">
        <v>150</v>
      </c>
      <c r="F94" s="139" t="s">
        <v>1954</v>
      </c>
      <c r="I94" s="140"/>
      <c r="L94" s="18"/>
      <c r="M94" s="141"/>
      <c r="T94" s="42"/>
      <c r="AT94" s="2" t="s">
        <v>150</v>
      </c>
      <c r="AU94" s="2" t="s">
        <v>80</v>
      </c>
    </row>
    <row r="95" spans="2:65" s="17" customFormat="1" ht="37.9" customHeight="1">
      <c r="B95" s="124"/>
      <c r="C95" s="166" t="s">
        <v>231</v>
      </c>
      <c r="D95" s="166" t="s">
        <v>228</v>
      </c>
      <c r="E95" s="167" t="s">
        <v>1955</v>
      </c>
      <c r="F95" s="168" t="s">
        <v>1956</v>
      </c>
      <c r="G95" s="169" t="s">
        <v>349</v>
      </c>
      <c r="H95" s="170">
        <v>55</v>
      </c>
      <c r="I95" s="171"/>
      <c r="J95" s="172">
        <f t="shared" si="7"/>
        <v>0</v>
      </c>
      <c r="K95" s="168" t="s">
        <v>147</v>
      </c>
      <c r="L95" s="173"/>
      <c r="M95" s="174" t="s">
        <v>3</v>
      </c>
      <c r="N95" s="175" t="s">
        <v>41</v>
      </c>
      <c r="P95" s="134">
        <f t="shared" si="8"/>
        <v>0</v>
      </c>
      <c r="Q95" s="134">
        <v>0</v>
      </c>
      <c r="R95" s="134">
        <f t="shared" si="9"/>
        <v>0</v>
      </c>
      <c r="S95" s="134">
        <v>0</v>
      </c>
      <c r="T95" s="135">
        <f t="shared" si="10"/>
        <v>0</v>
      </c>
      <c r="AR95" s="136" t="s">
        <v>894</v>
      </c>
      <c r="AT95" s="136" t="s">
        <v>228</v>
      </c>
      <c r="AU95" s="136" t="s">
        <v>80</v>
      </c>
      <c r="AY95" s="2" t="s">
        <v>140</v>
      </c>
      <c r="BE95" s="137">
        <f t="shared" si="11"/>
        <v>0</v>
      </c>
      <c r="BF95" s="137">
        <f t="shared" si="12"/>
        <v>0</v>
      </c>
      <c r="BG95" s="137">
        <f t="shared" si="13"/>
        <v>0</v>
      </c>
      <c r="BH95" s="137">
        <f t="shared" si="14"/>
        <v>0</v>
      </c>
      <c r="BI95" s="137">
        <f t="shared" si="15"/>
        <v>0</v>
      </c>
      <c r="BJ95" s="2" t="s">
        <v>78</v>
      </c>
      <c r="BK95" s="137">
        <f t="shared" si="16"/>
        <v>0</v>
      </c>
      <c r="BL95" s="2" t="s">
        <v>888</v>
      </c>
      <c r="BM95" s="136" t="s">
        <v>1957</v>
      </c>
    </row>
    <row r="96" spans="2:65" s="17" customFormat="1" ht="16.5" customHeight="1">
      <c r="B96" s="124"/>
      <c r="C96" s="166" t="s">
        <v>1084</v>
      </c>
      <c r="D96" s="166" t="s">
        <v>228</v>
      </c>
      <c r="E96" s="167" t="s">
        <v>1958</v>
      </c>
      <c r="F96" s="168" t="s">
        <v>1959</v>
      </c>
      <c r="G96" s="169" t="s">
        <v>1029</v>
      </c>
      <c r="H96" s="170">
        <v>20</v>
      </c>
      <c r="I96" s="171"/>
      <c r="J96" s="172">
        <f t="shared" si="7"/>
        <v>0</v>
      </c>
      <c r="K96" s="168" t="s">
        <v>147</v>
      </c>
      <c r="L96" s="173"/>
      <c r="M96" s="174" t="s">
        <v>3</v>
      </c>
      <c r="N96" s="175" t="s">
        <v>41</v>
      </c>
      <c r="P96" s="134">
        <f t="shared" si="8"/>
        <v>0</v>
      </c>
      <c r="Q96" s="134">
        <v>0</v>
      </c>
      <c r="R96" s="134">
        <f t="shared" si="9"/>
        <v>0</v>
      </c>
      <c r="S96" s="134">
        <v>0</v>
      </c>
      <c r="T96" s="135">
        <f t="shared" si="10"/>
        <v>0</v>
      </c>
      <c r="AR96" s="136" t="s">
        <v>894</v>
      </c>
      <c r="AT96" s="136" t="s">
        <v>228</v>
      </c>
      <c r="AU96" s="136" t="s">
        <v>80</v>
      </c>
      <c r="AY96" s="2" t="s">
        <v>140</v>
      </c>
      <c r="BE96" s="137">
        <f t="shared" si="11"/>
        <v>0</v>
      </c>
      <c r="BF96" s="137">
        <f t="shared" si="12"/>
        <v>0</v>
      </c>
      <c r="BG96" s="137">
        <f t="shared" si="13"/>
        <v>0</v>
      </c>
      <c r="BH96" s="137">
        <f t="shared" si="14"/>
        <v>0</v>
      </c>
      <c r="BI96" s="137">
        <f t="shared" si="15"/>
        <v>0</v>
      </c>
      <c r="BJ96" s="2" t="s">
        <v>78</v>
      </c>
      <c r="BK96" s="137">
        <f t="shared" si="16"/>
        <v>0</v>
      </c>
      <c r="BL96" s="2" t="s">
        <v>888</v>
      </c>
      <c r="BM96" s="136" t="s">
        <v>1960</v>
      </c>
    </row>
    <row r="97" spans="2:65" s="17" customFormat="1" ht="21.75" customHeight="1">
      <c r="B97" s="124"/>
      <c r="C97" s="125" t="s">
        <v>671</v>
      </c>
      <c r="D97" s="125" t="s">
        <v>143</v>
      </c>
      <c r="E97" s="126" t="s">
        <v>1961</v>
      </c>
      <c r="F97" s="127" t="s">
        <v>1962</v>
      </c>
      <c r="G97" s="128" t="s">
        <v>1029</v>
      </c>
      <c r="H97" s="129">
        <v>1</v>
      </c>
      <c r="I97" s="130"/>
      <c r="J97" s="131">
        <f t="shared" si="7"/>
        <v>0</v>
      </c>
      <c r="K97" s="127" t="s">
        <v>147</v>
      </c>
      <c r="L97" s="18"/>
      <c r="M97" s="132" t="s">
        <v>3</v>
      </c>
      <c r="N97" s="133" t="s">
        <v>41</v>
      </c>
      <c r="P97" s="134">
        <f t="shared" si="8"/>
        <v>0</v>
      </c>
      <c r="Q97" s="134">
        <v>0</v>
      </c>
      <c r="R97" s="134">
        <f t="shared" si="9"/>
        <v>0</v>
      </c>
      <c r="S97" s="134">
        <v>0</v>
      </c>
      <c r="T97" s="135">
        <f t="shared" si="10"/>
        <v>0</v>
      </c>
      <c r="AR97" s="136" t="s">
        <v>888</v>
      </c>
      <c r="AT97" s="136" t="s">
        <v>143</v>
      </c>
      <c r="AU97" s="136" t="s">
        <v>80</v>
      </c>
      <c r="AY97" s="2" t="s">
        <v>140</v>
      </c>
      <c r="BE97" s="137">
        <f t="shared" si="11"/>
        <v>0</v>
      </c>
      <c r="BF97" s="137">
        <f t="shared" si="12"/>
        <v>0</v>
      </c>
      <c r="BG97" s="137">
        <f t="shared" si="13"/>
        <v>0</v>
      </c>
      <c r="BH97" s="137">
        <f t="shared" si="14"/>
        <v>0</v>
      </c>
      <c r="BI97" s="137">
        <f t="shared" si="15"/>
        <v>0</v>
      </c>
      <c r="BJ97" s="2" t="s">
        <v>78</v>
      </c>
      <c r="BK97" s="137">
        <f t="shared" si="16"/>
        <v>0</v>
      </c>
      <c r="BL97" s="2" t="s">
        <v>888</v>
      </c>
      <c r="BM97" s="136" t="s">
        <v>1963</v>
      </c>
    </row>
    <row r="98" spans="2:65" s="17" customFormat="1">
      <c r="B98" s="18"/>
      <c r="D98" s="138" t="s">
        <v>150</v>
      </c>
      <c r="F98" s="139" t="s">
        <v>1964</v>
      </c>
      <c r="I98" s="140"/>
      <c r="L98" s="18"/>
      <c r="M98" s="141"/>
      <c r="T98" s="42"/>
      <c r="AT98" s="2" t="s">
        <v>150</v>
      </c>
      <c r="AU98" s="2" t="s">
        <v>80</v>
      </c>
    </row>
    <row r="99" spans="2:65" s="17" customFormat="1" ht="16.5" customHeight="1">
      <c r="B99" s="124"/>
      <c r="C99" s="166" t="s">
        <v>352</v>
      </c>
      <c r="D99" s="166" t="s">
        <v>228</v>
      </c>
      <c r="E99" s="167" t="s">
        <v>1965</v>
      </c>
      <c r="F99" s="168" t="s">
        <v>1966</v>
      </c>
      <c r="G99" s="169" t="s">
        <v>1029</v>
      </c>
      <c r="H99" s="170">
        <v>1</v>
      </c>
      <c r="I99" s="171"/>
      <c r="J99" s="172">
        <f t="shared" si="7"/>
        <v>0</v>
      </c>
      <c r="K99" s="168" t="s">
        <v>147</v>
      </c>
      <c r="L99" s="173"/>
      <c r="M99" s="174" t="s">
        <v>3</v>
      </c>
      <c r="N99" s="175" t="s">
        <v>41</v>
      </c>
      <c r="P99" s="134">
        <f t="shared" si="8"/>
        <v>0</v>
      </c>
      <c r="Q99" s="134">
        <v>0</v>
      </c>
      <c r="R99" s="134">
        <f t="shared" si="9"/>
        <v>0</v>
      </c>
      <c r="S99" s="134">
        <v>0</v>
      </c>
      <c r="T99" s="135">
        <f t="shared" si="10"/>
        <v>0</v>
      </c>
      <c r="AR99" s="136" t="s">
        <v>894</v>
      </c>
      <c r="AT99" s="136" t="s">
        <v>228</v>
      </c>
      <c r="AU99" s="136" t="s">
        <v>80</v>
      </c>
      <c r="AY99" s="2" t="s">
        <v>140</v>
      </c>
      <c r="BE99" s="137">
        <f t="shared" si="11"/>
        <v>0</v>
      </c>
      <c r="BF99" s="137">
        <f t="shared" si="12"/>
        <v>0</v>
      </c>
      <c r="BG99" s="137">
        <f t="shared" si="13"/>
        <v>0</v>
      </c>
      <c r="BH99" s="137">
        <f t="shared" si="14"/>
        <v>0</v>
      </c>
      <c r="BI99" s="137">
        <f t="shared" si="15"/>
        <v>0</v>
      </c>
      <c r="BJ99" s="2" t="s">
        <v>78</v>
      </c>
      <c r="BK99" s="137">
        <f t="shared" si="16"/>
        <v>0</v>
      </c>
      <c r="BL99" s="2" t="s">
        <v>888</v>
      </c>
      <c r="BM99" s="136" t="s">
        <v>1967</v>
      </c>
    </row>
    <row r="100" spans="2:65" s="17" customFormat="1" ht="21.75" customHeight="1">
      <c r="B100" s="124"/>
      <c r="C100" s="125" t="s">
        <v>1050</v>
      </c>
      <c r="D100" s="125" t="s">
        <v>143</v>
      </c>
      <c r="E100" s="126" t="s">
        <v>1968</v>
      </c>
      <c r="F100" s="127" t="s">
        <v>1969</v>
      </c>
      <c r="G100" s="128" t="s">
        <v>1029</v>
      </c>
      <c r="H100" s="129">
        <v>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888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888</v>
      </c>
      <c r="BM100" s="136" t="s">
        <v>1970</v>
      </c>
    </row>
    <row r="101" spans="2:65" s="17" customFormat="1">
      <c r="B101" s="18"/>
      <c r="D101" s="138" t="s">
        <v>150</v>
      </c>
      <c r="F101" s="139" t="s">
        <v>1971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7" customFormat="1" ht="16.5" customHeight="1">
      <c r="B102" s="124"/>
      <c r="C102" s="166" t="s">
        <v>9</v>
      </c>
      <c r="D102" s="166" t="s">
        <v>228</v>
      </c>
      <c r="E102" s="167" t="s">
        <v>1972</v>
      </c>
      <c r="F102" s="168" t="s">
        <v>1973</v>
      </c>
      <c r="G102" s="169" t="s">
        <v>1029</v>
      </c>
      <c r="H102" s="170">
        <v>2</v>
      </c>
      <c r="I102" s="171"/>
      <c r="J102" s="172">
        <f t="shared" ref="J102:J126" si="17">ROUND(I102*H102,2)</f>
        <v>0</v>
      </c>
      <c r="K102" s="168" t="s">
        <v>147</v>
      </c>
      <c r="L102" s="173"/>
      <c r="M102" s="174" t="s">
        <v>3</v>
      </c>
      <c r="N102" s="175" t="s">
        <v>41</v>
      </c>
      <c r="P102" s="134">
        <f t="shared" ref="P102:P126" si="18">O102*H102</f>
        <v>0</v>
      </c>
      <c r="Q102" s="134">
        <v>0</v>
      </c>
      <c r="R102" s="134">
        <f t="shared" ref="R102:R126" si="19">Q102*H102</f>
        <v>0</v>
      </c>
      <c r="S102" s="134">
        <v>0</v>
      </c>
      <c r="T102" s="135">
        <f t="shared" ref="T102:T126" si="20">S102*H102</f>
        <v>0</v>
      </c>
      <c r="AR102" s="136" t="s">
        <v>894</v>
      </c>
      <c r="AT102" s="136" t="s">
        <v>228</v>
      </c>
      <c r="AU102" s="136" t="s">
        <v>80</v>
      </c>
      <c r="AY102" s="2" t="s">
        <v>140</v>
      </c>
      <c r="BE102" s="137">
        <f t="shared" ref="BE102:BE126" si="21">IF(N102="základní",J102,0)</f>
        <v>0</v>
      </c>
      <c r="BF102" s="137">
        <f t="shared" ref="BF102:BF126" si="22">IF(N102="snížená",J102,0)</f>
        <v>0</v>
      </c>
      <c r="BG102" s="137">
        <f t="shared" ref="BG102:BG126" si="23">IF(N102="zákl. přenesená",J102,0)</f>
        <v>0</v>
      </c>
      <c r="BH102" s="137">
        <f t="shared" ref="BH102:BH126" si="24">IF(N102="sníž. přenesená",J102,0)</f>
        <v>0</v>
      </c>
      <c r="BI102" s="137">
        <f t="shared" ref="BI102:BI126" si="25">IF(N102="nulová",J102,0)</f>
        <v>0</v>
      </c>
      <c r="BJ102" s="2" t="s">
        <v>78</v>
      </c>
      <c r="BK102" s="137">
        <f t="shared" ref="BK102:BK126" si="26">ROUND(I102*H102,2)</f>
        <v>0</v>
      </c>
      <c r="BL102" s="2" t="s">
        <v>888</v>
      </c>
      <c r="BM102" s="136" t="s">
        <v>1974</v>
      </c>
    </row>
    <row r="103" spans="2:65" s="17" customFormat="1" ht="16.5" customHeight="1">
      <c r="B103" s="124"/>
      <c r="C103" s="125" t="s">
        <v>1069</v>
      </c>
      <c r="D103" s="125" t="s">
        <v>143</v>
      </c>
      <c r="E103" s="126" t="s">
        <v>1975</v>
      </c>
      <c r="F103" s="127" t="s">
        <v>1976</v>
      </c>
      <c r="G103" s="128" t="s">
        <v>1029</v>
      </c>
      <c r="H103" s="129">
        <v>3</v>
      </c>
      <c r="I103" s="130"/>
      <c r="J103" s="131">
        <f t="shared" si="17"/>
        <v>0</v>
      </c>
      <c r="K103" s="127" t="s">
        <v>147</v>
      </c>
      <c r="L103" s="18"/>
      <c r="M103" s="132" t="s">
        <v>3</v>
      </c>
      <c r="N103" s="133" t="s">
        <v>41</v>
      </c>
      <c r="P103" s="134">
        <f t="shared" si="18"/>
        <v>0</v>
      </c>
      <c r="Q103" s="134">
        <v>0</v>
      </c>
      <c r="R103" s="134">
        <f t="shared" si="19"/>
        <v>0</v>
      </c>
      <c r="S103" s="134">
        <v>0</v>
      </c>
      <c r="T103" s="135">
        <f t="shared" si="20"/>
        <v>0</v>
      </c>
      <c r="AR103" s="136" t="s">
        <v>888</v>
      </c>
      <c r="AT103" s="136" t="s">
        <v>143</v>
      </c>
      <c r="AU103" s="136" t="s">
        <v>80</v>
      </c>
      <c r="AY103" s="2" t="s">
        <v>140</v>
      </c>
      <c r="BE103" s="137">
        <f t="shared" si="21"/>
        <v>0</v>
      </c>
      <c r="BF103" s="137">
        <f t="shared" si="22"/>
        <v>0</v>
      </c>
      <c r="BG103" s="137">
        <f t="shared" si="23"/>
        <v>0</v>
      </c>
      <c r="BH103" s="137">
        <f t="shared" si="24"/>
        <v>0</v>
      </c>
      <c r="BI103" s="137">
        <f t="shared" si="25"/>
        <v>0</v>
      </c>
      <c r="BJ103" s="2" t="s">
        <v>78</v>
      </c>
      <c r="BK103" s="137">
        <f t="shared" si="26"/>
        <v>0</v>
      </c>
      <c r="BL103" s="2" t="s">
        <v>888</v>
      </c>
      <c r="BM103" s="136" t="s">
        <v>1977</v>
      </c>
    </row>
    <row r="104" spans="2:65" s="17" customFormat="1">
      <c r="B104" s="18"/>
      <c r="D104" s="138" t="s">
        <v>150</v>
      </c>
      <c r="F104" s="139" t="s">
        <v>1978</v>
      </c>
      <c r="I104" s="140"/>
      <c r="L104" s="18"/>
      <c r="M104" s="141"/>
      <c r="T104" s="42"/>
      <c r="AT104" s="2" t="s">
        <v>150</v>
      </c>
      <c r="AU104" s="2" t="s">
        <v>80</v>
      </c>
    </row>
    <row r="105" spans="2:65" s="17" customFormat="1" ht="16.5" customHeight="1">
      <c r="B105" s="124"/>
      <c r="C105" s="166" t="s">
        <v>1077</v>
      </c>
      <c r="D105" s="166" t="s">
        <v>228</v>
      </c>
      <c r="E105" s="167" t="s">
        <v>1979</v>
      </c>
      <c r="F105" s="168" t="s">
        <v>1980</v>
      </c>
      <c r="G105" s="169" t="s">
        <v>1092</v>
      </c>
      <c r="H105" s="170">
        <v>3</v>
      </c>
      <c r="I105" s="171"/>
      <c r="J105" s="172">
        <f t="shared" si="17"/>
        <v>0</v>
      </c>
      <c r="K105" s="168" t="s">
        <v>147</v>
      </c>
      <c r="L105" s="173"/>
      <c r="M105" s="174" t="s">
        <v>3</v>
      </c>
      <c r="N105" s="175" t="s">
        <v>41</v>
      </c>
      <c r="P105" s="134">
        <f t="shared" si="18"/>
        <v>0</v>
      </c>
      <c r="Q105" s="134">
        <v>0</v>
      </c>
      <c r="R105" s="134">
        <f t="shared" si="19"/>
        <v>0</v>
      </c>
      <c r="S105" s="134">
        <v>0</v>
      </c>
      <c r="T105" s="135">
        <f t="shared" si="20"/>
        <v>0</v>
      </c>
      <c r="AR105" s="136" t="s">
        <v>894</v>
      </c>
      <c r="AT105" s="136" t="s">
        <v>228</v>
      </c>
      <c r="AU105" s="136" t="s">
        <v>80</v>
      </c>
      <c r="AY105" s="2" t="s">
        <v>140</v>
      </c>
      <c r="BE105" s="137">
        <f t="shared" si="21"/>
        <v>0</v>
      </c>
      <c r="BF105" s="137">
        <f t="shared" si="22"/>
        <v>0</v>
      </c>
      <c r="BG105" s="137">
        <f t="shared" si="23"/>
        <v>0</v>
      </c>
      <c r="BH105" s="137">
        <f t="shared" si="24"/>
        <v>0</v>
      </c>
      <c r="BI105" s="137">
        <f t="shared" si="25"/>
        <v>0</v>
      </c>
      <c r="BJ105" s="2" t="s">
        <v>78</v>
      </c>
      <c r="BK105" s="137">
        <f t="shared" si="26"/>
        <v>0</v>
      </c>
      <c r="BL105" s="2" t="s">
        <v>888</v>
      </c>
      <c r="BM105" s="136" t="s">
        <v>1981</v>
      </c>
    </row>
    <row r="106" spans="2:65" s="17" customFormat="1" ht="24.2" customHeight="1">
      <c r="B106" s="124"/>
      <c r="C106" s="125" t="s">
        <v>888</v>
      </c>
      <c r="D106" s="125" t="s">
        <v>143</v>
      </c>
      <c r="E106" s="126" t="s">
        <v>1982</v>
      </c>
      <c r="F106" s="127" t="s">
        <v>1983</v>
      </c>
      <c r="G106" s="128" t="s">
        <v>1029</v>
      </c>
      <c r="H106" s="129">
        <v>20</v>
      </c>
      <c r="I106" s="130"/>
      <c r="J106" s="131">
        <f t="shared" si="17"/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 t="shared" si="18"/>
        <v>0</v>
      </c>
      <c r="Q106" s="134">
        <v>0</v>
      </c>
      <c r="R106" s="134">
        <f t="shared" si="19"/>
        <v>0</v>
      </c>
      <c r="S106" s="134">
        <v>0</v>
      </c>
      <c r="T106" s="135">
        <f t="shared" si="20"/>
        <v>0</v>
      </c>
      <c r="AR106" s="136" t="s">
        <v>888</v>
      </c>
      <c r="AT106" s="136" t="s">
        <v>143</v>
      </c>
      <c r="AU106" s="136" t="s">
        <v>80</v>
      </c>
      <c r="AY106" s="2" t="s">
        <v>140</v>
      </c>
      <c r="BE106" s="137">
        <f t="shared" si="21"/>
        <v>0</v>
      </c>
      <c r="BF106" s="137">
        <f t="shared" si="22"/>
        <v>0</v>
      </c>
      <c r="BG106" s="137">
        <f t="shared" si="23"/>
        <v>0</v>
      </c>
      <c r="BH106" s="137">
        <f t="shared" si="24"/>
        <v>0</v>
      </c>
      <c r="BI106" s="137">
        <f t="shared" si="25"/>
        <v>0</v>
      </c>
      <c r="BJ106" s="2" t="s">
        <v>78</v>
      </c>
      <c r="BK106" s="137">
        <f t="shared" si="26"/>
        <v>0</v>
      </c>
      <c r="BL106" s="2" t="s">
        <v>888</v>
      </c>
      <c r="BM106" s="136" t="s">
        <v>1984</v>
      </c>
    </row>
    <row r="107" spans="2:65" s="17" customFormat="1">
      <c r="B107" s="18"/>
      <c r="D107" s="138" t="s">
        <v>150</v>
      </c>
      <c r="F107" s="139" t="s">
        <v>1985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16.5" customHeight="1">
      <c r="B108" s="124"/>
      <c r="C108" s="125" t="s">
        <v>1107</v>
      </c>
      <c r="D108" s="125" t="s">
        <v>143</v>
      </c>
      <c r="E108" s="126" t="s">
        <v>1986</v>
      </c>
      <c r="F108" s="127" t="s">
        <v>1987</v>
      </c>
      <c r="G108" s="128" t="s">
        <v>1029</v>
      </c>
      <c r="H108" s="129">
        <v>3</v>
      </c>
      <c r="I108" s="130"/>
      <c r="J108" s="131">
        <f t="shared" si="17"/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 t="shared" si="18"/>
        <v>0</v>
      </c>
      <c r="Q108" s="134">
        <v>0</v>
      </c>
      <c r="R108" s="134">
        <f t="shared" si="19"/>
        <v>0</v>
      </c>
      <c r="S108" s="134">
        <v>0</v>
      </c>
      <c r="T108" s="135">
        <f t="shared" si="20"/>
        <v>0</v>
      </c>
      <c r="AR108" s="136" t="s">
        <v>888</v>
      </c>
      <c r="AT108" s="136" t="s">
        <v>143</v>
      </c>
      <c r="AU108" s="136" t="s">
        <v>80</v>
      </c>
      <c r="AY108" s="2" t="s">
        <v>140</v>
      </c>
      <c r="BE108" s="137">
        <f t="shared" si="21"/>
        <v>0</v>
      </c>
      <c r="BF108" s="137">
        <f t="shared" si="22"/>
        <v>0</v>
      </c>
      <c r="BG108" s="137">
        <f t="shared" si="23"/>
        <v>0</v>
      </c>
      <c r="BH108" s="137">
        <f t="shared" si="24"/>
        <v>0</v>
      </c>
      <c r="BI108" s="137">
        <f t="shared" si="25"/>
        <v>0</v>
      </c>
      <c r="BJ108" s="2" t="s">
        <v>78</v>
      </c>
      <c r="BK108" s="137">
        <f t="shared" si="26"/>
        <v>0</v>
      </c>
      <c r="BL108" s="2" t="s">
        <v>888</v>
      </c>
      <c r="BM108" s="136" t="s">
        <v>1988</v>
      </c>
    </row>
    <row r="109" spans="2:65" s="17" customFormat="1">
      <c r="B109" s="18"/>
      <c r="D109" s="138" t="s">
        <v>150</v>
      </c>
      <c r="F109" s="139" t="s">
        <v>1989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16.5" customHeight="1">
      <c r="B110" s="124"/>
      <c r="C110" s="166" t="s">
        <v>678</v>
      </c>
      <c r="D110" s="166" t="s">
        <v>228</v>
      </c>
      <c r="E110" s="167" t="s">
        <v>1385</v>
      </c>
      <c r="F110" s="168" t="s">
        <v>1990</v>
      </c>
      <c r="G110" s="169" t="s">
        <v>1029</v>
      </c>
      <c r="H110" s="170">
        <v>3</v>
      </c>
      <c r="I110" s="171"/>
      <c r="J110" s="172">
        <f t="shared" si="17"/>
        <v>0</v>
      </c>
      <c r="K110" s="168" t="s">
        <v>147</v>
      </c>
      <c r="L110" s="173"/>
      <c r="M110" s="174" t="s">
        <v>3</v>
      </c>
      <c r="N110" s="175" t="s">
        <v>41</v>
      </c>
      <c r="P110" s="134">
        <f t="shared" si="18"/>
        <v>0</v>
      </c>
      <c r="Q110" s="134">
        <v>0</v>
      </c>
      <c r="R110" s="134">
        <f t="shared" si="19"/>
        <v>0</v>
      </c>
      <c r="S110" s="134">
        <v>0</v>
      </c>
      <c r="T110" s="135">
        <f t="shared" si="20"/>
        <v>0</v>
      </c>
      <c r="AR110" s="136" t="s">
        <v>894</v>
      </c>
      <c r="AT110" s="136" t="s">
        <v>228</v>
      </c>
      <c r="AU110" s="136" t="s">
        <v>80</v>
      </c>
      <c r="AY110" s="2" t="s">
        <v>140</v>
      </c>
      <c r="BE110" s="137">
        <f t="shared" si="21"/>
        <v>0</v>
      </c>
      <c r="BF110" s="137">
        <f t="shared" si="22"/>
        <v>0</v>
      </c>
      <c r="BG110" s="137">
        <f t="shared" si="23"/>
        <v>0</v>
      </c>
      <c r="BH110" s="137">
        <f t="shared" si="24"/>
        <v>0</v>
      </c>
      <c r="BI110" s="137">
        <f t="shared" si="25"/>
        <v>0</v>
      </c>
      <c r="BJ110" s="2" t="s">
        <v>78</v>
      </c>
      <c r="BK110" s="137">
        <f t="shared" si="26"/>
        <v>0</v>
      </c>
      <c r="BL110" s="2" t="s">
        <v>888</v>
      </c>
      <c r="BM110" s="136" t="s">
        <v>1991</v>
      </c>
    </row>
    <row r="111" spans="2:65" s="17" customFormat="1" ht="16.5" customHeight="1">
      <c r="B111" s="124"/>
      <c r="C111" s="125" t="s">
        <v>1095</v>
      </c>
      <c r="D111" s="125" t="s">
        <v>143</v>
      </c>
      <c r="E111" s="126" t="s">
        <v>1992</v>
      </c>
      <c r="F111" s="127" t="s">
        <v>875</v>
      </c>
      <c r="G111" s="128" t="s">
        <v>205</v>
      </c>
      <c r="H111" s="129">
        <v>0.2</v>
      </c>
      <c r="I111" s="130"/>
      <c r="J111" s="131">
        <f t="shared" si="17"/>
        <v>0</v>
      </c>
      <c r="K111" s="127" t="s">
        <v>147</v>
      </c>
      <c r="L111" s="18"/>
      <c r="M111" s="132" t="s">
        <v>3</v>
      </c>
      <c r="N111" s="133" t="s">
        <v>41</v>
      </c>
      <c r="P111" s="134">
        <f t="shared" si="18"/>
        <v>0</v>
      </c>
      <c r="Q111" s="134">
        <v>0</v>
      </c>
      <c r="R111" s="134">
        <f t="shared" si="19"/>
        <v>0</v>
      </c>
      <c r="S111" s="134">
        <v>0</v>
      </c>
      <c r="T111" s="135">
        <f t="shared" si="20"/>
        <v>0</v>
      </c>
      <c r="AR111" s="136" t="s">
        <v>888</v>
      </c>
      <c r="AT111" s="136" t="s">
        <v>143</v>
      </c>
      <c r="AU111" s="136" t="s">
        <v>80</v>
      </c>
      <c r="AY111" s="2" t="s">
        <v>140</v>
      </c>
      <c r="BE111" s="137">
        <f t="shared" si="21"/>
        <v>0</v>
      </c>
      <c r="BF111" s="137">
        <f t="shared" si="22"/>
        <v>0</v>
      </c>
      <c r="BG111" s="137">
        <f t="shared" si="23"/>
        <v>0</v>
      </c>
      <c r="BH111" s="137">
        <f t="shared" si="24"/>
        <v>0</v>
      </c>
      <c r="BI111" s="137">
        <f t="shared" si="25"/>
        <v>0</v>
      </c>
      <c r="BJ111" s="2" t="s">
        <v>78</v>
      </c>
      <c r="BK111" s="137">
        <f t="shared" si="26"/>
        <v>0</v>
      </c>
      <c r="BL111" s="2" t="s">
        <v>888</v>
      </c>
      <c r="BM111" s="136" t="s">
        <v>1993</v>
      </c>
    </row>
    <row r="112" spans="2:65" s="17" customFormat="1">
      <c r="B112" s="18"/>
      <c r="D112" s="138" t="s">
        <v>150</v>
      </c>
      <c r="F112" s="139" t="s">
        <v>1994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7" customFormat="1" ht="16.5" customHeight="1">
      <c r="B113" s="124"/>
      <c r="C113" s="125" t="s">
        <v>240</v>
      </c>
      <c r="D113" s="125" t="s">
        <v>143</v>
      </c>
      <c r="E113" s="126" t="s">
        <v>1995</v>
      </c>
      <c r="F113" s="127" t="s">
        <v>1996</v>
      </c>
      <c r="G113" s="128" t="s">
        <v>1997</v>
      </c>
      <c r="H113" s="129">
        <v>5</v>
      </c>
      <c r="I113" s="130"/>
      <c r="J113" s="131">
        <f t="shared" si="17"/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 t="shared" si="18"/>
        <v>0</v>
      </c>
      <c r="Q113" s="134">
        <v>0</v>
      </c>
      <c r="R113" s="134">
        <f t="shared" si="19"/>
        <v>0</v>
      </c>
      <c r="S113" s="134">
        <v>0</v>
      </c>
      <c r="T113" s="135">
        <f t="shared" si="20"/>
        <v>0</v>
      </c>
      <c r="AR113" s="136" t="s">
        <v>888</v>
      </c>
      <c r="AT113" s="136" t="s">
        <v>143</v>
      </c>
      <c r="AU113" s="136" t="s">
        <v>80</v>
      </c>
      <c r="AY113" s="2" t="s">
        <v>140</v>
      </c>
      <c r="BE113" s="137">
        <f t="shared" si="21"/>
        <v>0</v>
      </c>
      <c r="BF113" s="137">
        <f t="shared" si="22"/>
        <v>0</v>
      </c>
      <c r="BG113" s="137">
        <f t="shared" si="23"/>
        <v>0</v>
      </c>
      <c r="BH113" s="137">
        <f t="shared" si="24"/>
        <v>0</v>
      </c>
      <c r="BI113" s="137">
        <f t="shared" si="25"/>
        <v>0</v>
      </c>
      <c r="BJ113" s="2" t="s">
        <v>78</v>
      </c>
      <c r="BK113" s="137">
        <f t="shared" si="26"/>
        <v>0</v>
      </c>
      <c r="BL113" s="2" t="s">
        <v>888</v>
      </c>
      <c r="BM113" s="136" t="s">
        <v>1998</v>
      </c>
    </row>
    <row r="114" spans="2:65" s="17" customFormat="1">
      <c r="B114" s="18"/>
      <c r="D114" s="138" t="s">
        <v>150</v>
      </c>
      <c r="F114" s="139" t="s">
        <v>1999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16.5" customHeight="1">
      <c r="B115" s="124"/>
      <c r="C115" s="125" t="s">
        <v>8</v>
      </c>
      <c r="D115" s="125" t="s">
        <v>143</v>
      </c>
      <c r="E115" s="126" t="s">
        <v>2000</v>
      </c>
      <c r="F115" s="127" t="s">
        <v>2001</v>
      </c>
      <c r="G115" s="128" t="s">
        <v>244</v>
      </c>
      <c r="H115" s="129">
        <v>20</v>
      </c>
      <c r="I115" s="130"/>
      <c r="J115" s="131">
        <f t="shared" si="17"/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 t="shared" si="18"/>
        <v>0</v>
      </c>
      <c r="Q115" s="134">
        <v>0</v>
      </c>
      <c r="R115" s="134">
        <f t="shared" si="19"/>
        <v>0</v>
      </c>
      <c r="S115" s="134">
        <v>0</v>
      </c>
      <c r="T115" s="135">
        <f t="shared" si="20"/>
        <v>0</v>
      </c>
      <c r="AR115" s="136" t="s">
        <v>888</v>
      </c>
      <c r="AT115" s="136" t="s">
        <v>143</v>
      </c>
      <c r="AU115" s="136" t="s">
        <v>80</v>
      </c>
      <c r="AY115" s="2" t="s">
        <v>140</v>
      </c>
      <c r="BE115" s="137">
        <f t="shared" si="21"/>
        <v>0</v>
      </c>
      <c r="BF115" s="137">
        <f t="shared" si="22"/>
        <v>0</v>
      </c>
      <c r="BG115" s="137">
        <f t="shared" si="23"/>
        <v>0</v>
      </c>
      <c r="BH115" s="137">
        <f t="shared" si="24"/>
        <v>0</v>
      </c>
      <c r="BI115" s="137">
        <f t="shared" si="25"/>
        <v>0</v>
      </c>
      <c r="BJ115" s="2" t="s">
        <v>78</v>
      </c>
      <c r="BK115" s="137">
        <f t="shared" si="26"/>
        <v>0</v>
      </c>
      <c r="BL115" s="2" t="s">
        <v>888</v>
      </c>
      <c r="BM115" s="136" t="s">
        <v>2002</v>
      </c>
    </row>
    <row r="116" spans="2:65" s="17" customFormat="1">
      <c r="B116" s="18"/>
      <c r="D116" s="138" t="s">
        <v>150</v>
      </c>
      <c r="F116" s="139" t="s">
        <v>2003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7" customFormat="1" ht="16.5" customHeight="1">
      <c r="B117" s="124"/>
      <c r="C117" s="125" t="s">
        <v>1140</v>
      </c>
      <c r="D117" s="125" t="s">
        <v>143</v>
      </c>
      <c r="E117" s="126" t="s">
        <v>2004</v>
      </c>
      <c r="F117" s="127" t="s">
        <v>2005</v>
      </c>
      <c r="G117" s="128" t="s">
        <v>237</v>
      </c>
      <c r="H117" s="129">
        <v>6</v>
      </c>
      <c r="I117" s="130"/>
      <c r="J117" s="131">
        <f t="shared" si="17"/>
        <v>0</v>
      </c>
      <c r="K117" s="127" t="s">
        <v>147</v>
      </c>
      <c r="L117" s="18"/>
      <c r="M117" s="132" t="s">
        <v>3</v>
      </c>
      <c r="N117" s="133" t="s">
        <v>41</v>
      </c>
      <c r="P117" s="134">
        <f t="shared" si="18"/>
        <v>0</v>
      </c>
      <c r="Q117" s="134">
        <v>0</v>
      </c>
      <c r="R117" s="134">
        <f t="shared" si="19"/>
        <v>0</v>
      </c>
      <c r="S117" s="134">
        <v>0</v>
      </c>
      <c r="T117" s="135">
        <f t="shared" si="20"/>
        <v>0</v>
      </c>
      <c r="AR117" s="136" t="s">
        <v>888</v>
      </c>
      <c r="AT117" s="136" t="s">
        <v>143</v>
      </c>
      <c r="AU117" s="136" t="s">
        <v>80</v>
      </c>
      <c r="AY117" s="2" t="s">
        <v>140</v>
      </c>
      <c r="BE117" s="137">
        <f t="shared" si="21"/>
        <v>0</v>
      </c>
      <c r="BF117" s="137">
        <f t="shared" si="22"/>
        <v>0</v>
      </c>
      <c r="BG117" s="137">
        <f t="shared" si="23"/>
        <v>0</v>
      </c>
      <c r="BH117" s="137">
        <f t="shared" si="24"/>
        <v>0</v>
      </c>
      <c r="BI117" s="137">
        <f t="shared" si="25"/>
        <v>0</v>
      </c>
      <c r="BJ117" s="2" t="s">
        <v>78</v>
      </c>
      <c r="BK117" s="137">
        <f t="shared" si="26"/>
        <v>0</v>
      </c>
      <c r="BL117" s="2" t="s">
        <v>888</v>
      </c>
      <c r="BM117" s="136" t="s">
        <v>2006</v>
      </c>
    </row>
    <row r="118" spans="2:65" s="17" customFormat="1">
      <c r="B118" s="18"/>
      <c r="D118" s="138" t="s">
        <v>150</v>
      </c>
      <c r="F118" s="139" t="s">
        <v>2007</v>
      </c>
      <c r="I118" s="140"/>
      <c r="L118" s="18"/>
      <c r="M118" s="141"/>
      <c r="T118" s="42"/>
      <c r="AT118" s="2" t="s">
        <v>150</v>
      </c>
      <c r="AU118" s="2" t="s">
        <v>80</v>
      </c>
    </row>
    <row r="119" spans="2:65" s="17" customFormat="1" ht="16.5" customHeight="1">
      <c r="B119" s="124"/>
      <c r="C119" s="166" t="s">
        <v>1147</v>
      </c>
      <c r="D119" s="166" t="s">
        <v>228</v>
      </c>
      <c r="E119" s="167" t="s">
        <v>1069</v>
      </c>
      <c r="F119" s="168" t="s">
        <v>2008</v>
      </c>
      <c r="G119" s="169" t="s">
        <v>237</v>
      </c>
      <c r="H119" s="170">
        <v>6</v>
      </c>
      <c r="I119" s="171"/>
      <c r="J119" s="172">
        <f t="shared" si="17"/>
        <v>0</v>
      </c>
      <c r="K119" s="168" t="s">
        <v>147</v>
      </c>
      <c r="L119" s="173"/>
      <c r="M119" s="174" t="s">
        <v>3</v>
      </c>
      <c r="N119" s="175" t="s">
        <v>41</v>
      </c>
      <c r="P119" s="134">
        <f t="shared" si="18"/>
        <v>0</v>
      </c>
      <c r="Q119" s="134">
        <v>0</v>
      </c>
      <c r="R119" s="134">
        <f t="shared" si="19"/>
        <v>0</v>
      </c>
      <c r="S119" s="134">
        <v>0</v>
      </c>
      <c r="T119" s="135">
        <f t="shared" si="20"/>
        <v>0</v>
      </c>
      <c r="AR119" s="136" t="s">
        <v>894</v>
      </c>
      <c r="AT119" s="136" t="s">
        <v>228</v>
      </c>
      <c r="AU119" s="136" t="s">
        <v>80</v>
      </c>
      <c r="AY119" s="2" t="s">
        <v>140</v>
      </c>
      <c r="BE119" s="137">
        <f t="shared" si="21"/>
        <v>0</v>
      </c>
      <c r="BF119" s="137">
        <f t="shared" si="22"/>
        <v>0</v>
      </c>
      <c r="BG119" s="137">
        <f t="shared" si="23"/>
        <v>0</v>
      </c>
      <c r="BH119" s="137">
        <f t="shared" si="24"/>
        <v>0</v>
      </c>
      <c r="BI119" s="137">
        <f t="shared" si="25"/>
        <v>0</v>
      </c>
      <c r="BJ119" s="2" t="s">
        <v>78</v>
      </c>
      <c r="BK119" s="137">
        <f t="shared" si="26"/>
        <v>0</v>
      </c>
      <c r="BL119" s="2" t="s">
        <v>888</v>
      </c>
      <c r="BM119" s="136" t="s">
        <v>2009</v>
      </c>
    </row>
    <row r="120" spans="2:65" s="17" customFormat="1" ht="37.9" customHeight="1">
      <c r="B120" s="124"/>
      <c r="C120" s="125" t="s">
        <v>1152</v>
      </c>
      <c r="D120" s="125" t="s">
        <v>143</v>
      </c>
      <c r="E120" s="126" t="s">
        <v>2010</v>
      </c>
      <c r="F120" s="127" t="s">
        <v>2011</v>
      </c>
      <c r="G120" s="128" t="s">
        <v>2012</v>
      </c>
      <c r="H120" s="129">
        <v>10</v>
      </c>
      <c r="I120" s="130"/>
      <c r="J120" s="131">
        <f t="shared" si="17"/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 t="shared" si="18"/>
        <v>0</v>
      </c>
      <c r="Q120" s="134">
        <v>0</v>
      </c>
      <c r="R120" s="134">
        <f t="shared" si="19"/>
        <v>0</v>
      </c>
      <c r="S120" s="134">
        <v>0</v>
      </c>
      <c r="T120" s="135">
        <f t="shared" si="20"/>
        <v>0</v>
      </c>
      <c r="AR120" s="136" t="s">
        <v>888</v>
      </c>
      <c r="AT120" s="136" t="s">
        <v>143</v>
      </c>
      <c r="AU120" s="136" t="s">
        <v>80</v>
      </c>
      <c r="AY120" s="2" t="s">
        <v>140</v>
      </c>
      <c r="BE120" s="137">
        <f t="shared" si="21"/>
        <v>0</v>
      </c>
      <c r="BF120" s="137">
        <f t="shared" si="22"/>
        <v>0</v>
      </c>
      <c r="BG120" s="137">
        <f t="shared" si="23"/>
        <v>0</v>
      </c>
      <c r="BH120" s="137">
        <f t="shared" si="24"/>
        <v>0</v>
      </c>
      <c r="BI120" s="137">
        <f t="shared" si="25"/>
        <v>0</v>
      </c>
      <c r="BJ120" s="2" t="s">
        <v>78</v>
      </c>
      <c r="BK120" s="137">
        <f t="shared" si="26"/>
        <v>0</v>
      </c>
      <c r="BL120" s="2" t="s">
        <v>888</v>
      </c>
      <c r="BM120" s="136" t="s">
        <v>2013</v>
      </c>
    </row>
    <row r="121" spans="2:65" s="17" customFormat="1">
      <c r="B121" s="18"/>
      <c r="D121" s="138" t="s">
        <v>150</v>
      </c>
      <c r="F121" s="139" t="s">
        <v>2014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7" customFormat="1" ht="37.9" customHeight="1">
      <c r="B122" s="124"/>
      <c r="C122" s="125" t="s">
        <v>1157</v>
      </c>
      <c r="D122" s="125" t="s">
        <v>143</v>
      </c>
      <c r="E122" s="126" t="s">
        <v>2015</v>
      </c>
      <c r="F122" s="127" t="s">
        <v>2016</v>
      </c>
      <c r="G122" s="128" t="s">
        <v>2012</v>
      </c>
      <c r="H122" s="129">
        <v>5</v>
      </c>
      <c r="I122" s="130"/>
      <c r="J122" s="131">
        <f t="shared" si="17"/>
        <v>0</v>
      </c>
      <c r="K122" s="127" t="s">
        <v>147</v>
      </c>
      <c r="L122" s="18"/>
      <c r="M122" s="132" t="s">
        <v>3</v>
      </c>
      <c r="N122" s="133" t="s">
        <v>41</v>
      </c>
      <c r="P122" s="134">
        <f t="shared" si="18"/>
        <v>0</v>
      </c>
      <c r="Q122" s="134">
        <v>0</v>
      </c>
      <c r="R122" s="134">
        <f t="shared" si="19"/>
        <v>0</v>
      </c>
      <c r="S122" s="134">
        <v>0</v>
      </c>
      <c r="T122" s="135">
        <f t="shared" si="20"/>
        <v>0</v>
      </c>
      <c r="AR122" s="136" t="s">
        <v>888</v>
      </c>
      <c r="AT122" s="136" t="s">
        <v>143</v>
      </c>
      <c r="AU122" s="136" t="s">
        <v>80</v>
      </c>
      <c r="AY122" s="2" t="s">
        <v>140</v>
      </c>
      <c r="BE122" s="137">
        <f t="shared" si="21"/>
        <v>0</v>
      </c>
      <c r="BF122" s="137">
        <f t="shared" si="22"/>
        <v>0</v>
      </c>
      <c r="BG122" s="137">
        <f t="shared" si="23"/>
        <v>0</v>
      </c>
      <c r="BH122" s="137">
        <f t="shared" si="24"/>
        <v>0</v>
      </c>
      <c r="BI122" s="137">
        <f t="shared" si="25"/>
        <v>0</v>
      </c>
      <c r="BJ122" s="2" t="s">
        <v>78</v>
      </c>
      <c r="BK122" s="137">
        <f t="shared" si="26"/>
        <v>0</v>
      </c>
      <c r="BL122" s="2" t="s">
        <v>888</v>
      </c>
      <c r="BM122" s="136" t="s">
        <v>2017</v>
      </c>
    </row>
    <row r="123" spans="2:65" s="17" customFormat="1">
      <c r="B123" s="18"/>
      <c r="D123" s="138" t="s">
        <v>150</v>
      </c>
      <c r="F123" s="139" t="s">
        <v>2018</v>
      </c>
      <c r="I123" s="140"/>
      <c r="L123" s="18"/>
      <c r="M123" s="141"/>
      <c r="T123" s="42"/>
      <c r="AT123" s="2" t="s">
        <v>150</v>
      </c>
      <c r="AU123" s="2" t="s">
        <v>80</v>
      </c>
    </row>
    <row r="124" spans="2:65" s="17" customFormat="1" ht="33" customHeight="1">
      <c r="B124" s="124"/>
      <c r="C124" s="125" t="s">
        <v>1162</v>
      </c>
      <c r="D124" s="125" t="s">
        <v>143</v>
      </c>
      <c r="E124" s="126" t="s">
        <v>2019</v>
      </c>
      <c r="F124" s="127" t="s">
        <v>2020</v>
      </c>
      <c r="G124" s="128" t="s">
        <v>2012</v>
      </c>
      <c r="H124" s="129">
        <v>5</v>
      </c>
      <c r="I124" s="130"/>
      <c r="J124" s="131">
        <f t="shared" si="17"/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 t="shared" si="18"/>
        <v>0</v>
      </c>
      <c r="Q124" s="134">
        <v>0</v>
      </c>
      <c r="R124" s="134">
        <f t="shared" si="19"/>
        <v>0</v>
      </c>
      <c r="S124" s="134">
        <v>0</v>
      </c>
      <c r="T124" s="135">
        <f t="shared" si="20"/>
        <v>0</v>
      </c>
      <c r="AR124" s="136" t="s">
        <v>888</v>
      </c>
      <c r="AT124" s="136" t="s">
        <v>143</v>
      </c>
      <c r="AU124" s="136" t="s">
        <v>80</v>
      </c>
      <c r="AY124" s="2" t="s">
        <v>140</v>
      </c>
      <c r="BE124" s="137">
        <f t="shared" si="21"/>
        <v>0</v>
      </c>
      <c r="BF124" s="137">
        <f t="shared" si="22"/>
        <v>0</v>
      </c>
      <c r="BG124" s="137">
        <f t="shared" si="23"/>
        <v>0</v>
      </c>
      <c r="BH124" s="137">
        <f t="shared" si="24"/>
        <v>0</v>
      </c>
      <c r="BI124" s="137">
        <f t="shared" si="25"/>
        <v>0</v>
      </c>
      <c r="BJ124" s="2" t="s">
        <v>78</v>
      </c>
      <c r="BK124" s="137">
        <f t="shared" si="26"/>
        <v>0</v>
      </c>
      <c r="BL124" s="2" t="s">
        <v>888</v>
      </c>
      <c r="BM124" s="136" t="s">
        <v>2021</v>
      </c>
    </row>
    <row r="125" spans="2:65" s="17" customFormat="1">
      <c r="B125" s="18"/>
      <c r="D125" s="138" t="s">
        <v>150</v>
      </c>
      <c r="F125" s="139" t="s">
        <v>2022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33" customHeight="1">
      <c r="B126" s="124"/>
      <c r="C126" s="125" t="s">
        <v>1174</v>
      </c>
      <c r="D126" s="125" t="s">
        <v>143</v>
      </c>
      <c r="E126" s="126" t="s">
        <v>2023</v>
      </c>
      <c r="F126" s="127" t="s">
        <v>2024</v>
      </c>
      <c r="G126" s="128" t="s">
        <v>2012</v>
      </c>
      <c r="H126" s="129">
        <v>5</v>
      </c>
      <c r="I126" s="130"/>
      <c r="J126" s="131">
        <f t="shared" si="17"/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 t="shared" si="18"/>
        <v>0</v>
      </c>
      <c r="Q126" s="134">
        <v>0</v>
      </c>
      <c r="R126" s="134">
        <f t="shared" si="19"/>
        <v>0</v>
      </c>
      <c r="S126" s="134">
        <v>0</v>
      </c>
      <c r="T126" s="135">
        <f t="shared" si="20"/>
        <v>0</v>
      </c>
      <c r="AR126" s="136" t="s">
        <v>888</v>
      </c>
      <c r="AT126" s="136" t="s">
        <v>143</v>
      </c>
      <c r="AU126" s="136" t="s">
        <v>80</v>
      </c>
      <c r="AY126" s="2" t="s">
        <v>140</v>
      </c>
      <c r="BE126" s="137">
        <f t="shared" si="21"/>
        <v>0</v>
      </c>
      <c r="BF126" s="137">
        <f t="shared" si="22"/>
        <v>0</v>
      </c>
      <c r="BG126" s="137">
        <f t="shared" si="23"/>
        <v>0</v>
      </c>
      <c r="BH126" s="137">
        <f t="shared" si="24"/>
        <v>0</v>
      </c>
      <c r="BI126" s="137">
        <f t="shared" si="25"/>
        <v>0</v>
      </c>
      <c r="BJ126" s="2" t="s">
        <v>78</v>
      </c>
      <c r="BK126" s="137">
        <f t="shared" si="26"/>
        <v>0</v>
      </c>
      <c r="BL126" s="2" t="s">
        <v>888</v>
      </c>
      <c r="BM126" s="136" t="s">
        <v>2025</v>
      </c>
    </row>
    <row r="127" spans="2:65" s="17" customFormat="1">
      <c r="B127" s="18"/>
      <c r="D127" s="138" t="s">
        <v>150</v>
      </c>
      <c r="F127" s="139" t="s">
        <v>2026</v>
      </c>
      <c r="I127" s="140"/>
      <c r="L127" s="18"/>
      <c r="M127" s="190"/>
      <c r="N127" s="187"/>
      <c r="O127" s="187"/>
      <c r="P127" s="187"/>
      <c r="Q127" s="187"/>
      <c r="R127" s="187"/>
      <c r="S127" s="187"/>
      <c r="T127" s="191"/>
      <c r="AT127" s="2" t="s">
        <v>150</v>
      </c>
      <c r="AU127" s="2" t="s">
        <v>80</v>
      </c>
    </row>
    <row r="128" spans="2:65" s="17" customFormat="1" ht="6.95" customHeight="1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18"/>
    </row>
  </sheetData>
  <autoFilter ref="C80:K12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88" r:id="rId2"/>
    <hyperlink ref="F91" r:id="rId3"/>
    <hyperlink ref="F94" r:id="rId4"/>
    <hyperlink ref="F98" r:id="rId5"/>
    <hyperlink ref="F101" r:id="rId6"/>
    <hyperlink ref="F104" r:id="rId7"/>
    <hyperlink ref="F107" r:id="rId8"/>
    <hyperlink ref="F109" r:id="rId9"/>
    <hyperlink ref="F112" r:id="rId10"/>
    <hyperlink ref="F114" r:id="rId11"/>
    <hyperlink ref="F116" r:id="rId12"/>
    <hyperlink ref="F118" r:id="rId13"/>
    <hyperlink ref="F121" r:id="rId14"/>
    <hyperlink ref="F123" r:id="rId15"/>
    <hyperlink ref="F125" r:id="rId16"/>
    <hyperlink ref="F127" r:id="rId17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6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89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77" t="s">
        <v>2027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ROUND(J91,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ROUND((SUM(BE91:BE268)),  2)</f>
        <v>0</v>
      </c>
      <c r="I33" s="82">
        <v>0.21</v>
      </c>
      <c r="J33" s="81">
        <f>ROUND(((SUM(BE91:BE268))*I33),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ROUND((SUM(BF91:BF268)),  2)</f>
        <v>0</v>
      </c>
      <c r="I34" s="82">
        <v>0.12</v>
      </c>
      <c r="J34" s="81">
        <f>ROUND(((SUM(BF91:BF268))*I34),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ROUND((SUM(BG91:BG268)),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ROUND((SUM(BH91:BH268)),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ROUND((SUM(BI91:BI268)),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77" t="str">
        <f>E9</f>
        <v>SO 01 4 - Elektroinstalace - silnoproud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J91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106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109</v>
      </c>
      <c r="E62" s="100"/>
      <c r="F62" s="100"/>
      <c r="G62" s="100"/>
      <c r="H62" s="100"/>
      <c r="I62" s="100"/>
      <c r="J62" s="101">
        <f>J96</f>
        <v>0</v>
      </c>
      <c r="L62" s="98"/>
    </row>
    <row r="63" spans="2:47" s="97" customFormat="1" ht="19.899999999999999" customHeight="1">
      <c r="B63" s="98"/>
      <c r="D63" s="99" t="s">
        <v>110</v>
      </c>
      <c r="E63" s="100"/>
      <c r="F63" s="100"/>
      <c r="G63" s="100"/>
      <c r="H63" s="100"/>
      <c r="I63" s="100"/>
      <c r="J63" s="101">
        <f>J101</f>
        <v>0</v>
      </c>
      <c r="L63" s="98"/>
    </row>
    <row r="64" spans="2:47" s="97" customFormat="1" ht="19.899999999999999" customHeight="1">
      <c r="B64" s="98"/>
      <c r="D64" s="99" t="s">
        <v>111</v>
      </c>
      <c r="E64" s="100"/>
      <c r="F64" s="100"/>
      <c r="G64" s="100"/>
      <c r="H64" s="100"/>
      <c r="I64" s="100"/>
      <c r="J64" s="101">
        <f>J112</f>
        <v>0</v>
      </c>
      <c r="L64" s="98"/>
    </row>
    <row r="65" spans="2:12" s="97" customFormat="1" ht="19.899999999999999" customHeight="1">
      <c r="B65" s="98"/>
      <c r="D65" s="99" t="s">
        <v>112</v>
      </c>
      <c r="E65" s="100"/>
      <c r="F65" s="100"/>
      <c r="G65" s="100"/>
      <c r="H65" s="100"/>
      <c r="I65" s="100"/>
      <c r="J65" s="101">
        <f>J122</f>
        <v>0</v>
      </c>
      <c r="L65" s="98"/>
    </row>
    <row r="66" spans="2:12" s="92" customFormat="1" ht="24.95" customHeight="1">
      <c r="B66" s="93"/>
      <c r="D66" s="94" t="s">
        <v>113</v>
      </c>
      <c r="E66" s="95"/>
      <c r="F66" s="95"/>
      <c r="G66" s="95"/>
      <c r="H66" s="95"/>
      <c r="I66" s="95"/>
      <c r="J66" s="96">
        <f t="shared" ref="J66:J67" si="2">J125</f>
        <v>0</v>
      </c>
      <c r="L66" s="93"/>
    </row>
    <row r="67" spans="2:12" s="97" customFormat="1" ht="19.899999999999999" customHeight="1">
      <c r="B67" s="98"/>
      <c r="D67" s="99" t="s">
        <v>2028</v>
      </c>
      <c r="E67" s="100"/>
      <c r="F67" s="100"/>
      <c r="G67" s="100"/>
      <c r="H67" s="100"/>
      <c r="I67" s="100"/>
      <c r="J67" s="101">
        <f t="shared" si="2"/>
        <v>0</v>
      </c>
      <c r="L67" s="98"/>
    </row>
    <row r="68" spans="2:12" s="92" customFormat="1" ht="24.95" customHeight="1">
      <c r="B68" s="93"/>
      <c r="D68" s="94" t="s">
        <v>2029</v>
      </c>
      <c r="E68" s="95"/>
      <c r="F68" s="95"/>
      <c r="G68" s="95"/>
      <c r="H68" s="95"/>
      <c r="I68" s="95"/>
      <c r="J68" s="96">
        <f t="shared" ref="J68:J69" si="3">J158</f>
        <v>0</v>
      </c>
      <c r="L68" s="93"/>
    </row>
    <row r="69" spans="2:12" s="97" customFormat="1" ht="19.899999999999999" customHeight="1">
      <c r="B69" s="98"/>
      <c r="D69" s="99" t="s">
        <v>2030</v>
      </c>
      <c r="E69" s="100"/>
      <c r="F69" s="100"/>
      <c r="G69" s="100"/>
      <c r="H69" s="100"/>
      <c r="I69" s="100"/>
      <c r="J69" s="101">
        <f t="shared" si="3"/>
        <v>0</v>
      </c>
      <c r="L69" s="98"/>
    </row>
    <row r="70" spans="2:12" s="92" customFormat="1" ht="24.95" customHeight="1">
      <c r="B70" s="93"/>
      <c r="D70" s="94" t="s">
        <v>124</v>
      </c>
      <c r="E70" s="95"/>
      <c r="F70" s="95"/>
      <c r="G70" s="95"/>
      <c r="H70" s="95"/>
      <c r="I70" s="95"/>
      <c r="J70" s="96">
        <f t="shared" ref="J70:J71" si="4">J263</f>
        <v>0</v>
      </c>
      <c r="L70" s="93"/>
    </row>
    <row r="71" spans="2:12" s="97" customFormat="1" ht="19.899999999999999" customHeight="1">
      <c r="B71" s="98"/>
      <c r="D71" s="99" t="s">
        <v>2031</v>
      </c>
      <c r="E71" s="100"/>
      <c r="F71" s="100"/>
      <c r="G71" s="100"/>
      <c r="H71" s="100"/>
      <c r="I71" s="100"/>
      <c r="J71" s="101">
        <f t="shared" si="4"/>
        <v>0</v>
      </c>
      <c r="L71" s="98"/>
    </row>
    <row r="72" spans="2:12" s="17" customFormat="1" ht="21.75" customHeight="1">
      <c r="B72" s="18"/>
      <c r="L72" s="18"/>
    </row>
    <row r="73" spans="2:12" s="17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8"/>
    </row>
    <row r="77" spans="2:12" s="17" customFormat="1" ht="6.9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8"/>
    </row>
    <row r="78" spans="2:12" s="17" customFormat="1" ht="24.95" customHeight="1">
      <c r="B78" s="18"/>
      <c r="C78" s="6" t="s">
        <v>125</v>
      </c>
      <c r="L78" s="18"/>
    </row>
    <row r="79" spans="2:12" s="17" customFormat="1" ht="6.95" customHeight="1">
      <c r="B79" s="18"/>
      <c r="L79" s="18"/>
    </row>
    <row r="80" spans="2:12" s="17" customFormat="1" ht="12" customHeight="1">
      <c r="B80" s="18"/>
      <c r="C80" s="12" t="s">
        <v>17</v>
      </c>
      <c r="L80" s="18"/>
    </row>
    <row r="81" spans="2:65" s="17" customFormat="1" ht="26.25" customHeight="1">
      <c r="B81" s="18"/>
      <c r="E81" s="307" t="str">
        <f>E7</f>
        <v>STAVEBNÍ ÚPRAVY VEŘEJNÝCH TOALET SKALKY 2280/99, 741 01 NOVÝ JIČÍN</v>
      </c>
      <c r="F81" s="308"/>
      <c r="G81" s="308"/>
      <c r="H81" s="308"/>
      <c r="L81" s="18"/>
    </row>
    <row r="82" spans="2:65" s="17" customFormat="1" ht="12" customHeight="1">
      <c r="B82" s="18"/>
      <c r="C82" s="12" t="s">
        <v>97</v>
      </c>
      <c r="L82" s="18"/>
    </row>
    <row r="83" spans="2:65" s="17" customFormat="1" ht="16.5" customHeight="1">
      <c r="B83" s="18"/>
      <c r="E83" s="277" t="str">
        <f>E9</f>
        <v>SO 01 4 - Elektroinstalace - silnoproud</v>
      </c>
      <c r="F83" s="306"/>
      <c r="G83" s="306"/>
      <c r="H83" s="306"/>
      <c r="L83" s="18"/>
    </row>
    <row r="84" spans="2:65" s="17" customFormat="1" ht="6.95" customHeight="1">
      <c r="B84" s="18"/>
      <c r="L84" s="18"/>
    </row>
    <row r="85" spans="2:65" s="17" customFormat="1" ht="12" customHeight="1">
      <c r="B85" s="18"/>
      <c r="C85" s="12" t="s">
        <v>21</v>
      </c>
      <c r="F85" s="10" t="str">
        <f>F12</f>
        <v>Nový Jičín</v>
      </c>
      <c r="I85" s="12" t="s">
        <v>23</v>
      </c>
      <c r="J85" s="38">
        <f>IF(J12="","",J12)</f>
        <v>46003</v>
      </c>
      <c r="L85" s="18"/>
    </row>
    <row r="86" spans="2:65" s="17" customFormat="1" ht="6.95" customHeight="1">
      <c r="B86" s="18"/>
      <c r="L86" s="18"/>
    </row>
    <row r="87" spans="2:65" s="17" customFormat="1" ht="25.7" customHeight="1">
      <c r="B87" s="18"/>
      <c r="C87" s="12" t="s">
        <v>24</v>
      </c>
      <c r="F87" s="10" t="str">
        <f>E15</f>
        <v>Město Nový Jičín</v>
      </c>
      <c r="I87" s="12" t="s">
        <v>30</v>
      </c>
      <c r="J87" s="15" t="str">
        <f>E21</f>
        <v>LEGOLA CZECH s.r.o.</v>
      </c>
      <c r="L87" s="18"/>
    </row>
    <row r="88" spans="2:65" s="17" customFormat="1" ht="25.7" customHeight="1">
      <c r="B88" s="18"/>
      <c r="C88" s="12" t="s">
        <v>28</v>
      </c>
      <c r="F88" s="10" t="str">
        <f>IF(E18="","",E18)</f>
        <v>Vyplň údaj</v>
      </c>
      <c r="I88" s="12" t="s">
        <v>33</v>
      </c>
      <c r="J88" s="15" t="str">
        <f>E24</f>
        <v>LEGOLA CZECH s.r.o.</v>
      </c>
      <c r="L88" s="18"/>
    </row>
    <row r="89" spans="2:65" s="17" customFormat="1" ht="10.35" customHeight="1">
      <c r="B89" s="18"/>
      <c r="L89" s="18"/>
    </row>
    <row r="90" spans="2:65" s="102" customFormat="1" ht="29.25" customHeight="1">
      <c r="B90" s="103"/>
      <c r="C90" s="104" t="s">
        <v>126</v>
      </c>
      <c r="D90" s="105" t="s">
        <v>55</v>
      </c>
      <c r="E90" s="105" t="s">
        <v>51</v>
      </c>
      <c r="F90" s="105" t="s">
        <v>52</v>
      </c>
      <c r="G90" s="105" t="s">
        <v>127</v>
      </c>
      <c r="H90" s="105" t="s">
        <v>128</v>
      </c>
      <c r="I90" s="105" t="s">
        <v>129</v>
      </c>
      <c r="J90" s="105" t="s">
        <v>101</v>
      </c>
      <c r="K90" s="106" t="s">
        <v>130</v>
      </c>
      <c r="L90" s="103"/>
      <c r="M90" s="45" t="s">
        <v>3</v>
      </c>
      <c r="N90" s="46" t="s">
        <v>40</v>
      </c>
      <c r="O90" s="46" t="s">
        <v>131</v>
      </c>
      <c r="P90" s="46" t="s">
        <v>132</v>
      </c>
      <c r="Q90" s="46" t="s">
        <v>133</v>
      </c>
      <c r="R90" s="46" t="s">
        <v>134</v>
      </c>
      <c r="S90" s="46" t="s">
        <v>135</v>
      </c>
      <c r="T90" s="47" t="s">
        <v>136</v>
      </c>
    </row>
    <row r="91" spans="2:65" s="17" customFormat="1" ht="22.9" customHeight="1">
      <c r="B91" s="18"/>
      <c r="C91" s="51" t="s">
        <v>137</v>
      </c>
      <c r="J91" s="107">
        <f t="shared" ref="J91:J93" si="5">BK91</f>
        <v>0</v>
      </c>
      <c r="L91" s="18"/>
      <c r="M91" s="48"/>
      <c r="N91" s="39"/>
      <c r="O91" s="39"/>
      <c r="P91" s="108">
        <f>P92+P125+P158+P263</f>
        <v>0</v>
      </c>
      <c r="Q91" s="39"/>
      <c r="R91" s="108">
        <f>R92+R125+R158+R263</f>
        <v>2.6509536000000002</v>
      </c>
      <c r="S91" s="39"/>
      <c r="T91" s="109">
        <f>T92+T125+T158+T263</f>
        <v>0.23399999999999999</v>
      </c>
      <c r="AT91" s="2" t="s">
        <v>69</v>
      </c>
      <c r="AU91" s="2" t="s">
        <v>102</v>
      </c>
      <c r="BK91" s="110">
        <f>BK92+BK125+BK158+BK263</f>
        <v>0</v>
      </c>
    </row>
    <row r="92" spans="2:65" s="111" customFormat="1" ht="25.9" customHeight="1">
      <c r="B92" s="112"/>
      <c r="D92" s="113" t="s">
        <v>69</v>
      </c>
      <c r="E92" s="114" t="s">
        <v>138</v>
      </c>
      <c r="F92" s="114" t="s">
        <v>139</v>
      </c>
      <c r="I92" s="115"/>
      <c r="J92" s="116">
        <f t="shared" si="5"/>
        <v>0</v>
      </c>
      <c r="L92" s="112"/>
      <c r="M92" s="117"/>
      <c r="P92" s="118">
        <f>P93+P96+P101+P112+P122</f>
        <v>0</v>
      </c>
      <c r="R92" s="118">
        <f>R93+R96+R101+R112+R122</f>
        <v>2.3709791</v>
      </c>
      <c r="T92" s="119">
        <f>T93+T96+T101+T112+T122</f>
        <v>0.23399999999999999</v>
      </c>
      <c r="AR92" s="113" t="s">
        <v>78</v>
      </c>
      <c r="AT92" s="120" t="s">
        <v>69</v>
      </c>
      <c r="AU92" s="120" t="s">
        <v>70</v>
      </c>
      <c r="AY92" s="113" t="s">
        <v>140</v>
      </c>
      <c r="BK92" s="121">
        <f>BK93+BK96+BK101+BK112+BK122</f>
        <v>0</v>
      </c>
    </row>
    <row r="93" spans="2:65" s="111" customFormat="1" ht="22.9" customHeight="1">
      <c r="B93" s="112"/>
      <c r="D93" s="113" t="s">
        <v>69</v>
      </c>
      <c r="E93" s="122" t="s">
        <v>275</v>
      </c>
      <c r="F93" s="122" t="s">
        <v>320</v>
      </c>
      <c r="I93" s="115"/>
      <c r="J93" s="123">
        <f t="shared" si="5"/>
        <v>0</v>
      </c>
      <c r="L93" s="112"/>
      <c r="M93" s="117"/>
      <c r="P93" s="118">
        <f>SUM(P94:P95)</f>
        <v>0</v>
      </c>
      <c r="R93" s="118">
        <f>SUM(R94:R95)</f>
        <v>1.8774999999999999</v>
      </c>
      <c r="T93" s="119">
        <f>SUM(T94:T95)</f>
        <v>0</v>
      </c>
      <c r="AR93" s="113" t="s">
        <v>78</v>
      </c>
      <c r="AT93" s="120" t="s">
        <v>69</v>
      </c>
      <c r="AU93" s="120" t="s">
        <v>78</v>
      </c>
      <c r="AY93" s="113" t="s">
        <v>140</v>
      </c>
      <c r="BK93" s="121">
        <f>SUM(BK94:BK95)</f>
        <v>0</v>
      </c>
    </row>
    <row r="94" spans="2:65" s="17" customFormat="1" ht="37.9" customHeight="1">
      <c r="B94" s="124"/>
      <c r="C94" s="125" t="s">
        <v>1207</v>
      </c>
      <c r="D94" s="125" t="s">
        <v>143</v>
      </c>
      <c r="E94" s="126" t="s">
        <v>322</v>
      </c>
      <c r="F94" s="127" t="s">
        <v>1481</v>
      </c>
      <c r="G94" s="128" t="s">
        <v>146</v>
      </c>
      <c r="H94" s="129">
        <v>1</v>
      </c>
      <c r="I94" s="130"/>
      <c r="J94" s="131">
        <f>ROUND(I94*H94,2)</f>
        <v>0</v>
      </c>
      <c r="K94" s="127" t="s">
        <v>147</v>
      </c>
      <c r="L94" s="18"/>
      <c r="M94" s="132" t="s">
        <v>3</v>
      </c>
      <c r="N94" s="133" t="s">
        <v>41</v>
      </c>
      <c r="P94" s="134">
        <f>O94*H94</f>
        <v>0</v>
      </c>
      <c r="Q94" s="134">
        <v>1.8774999999999999</v>
      </c>
      <c r="R94" s="134">
        <f>Q94*H94</f>
        <v>1.8774999999999999</v>
      </c>
      <c r="S94" s="134">
        <v>0</v>
      </c>
      <c r="T94" s="135">
        <f>S94*H94</f>
        <v>0</v>
      </c>
      <c r="AR94" s="136" t="s">
        <v>148</v>
      </c>
      <c r="AT94" s="136" t="s">
        <v>143</v>
      </c>
      <c r="AU94" s="136" t="s">
        <v>80</v>
      </c>
      <c r="AY94" s="2" t="s">
        <v>140</v>
      </c>
      <c r="BE94" s="137">
        <f>IF(N94="základní",J94,0)</f>
        <v>0</v>
      </c>
      <c r="BF94" s="137">
        <f>IF(N94="snížená",J94,0)</f>
        <v>0</v>
      </c>
      <c r="BG94" s="137">
        <f>IF(N94="zákl. přenesená",J94,0)</f>
        <v>0</v>
      </c>
      <c r="BH94" s="137">
        <f>IF(N94="sníž. přenesená",J94,0)</f>
        <v>0</v>
      </c>
      <c r="BI94" s="137">
        <f>IF(N94="nulová",J94,0)</f>
        <v>0</v>
      </c>
      <c r="BJ94" s="2" t="s">
        <v>78</v>
      </c>
      <c r="BK94" s="137">
        <f>ROUND(I94*H94,2)</f>
        <v>0</v>
      </c>
      <c r="BL94" s="2" t="s">
        <v>148</v>
      </c>
      <c r="BM94" s="136" t="s">
        <v>2032</v>
      </c>
    </row>
    <row r="95" spans="2:65" s="17" customFormat="1">
      <c r="B95" s="18"/>
      <c r="D95" s="138" t="s">
        <v>150</v>
      </c>
      <c r="F95" s="139" t="s">
        <v>325</v>
      </c>
      <c r="I95" s="140"/>
      <c r="L95" s="18"/>
      <c r="M95" s="141"/>
      <c r="T95" s="42"/>
      <c r="AT95" s="2" t="s">
        <v>150</v>
      </c>
      <c r="AU95" s="2" t="s">
        <v>80</v>
      </c>
    </row>
    <row r="96" spans="2:65" s="111" customFormat="1" ht="22.9" customHeight="1">
      <c r="B96" s="112"/>
      <c r="D96" s="113" t="s">
        <v>69</v>
      </c>
      <c r="E96" s="122" t="s">
        <v>478</v>
      </c>
      <c r="F96" s="122" t="s">
        <v>479</v>
      </c>
      <c r="I96" s="115"/>
      <c r="J96" s="123">
        <f>BK96</f>
        <v>0</v>
      </c>
      <c r="L96" s="112"/>
      <c r="M96" s="117"/>
      <c r="P96" s="118">
        <f>SUM(P97:P100)</f>
        <v>0</v>
      </c>
      <c r="R96" s="118">
        <f>SUM(R97:R100)</f>
        <v>0.48449999999999999</v>
      </c>
      <c r="T96" s="119">
        <f>SUM(T97:T100)</f>
        <v>0</v>
      </c>
      <c r="AR96" s="113" t="s">
        <v>78</v>
      </c>
      <c r="AT96" s="120" t="s">
        <v>69</v>
      </c>
      <c r="AU96" s="120" t="s">
        <v>78</v>
      </c>
      <c r="AY96" s="113" t="s">
        <v>140</v>
      </c>
      <c r="BK96" s="121">
        <f>SUM(BK97:BK100)</f>
        <v>0</v>
      </c>
    </row>
    <row r="97" spans="2:65" s="17" customFormat="1" ht="24.2" customHeight="1">
      <c r="B97" s="124"/>
      <c r="C97" s="125" t="s">
        <v>894</v>
      </c>
      <c r="D97" s="125" t="s">
        <v>143</v>
      </c>
      <c r="E97" s="126" t="s">
        <v>1493</v>
      </c>
      <c r="F97" s="127" t="s">
        <v>1494</v>
      </c>
      <c r="G97" s="128" t="s">
        <v>237</v>
      </c>
      <c r="H97" s="129">
        <v>12.75</v>
      </c>
      <c r="I97" s="130"/>
      <c r="J97" s="131">
        <f>ROUND(I97*H97,2)</f>
        <v>0</v>
      </c>
      <c r="K97" s="127" t="s">
        <v>147</v>
      </c>
      <c r="L97" s="18"/>
      <c r="M97" s="132" t="s">
        <v>3</v>
      </c>
      <c r="N97" s="133" t="s">
        <v>41</v>
      </c>
      <c r="P97" s="134">
        <f>O97*H97</f>
        <v>0</v>
      </c>
      <c r="Q97" s="134">
        <v>3.7999999999999999E-2</v>
      </c>
      <c r="R97" s="134">
        <f>Q97*H97</f>
        <v>0.48449999999999999</v>
      </c>
      <c r="S97" s="134">
        <v>0</v>
      </c>
      <c r="T97" s="135">
        <f>S97*H97</f>
        <v>0</v>
      </c>
      <c r="AR97" s="136" t="s">
        <v>148</v>
      </c>
      <c r="AT97" s="136" t="s">
        <v>143</v>
      </c>
      <c r="AU97" s="136" t="s">
        <v>80</v>
      </c>
      <c r="AY97" s="2" t="s">
        <v>140</v>
      </c>
      <c r="BE97" s="137">
        <f>IF(N97="základní",J97,0)</f>
        <v>0</v>
      </c>
      <c r="BF97" s="137">
        <f>IF(N97="snížená",J97,0)</f>
        <v>0</v>
      </c>
      <c r="BG97" s="137">
        <f>IF(N97="zákl. přenesená",J97,0)</f>
        <v>0</v>
      </c>
      <c r="BH97" s="137">
        <f>IF(N97="sníž. přenesená",J97,0)</f>
        <v>0</v>
      </c>
      <c r="BI97" s="137">
        <f>IF(N97="nulová",J97,0)</f>
        <v>0</v>
      </c>
      <c r="BJ97" s="2" t="s">
        <v>78</v>
      </c>
      <c r="BK97" s="137">
        <f>ROUND(I97*H97,2)</f>
        <v>0</v>
      </c>
      <c r="BL97" s="2" t="s">
        <v>148</v>
      </c>
      <c r="BM97" s="136" t="s">
        <v>2033</v>
      </c>
    </row>
    <row r="98" spans="2:65" s="17" customFormat="1">
      <c r="B98" s="18"/>
      <c r="D98" s="138" t="s">
        <v>150</v>
      </c>
      <c r="F98" s="139" t="s">
        <v>1496</v>
      </c>
      <c r="I98" s="140"/>
      <c r="L98" s="18"/>
      <c r="M98" s="141"/>
      <c r="T98" s="42"/>
      <c r="AT98" s="2" t="s">
        <v>150</v>
      </c>
      <c r="AU98" s="2" t="s">
        <v>80</v>
      </c>
    </row>
    <row r="99" spans="2:65" s="150" customFormat="1">
      <c r="B99" s="151"/>
      <c r="D99" s="144" t="s">
        <v>152</v>
      </c>
      <c r="E99" s="152" t="s">
        <v>3</v>
      </c>
      <c r="F99" s="153" t="s">
        <v>2034</v>
      </c>
      <c r="H99" s="154">
        <v>12.75</v>
      </c>
      <c r="I99" s="155"/>
      <c r="L99" s="151"/>
      <c r="M99" s="156"/>
      <c r="T99" s="157"/>
      <c r="AT99" s="152" t="s">
        <v>152</v>
      </c>
      <c r="AU99" s="152" t="s">
        <v>80</v>
      </c>
      <c r="AV99" s="150" t="s">
        <v>80</v>
      </c>
      <c r="AW99" s="150" t="s">
        <v>32</v>
      </c>
      <c r="AX99" s="150" t="s">
        <v>70</v>
      </c>
      <c r="AY99" s="152" t="s">
        <v>140</v>
      </c>
    </row>
    <row r="100" spans="2:65" s="158" customFormat="1">
      <c r="B100" s="159"/>
      <c r="D100" s="144" t="s">
        <v>152</v>
      </c>
      <c r="E100" s="160" t="s">
        <v>3</v>
      </c>
      <c r="F100" s="161" t="s">
        <v>162</v>
      </c>
      <c r="H100" s="162">
        <v>12.75</v>
      </c>
      <c r="I100" s="163"/>
      <c r="L100" s="159"/>
      <c r="M100" s="164"/>
      <c r="T100" s="165"/>
      <c r="AT100" s="160" t="s">
        <v>152</v>
      </c>
      <c r="AU100" s="160" t="s">
        <v>80</v>
      </c>
      <c r="AV100" s="158" t="s">
        <v>148</v>
      </c>
      <c r="AW100" s="158" t="s">
        <v>32</v>
      </c>
      <c r="AX100" s="158" t="s">
        <v>78</v>
      </c>
      <c r="AY100" s="160" t="s">
        <v>140</v>
      </c>
    </row>
    <row r="101" spans="2:65" s="111" customFormat="1" ht="22.9" customHeight="1">
      <c r="B101" s="112"/>
      <c r="D101" s="113" t="s">
        <v>69</v>
      </c>
      <c r="E101" s="122" t="s">
        <v>671</v>
      </c>
      <c r="F101" s="122" t="s">
        <v>672</v>
      </c>
      <c r="I101" s="115"/>
      <c r="J101" s="123">
        <f>BK101</f>
        <v>0</v>
      </c>
      <c r="L101" s="112"/>
      <c r="M101" s="117"/>
      <c r="P101" s="118">
        <f>SUM(P102:P111)</f>
        <v>0</v>
      </c>
      <c r="R101" s="118">
        <f>SUM(R102:R111)</f>
        <v>8.9790999999999985E-3</v>
      </c>
      <c r="T101" s="119">
        <f>SUM(T102:T111)</f>
        <v>0.23399999999999999</v>
      </c>
      <c r="AR101" s="113" t="s">
        <v>78</v>
      </c>
      <c r="AT101" s="120" t="s">
        <v>69</v>
      </c>
      <c r="AU101" s="120" t="s">
        <v>78</v>
      </c>
      <c r="AY101" s="113" t="s">
        <v>140</v>
      </c>
      <c r="BK101" s="121">
        <f>SUM(BK102:BK111)</f>
        <v>0</v>
      </c>
    </row>
    <row r="102" spans="2:65" s="17" customFormat="1" ht="37.9" customHeight="1">
      <c r="B102" s="124"/>
      <c r="C102" s="125" t="s">
        <v>1229</v>
      </c>
      <c r="D102" s="125" t="s">
        <v>143</v>
      </c>
      <c r="E102" s="126" t="s">
        <v>704</v>
      </c>
      <c r="F102" s="127" t="s">
        <v>705</v>
      </c>
      <c r="G102" s="128" t="s">
        <v>237</v>
      </c>
      <c r="H102" s="129">
        <v>69.069999999999993</v>
      </c>
      <c r="I102" s="130"/>
      <c r="J102" s="131">
        <f>ROUND(I102*H102,2)</f>
        <v>0</v>
      </c>
      <c r="K102" s="127" t="s">
        <v>147</v>
      </c>
      <c r="L102" s="18"/>
      <c r="M102" s="132" t="s">
        <v>3</v>
      </c>
      <c r="N102" s="133" t="s">
        <v>41</v>
      </c>
      <c r="P102" s="134">
        <f>O102*H102</f>
        <v>0</v>
      </c>
      <c r="Q102" s="134">
        <v>1.2999999999999999E-4</v>
      </c>
      <c r="R102" s="134">
        <f>Q102*H102</f>
        <v>8.9790999999999985E-3</v>
      </c>
      <c r="S102" s="134">
        <v>0</v>
      </c>
      <c r="T102" s="135">
        <f>S102*H102</f>
        <v>0</v>
      </c>
      <c r="AR102" s="136" t="s">
        <v>148</v>
      </c>
      <c r="AT102" s="136" t="s">
        <v>143</v>
      </c>
      <c r="AU102" s="136" t="s">
        <v>80</v>
      </c>
      <c r="AY102" s="2" t="s">
        <v>140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2" t="s">
        <v>78</v>
      </c>
      <c r="BK102" s="137">
        <f>ROUND(I102*H102,2)</f>
        <v>0</v>
      </c>
      <c r="BL102" s="2" t="s">
        <v>148</v>
      </c>
      <c r="BM102" s="136" t="s">
        <v>2035</v>
      </c>
    </row>
    <row r="103" spans="2:65" s="17" customFormat="1">
      <c r="B103" s="18"/>
      <c r="D103" s="138" t="s">
        <v>150</v>
      </c>
      <c r="F103" s="139" t="s">
        <v>707</v>
      </c>
      <c r="I103" s="140"/>
      <c r="L103" s="18"/>
      <c r="M103" s="141"/>
      <c r="T103" s="42"/>
      <c r="AT103" s="2" t="s">
        <v>150</v>
      </c>
      <c r="AU103" s="2" t="s">
        <v>80</v>
      </c>
    </row>
    <row r="104" spans="2:65" s="150" customFormat="1">
      <c r="B104" s="151"/>
      <c r="D104" s="144" t="s">
        <v>152</v>
      </c>
      <c r="E104" s="152" t="s">
        <v>3</v>
      </c>
      <c r="F104" s="153" t="s">
        <v>1516</v>
      </c>
      <c r="H104" s="154">
        <v>69.069999999999993</v>
      </c>
      <c r="I104" s="155"/>
      <c r="L104" s="151"/>
      <c r="M104" s="156"/>
      <c r="T104" s="157"/>
      <c r="AT104" s="152" t="s">
        <v>152</v>
      </c>
      <c r="AU104" s="152" t="s">
        <v>80</v>
      </c>
      <c r="AV104" s="150" t="s">
        <v>80</v>
      </c>
      <c r="AW104" s="150" t="s">
        <v>32</v>
      </c>
      <c r="AX104" s="150" t="s">
        <v>70</v>
      </c>
      <c r="AY104" s="152" t="s">
        <v>140</v>
      </c>
    </row>
    <row r="105" spans="2:65" s="158" customFormat="1">
      <c r="B105" s="159"/>
      <c r="D105" s="144" t="s">
        <v>152</v>
      </c>
      <c r="E105" s="160" t="s">
        <v>3</v>
      </c>
      <c r="F105" s="161" t="s">
        <v>162</v>
      </c>
      <c r="H105" s="162">
        <v>69.069999999999993</v>
      </c>
      <c r="I105" s="163"/>
      <c r="L105" s="159"/>
      <c r="M105" s="164"/>
      <c r="T105" s="165"/>
      <c r="AT105" s="160" t="s">
        <v>152</v>
      </c>
      <c r="AU105" s="160" t="s">
        <v>80</v>
      </c>
      <c r="AV105" s="158" t="s">
        <v>148</v>
      </c>
      <c r="AW105" s="158" t="s">
        <v>32</v>
      </c>
      <c r="AX105" s="158" t="s">
        <v>78</v>
      </c>
      <c r="AY105" s="160" t="s">
        <v>140</v>
      </c>
    </row>
    <row r="106" spans="2:65" s="17" customFormat="1" ht="55.5" customHeight="1">
      <c r="B106" s="124"/>
      <c r="C106" s="125" t="s">
        <v>1446</v>
      </c>
      <c r="D106" s="125" t="s">
        <v>143</v>
      </c>
      <c r="E106" s="126" t="s">
        <v>2036</v>
      </c>
      <c r="F106" s="127" t="s">
        <v>2037</v>
      </c>
      <c r="G106" s="128" t="s">
        <v>1092</v>
      </c>
      <c r="H106" s="129">
        <v>2</v>
      </c>
      <c r="I106" s="130"/>
      <c r="J106" s="131">
        <f>ROUND(I106*H106,2)</f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>O106*H106</f>
        <v>0</v>
      </c>
      <c r="Q106" s="134">
        <v>0</v>
      </c>
      <c r="R106" s="134">
        <f>Q106*H106</f>
        <v>0</v>
      </c>
      <c r="S106" s="134">
        <v>2E-3</v>
      </c>
      <c r="T106" s="135">
        <f>S106*H106</f>
        <v>4.0000000000000001E-3</v>
      </c>
      <c r="AR106" s="136" t="s">
        <v>148</v>
      </c>
      <c r="AT106" s="136" t="s">
        <v>143</v>
      </c>
      <c r="AU106" s="136" t="s">
        <v>80</v>
      </c>
      <c r="AY106" s="2" t="s">
        <v>140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2" t="s">
        <v>78</v>
      </c>
      <c r="BK106" s="137">
        <f>ROUND(I106*H106,2)</f>
        <v>0</v>
      </c>
      <c r="BL106" s="2" t="s">
        <v>148</v>
      </c>
      <c r="BM106" s="136" t="s">
        <v>2038</v>
      </c>
    </row>
    <row r="107" spans="2:65" s="17" customFormat="1">
      <c r="B107" s="18"/>
      <c r="D107" s="138" t="s">
        <v>150</v>
      </c>
      <c r="F107" s="139" t="s">
        <v>2039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37.9" customHeight="1">
      <c r="B108" s="124"/>
      <c r="C108" s="125" t="s">
        <v>1450</v>
      </c>
      <c r="D108" s="125" t="s">
        <v>143</v>
      </c>
      <c r="E108" s="126" t="s">
        <v>2040</v>
      </c>
      <c r="F108" s="127" t="s">
        <v>2041</v>
      </c>
      <c r="G108" s="128" t="s">
        <v>349</v>
      </c>
      <c r="H108" s="129">
        <v>55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2E-3</v>
      </c>
      <c r="T108" s="135">
        <f>S108*H108</f>
        <v>0.11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2042</v>
      </c>
    </row>
    <row r="109" spans="2:65" s="17" customFormat="1">
      <c r="B109" s="18"/>
      <c r="D109" s="138" t="s">
        <v>150</v>
      </c>
      <c r="F109" s="139" t="s">
        <v>2043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37.9" customHeight="1">
      <c r="B110" s="124"/>
      <c r="C110" s="125" t="s">
        <v>1456</v>
      </c>
      <c r="D110" s="125" t="s">
        <v>143</v>
      </c>
      <c r="E110" s="126" t="s">
        <v>2044</v>
      </c>
      <c r="F110" s="127" t="s">
        <v>2045</v>
      </c>
      <c r="G110" s="128" t="s">
        <v>349</v>
      </c>
      <c r="H110" s="129">
        <v>30</v>
      </c>
      <c r="I110" s="130"/>
      <c r="J110" s="131">
        <f>ROUND(I110*H110,2)</f>
        <v>0</v>
      </c>
      <c r="K110" s="127" t="s">
        <v>147</v>
      </c>
      <c r="L110" s="18"/>
      <c r="M110" s="132" t="s">
        <v>3</v>
      </c>
      <c r="N110" s="133" t="s">
        <v>41</v>
      </c>
      <c r="P110" s="134">
        <f>O110*H110</f>
        <v>0</v>
      </c>
      <c r="Q110" s="134">
        <v>0</v>
      </c>
      <c r="R110" s="134">
        <f>Q110*H110</f>
        <v>0</v>
      </c>
      <c r="S110" s="134">
        <v>4.0000000000000001E-3</v>
      </c>
      <c r="T110" s="135">
        <f>S110*H110</f>
        <v>0.12</v>
      </c>
      <c r="AR110" s="136" t="s">
        <v>148</v>
      </c>
      <c r="AT110" s="136" t="s">
        <v>143</v>
      </c>
      <c r="AU110" s="136" t="s">
        <v>80</v>
      </c>
      <c r="AY110" s="2" t="s">
        <v>140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2" t="s">
        <v>78</v>
      </c>
      <c r="BK110" s="137">
        <f>ROUND(I110*H110,2)</f>
        <v>0</v>
      </c>
      <c r="BL110" s="2" t="s">
        <v>148</v>
      </c>
      <c r="BM110" s="136" t="s">
        <v>2046</v>
      </c>
    </row>
    <row r="111" spans="2:65" s="17" customFormat="1">
      <c r="B111" s="18"/>
      <c r="D111" s="138" t="s">
        <v>150</v>
      </c>
      <c r="F111" s="139" t="s">
        <v>2047</v>
      </c>
      <c r="I111" s="140"/>
      <c r="L111" s="18"/>
      <c r="M111" s="141"/>
      <c r="T111" s="42"/>
      <c r="AT111" s="2" t="s">
        <v>150</v>
      </c>
      <c r="AU111" s="2" t="s">
        <v>80</v>
      </c>
    </row>
    <row r="112" spans="2:65" s="111" customFormat="1" ht="22.9" customHeight="1">
      <c r="B112" s="112"/>
      <c r="D112" s="113" t="s">
        <v>69</v>
      </c>
      <c r="E112" s="122" t="s">
        <v>851</v>
      </c>
      <c r="F112" s="122" t="s">
        <v>852</v>
      </c>
      <c r="I112" s="115"/>
      <c r="J112" s="123">
        <f>BK112</f>
        <v>0</v>
      </c>
      <c r="L112" s="112"/>
      <c r="M112" s="117"/>
      <c r="P112" s="118">
        <f>SUM(P113:P121)</f>
        <v>0</v>
      </c>
      <c r="R112" s="118">
        <f>SUM(R113:R121)</f>
        <v>0</v>
      </c>
      <c r="T112" s="119">
        <f>SUM(T113:T121)</f>
        <v>0</v>
      </c>
      <c r="AR112" s="113" t="s">
        <v>78</v>
      </c>
      <c r="AT112" s="120" t="s">
        <v>69</v>
      </c>
      <c r="AU112" s="120" t="s">
        <v>78</v>
      </c>
      <c r="AY112" s="113" t="s">
        <v>140</v>
      </c>
      <c r="BK112" s="121">
        <f>SUM(BK113:BK121)</f>
        <v>0</v>
      </c>
    </row>
    <row r="113" spans="2:65" s="17" customFormat="1" ht="37.9" customHeight="1">
      <c r="B113" s="124"/>
      <c r="C113" s="125" t="s">
        <v>1432</v>
      </c>
      <c r="D113" s="125" t="s">
        <v>143</v>
      </c>
      <c r="E113" s="126" t="s">
        <v>854</v>
      </c>
      <c r="F113" s="127" t="s">
        <v>855</v>
      </c>
      <c r="G113" s="128" t="s">
        <v>205</v>
      </c>
      <c r="H113" s="129">
        <v>0.23400000000000001</v>
      </c>
      <c r="I113" s="130"/>
      <c r="J113" s="131">
        <f>ROUND(I113*H113,2)</f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>O113*H113</f>
        <v>0</v>
      </c>
      <c r="Q113" s="134">
        <v>0</v>
      </c>
      <c r="R113" s="134">
        <f>Q113*H113</f>
        <v>0</v>
      </c>
      <c r="S113" s="134">
        <v>0</v>
      </c>
      <c r="T113" s="135">
        <f>S113*H113</f>
        <v>0</v>
      </c>
      <c r="AR113" s="136" t="s">
        <v>148</v>
      </c>
      <c r="AT113" s="136" t="s">
        <v>143</v>
      </c>
      <c r="AU113" s="136" t="s">
        <v>80</v>
      </c>
      <c r="AY113" s="2" t="s">
        <v>140</v>
      </c>
      <c r="BE113" s="137">
        <f>IF(N113="základní",J113,0)</f>
        <v>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2" t="s">
        <v>78</v>
      </c>
      <c r="BK113" s="137">
        <f>ROUND(I113*H113,2)</f>
        <v>0</v>
      </c>
      <c r="BL113" s="2" t="s">
        <v>148</v>
      </c>
      <c r="BM113" s="136" t="s">
        <v>2048</v>
      </c>
    </row>
    <row r="114" spans="2:65" s="17" customFormat="1">
      <c r="B114" s="18"/>
      <c r="D114" s="138" t="s">
        <v>150</v>
      </c>
      <c r="F114" s="139" t="s">
        <v>857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33" customHeight="1">
      <c r="B115" s="124"/>
      <c r="C115" s="125" t="s">
        <v>1435</v>
      </c>
      <c r="D115" s="125" t="s">
        <v>143</v>
      </c>
      <c r="E115" s="126" t="s">
        <v>859</v>
      </c>
      <c r="F115" s="127" t="s">
        <v>860</v>
      </c>
      <c r="G115" s="128" t="s">
        <v>205</v>
      </c>
      <c r="H115" s="129">
        <v>0.23400000000000001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2049</v>
      </c>
    </row>
    <row r="116" spans="2:65" s="17" customFormat="1">
      <c r="B116" s="18"/>
      <c r="D116" s="138" t="s">
        <v>150</v>
      </c>
      <c r="F116" s="139" t="s">
        <v>862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7" customFormat="1" ht="44.25" customHeight="1">
      <c r="B117" s="124"/>
      <c r="C117" s="125" t="s">
        <v>1438</v>
      </c>
      <c r="D117" s="125" t="s">
        <v>143</v>
      </c>
      <c r="E117" s="126" t="s">
        <v>864</v>
      </c>
      <c r="F117" s="127" t="s">
        <v>865</v>
      </c>
      <c r="G117" s="128" t="s">
        <v>205</v>
      </c>
      <c r="H117" s="129">
        <v>3.51</v>
      </c>
      <c r="I117" s="130"/>
      <c r="J117" s="131">
        <f>ROUND(I117*H117,2)</f>
        <v>0</v>
      </c>
      <c r="K117" s="127" t="s">
        <v>147</v>
      </c>
      <c r="L117" s="18"/>
      <c r="M117" s="132" t="s">
        <v>3</v>
      </c>
      <c r="N117" s="133" t="s">
        <v>41</v>
      </c>
      <c r="P117" s="134">
        <f>O117*H117</f>
        <v>0</v>
      </c>
      <c r="Q117" s="134">
        <v>0</v>
      </c>
      <c r="R117" s="134">
        <f>Q117*H117</f>
        <v>0</v>
      </c>
      <c r="S117" s="134">
        <v>0</v>
      </c>
      <c r="T117" s="135">
        <f>S117*H117</f>
        <v>0</v>
      </c>
      <c r="AR117" s="136" t="s">
        <v>148</v>
      </c>
      <c r="AT117" s="136" t="s">
        <v>143</v>
      </c>
      <c r="AU117" s="136" t="s">
        <v>80</v>
      </c>
      <c r="AY117" s="2" t="s">
        <v>140</v>
      </c>
      <c r="BE117" s="137">
        <f>IF(N117="základní",J117,0)</f>
        <v>0</v>
      </c>
      <c r="BF117" s="137">
        <f>IF(N117="snížená",J117,0)</f>
        <v>0</v>
      </c>
      <c r="BG117" s="137">
        <f>IF(N117="zákl. přenesená",J117,0)</f>
        <v>0</v>
      </c>
      <c r="BH117" s="137">
        <f>IF(N117="sníž. přenesená",J117,0)</f>
        <v>0</v>
      </c>
      <c r="BI117" s="137">
        <f>IF(N117="nulová",J117,0)</f>
        <v>0</v>
      </c>
      <c r="BJ117" s="2" t="s">
        <v>78</v>
      </c>
      <c r="BK117" s="137">
        <f>ROUND(I117*H117,2)</f>
        <v>0</v>
      </c>
      <c r="BL117" s="2" t="s">
        <v>148</v>
      </c>
      <c r="BM117" s="136" t="s">
        <v>2050</v>
      </c>
    </row>
    <row r="118" spans="2:65" s="17" customFormat="1">
      <c r="B118" s="18"/>
      <c r="D118" s="138" t="s">
        <v>150</v>
      </c>
      <c r="F118" s="139" t="s">
        <v>867</v>
      </c>
      <c r="I118" s="140"/>
      <c r="L118" s="18"/>
      <c r="M118" s="141"/>
      <c r="T118" s="42"/>
      <c r="AT118" s="2" t="s">
        <v>150</v>
      </c>
      <c r="AU118" s="2" t="s">
        <v>80</v>
      </c>
    </row>
    <row r="119" spans="2:65" s="150" customFormat="1">
      <c r="B119" s="151"/>
      <c r="D119" s="144" t="s">
        <v>152</v>
      </c>
      <c r="F119" s="153" t="s">
        <v>2051</v>
      </c>
      <c r="H119" s="154">
        <v>3.51</v>
      </c>
      <c r="I119" s="155"/>
      <c r="L119" s="151"/>
      <c r="M119" s="156"/>
      <c r="T119" s="157"/>
      <c r="AT119" s="152" t="s">
        <v>152</v>
      </c>
      <c r="AU119" s="152" t="s">
        <v>80</v>
      </c>
      <c r="AV119" s="150" t="s">
        <v>80</v>
      </c>
      <c r="AW119" s="150" t="s">
        <v>4</v>
      </c>
      <c r="AX119" s="150" t="s">
        <v>78</v>
      </c>
      <c r="AY119" s="152" t="s">
        <v>140</v>
      </c>
    </row>
    <row r="120" spans="2:65" s="17" customFormat="1" ht="44.25" customHeight="1">
      <c r="B120" s="124"/>
      <c r="C120" s="125" t="s">
        <v>1444</v>
      </c>
      <c r="D120" s="125" t="s">
        <v>143</v>
      </c>
      <c r="E120" s="126" t="s">
        <v>870</v>
      </c>
      <c r="F120" s="127" t="s">
        <v>871</v>
      </c>
      <c r="G120" s="128" t="s">
        <v>205</v>
      </c>
      <c r="H120" s="129">
        <v>0.23400000000000001</v>
      </c>
      <c r="I120" s="130"/>
      <c r="J120" s="131">
        <f>ROUND(I120*H120,2)</f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>O120*H120</f>
        <v>0</v>
      </c>
      <c r="Q120" s="134">
        <v>0</v>
      </c>
      <c r="R120" s="134">
        <f>Q120*H120</f>
        <v>0</v>
      </c>
      <c r="S120" s="134">
        <v>0</v>
      </c>
      <c r="T120" s="135">
        <f>S120*H120</f>
        <v>0</v>
      </c>
      <c r="AR120" s="136" t="s">
        <v>148</v>
      </c>
      <c r="AT120" s="136" t="s">
        <v>143</v>
      </c>
      <c r="AU120" s="136" t="s">
        <v>80</v>
      </c>
      <c r="AY120" s="2" t="s">
        <v>140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2" t="s">
        <v>78</v>
      </c>
      <c r="BK120" s="137">
        <f>ROUND(I120*H120,2)</f>
        <v>0</v>
      </c>
      <c r="BL120" s="2" t="s">
        <v>148</v>
      </c>
      <c r="BM120" s="136" t="s">
        <v>2052</v>
      </c>
    </row>
    <row r="121" spans="2:65" s="17" customFormat="1">
      <c r="B121" s="18"/>
      <c r="D121" s="138" t="s">
        <v>150</v>
      </c>
      <c r="F121" s="139" t="s">
        <v>873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11" customFormat="1" ht="22.9" customHeight="1">
      <c r="B122" s="112"/>
      <c r="D122" s="113" t="s">
        <v>69</v>
      </c>
      <c r="E122" s="122" t="s">
        <v>874</v>
      </c>
      <c r="F122" s="122" t="s">
        <v>875</v>
      </c>
      <c r="I122" s="115"/>
      <c r="J122" s="123">
        <f>BK122</f>
        <v>0</v>
      </c>
      <c r="L122" s="112"/>
      <c r="M122" s="117"/>
      <c r="P122" s="118">
        <f>SUM(P123:P124)</f>
        <v>0</v>
      </c>
      <c r="R122" s="118">
        <f>SUM(R123:R124)</f>
        <v>0</v>
      </c>
      <c r="T122" s="119">
        <f>SUM(T123:T124)</f>
        <v>0</v>
      </c>
      <c r="AR122" s="113" t="s">
        <v>78</v>
      </c>
      <c r="AT122" s="120" t="s">
        <v>69</v>
      </c>
      <c r="AU122" s="120" t="s">
        <v>78</v>
      </c>
      <c r="AY122" s="113" t="s">
        <v>140</v>
      </c>
      <c r="BK122" s="121">
        <f>SUM(BK123:BK124)</f>
        <v>0</v>
      </c>
    </row>
    <row r="123" spans="2:65" s="17" customFormat="1" ht="55.5" customHeight="1">
      <c r="B123" s="124"/>
      <c r="C123" s="125" t="s">
        <v>1508</v>
      </c>
      <c r="D123" s="125" t="s">
        <v>143</v>
      </c>
      <c r="E123" s="126" t="s">
        <v>877</v>
      </c>
      <c r="F123" s="127" t="s">
        <v>878</v>
      </c>
      <c r="G123" s="128" t="s">
        <v>205</v>
      </c>
      <c r="H123" s="129">
        <v>2.371</v>
      </c>
      <c r="I123" s="130"/>
      <c r="J123" s="131">
        <f>ROUND(I123*H123,2)</f>
        <v>0</v>
      </c>
      <c r="K123" s="127" t="s">
        <v>147</v>
      </c>
      <c r="L123" s="18"/>
      <c r="M123" s="132" t="s">
        <v>3</v>
      </c>
      <c r="N123" s="133" t="s">
        <v>41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148</v>
      </c>
      <c r="AT123" s="136" t="s">
        <v>143</v>
      </c>
      <c r="AU123" s="136" t="s">
        <v>80</v>
      </c>
      <c r="AY123" s="2" t="s">
        <v>140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2" t="s">
        <v>78</v>
      </c>
      <c r="BK123" s="137">
        <f>ROUND(I123*H123,2)</f>
        <v>0</v>
      </c>
      <c r="BL123" s="2" t="s">
        <v>148</v>
      </c>
      <c r="BM123" s="136" t="s">
        <v>2053</v>
      </c>
    </row>
    <row r="124" spans="2:65" s="17" customFormat="1">
      <c r="B124" s="18"/>
      <c r="D124" s="138" t="s">
        <v>150</v>
      </c>
      <c r="F124" s="139" t="s">
        <v>880</v>
      </c>
      <c r="I124" s="140"/>
      <c r="L124" s="18"/>
      <c r="M124" s="141"/>
      <c r="T124" s="42"/>
      <c r="AT124" s="2" t="s">
        <v>150</v>
      </c>
      <c r="AU124" s="2" t="s">
        <v>80</v>
      </c>
    </row>
    <row r="125" spans="2:65" s="111" customFormat="1" ht="25.9" customHeight="1">
      <c r="B125" s="112"/>
      <c r="D125" s="113" t="s">
        <v>69</v>
      </c>
      <c r="E125" s="114" t="s">
        <v>881</v>
      </c>
      <c r="F125" s="114" t="s">
        <v>882</v>
      </c>
      <c r="I125" s="115"/>
      <c r="J125" s="116">
        <f t="shared" ref="J125:J126" si="6">BK125</f>
        <v>0</v>
      </c>
      <c r="L125" s="112"/>
      <c r="M125" s="117"/>
      <c r="P125" s="118">
        <f>P126</f>
        <v>0</v>
      </c>
      <c r="R125" s="118">
        <f>R126</f>
        <v>0.27997450000000002</v>
      </c>
      <c r="T125" s="119">
        <f>T126</f>
        <v>0</v>
      </c>
      <c r="AR125" s="113" t="s">
        <v>80</v>
      </c>
      <c r="AT125" s="120" t="s">
        <v>69</v>
      </c>
      <c r="AU125" s="120" t="s">
        <v>70</v>
      </c>
      <c r="AY125" s="113" t="s">
        <v>140</v>
      </c>
      <c r="BK125" s="121">
        <f>BK126</f>
        <v>0</v>
      </c>
    </row>
    <row r="126" spans="2:65" s="111" customFormat="1" ht="22.9" customHeight="1">
      <c r="B126" s="112"/>
      <c r="D126" s="113" t="s">
        <v>69</v>
      </c>
      <c r="E126" s="122" t="s">
        <v>2054</v>
      </c>
      <c r="F126" s="122" t="s">
        <v>88</v>
      </c>
      <c r="I126" s="115"/>
      <c r="J126" s="123">
        <f t="shared" si="6"/>
        <v>0</v>
      </c>
      <c r="L126" s="112"/>
      <c r="M126" s="117"/>
      <c r="P126" s="118">
        <f>SUM(P127:P157)</f>
        <v>0</v>
      </c>
      <c r="R126" s="118">
        <f>SUM(R127:R157)</f>
        <v>0.27997450000000002</v>
      </c>
      <c r="T126" s="119">
        <f>SUM(T127:T157)</f>
        <v>0</v>
      </c>
      <c r="AR126" s="113" t="s">
        <v>80</v>
      </c>
      <c r="AT126" s="120" t="s">
        <v>69</v>
      </c>
      <c r="AU126" s="120" t="s">
        <v>78</v>
      </c>
      <c r="AY126" s="113" t="s">
        <v>140</v>
      </c>
      <c r="BK126" s="121">
        <f>SUM(BK127:BK157)</f>
        <v>0</v>
      </c>
    </row>
    <row r="127" spans="2:65" s="17" customFormat="1" ht="49.15" customHeight="1">
      <c r="B127" s="124"/>
      <c r="C127" s="125" t="s">
        <v>1667</v>
      </c>
      <c r="D127" s="125" t="s">
        <v>143</v>
      </c>
      <c r="E127" s="126" t="s">
        <v>2055</v>
      </c>
      <c r="F127" s="127" t="s">
        <v>2056</v>
      </c>
      <c r="G127" s="128" t="s">
        <v>1092</v>
      </c>
      <c r="H127" s="129">
        <v>43</v>
      </c>
      <c r="I127" s="130"/>
      <c r="J127" s="131">
        <f>ROUND(I127*H127,2)</f>
        <v>0</v>
      </c>
      <c r="K127" s="127" t="s">
        <v>1409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888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888</v>
      </c>
      <c r="BM127" s="136" t="s">
        <v>2057</v>
      </c>
    </row>
    <row r="128" spans="2:65" s="17" customFormat="1">
      <c r="B128" s="18"/>
      <c r="D128" s="138" t="s">
        <v>150</v>
      </c>
      <c r="F128" s="139" t="s">
        <v>2058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50" customFormat="1">
      <c r="B129" s="151"/>
      <c r="D129" s="144" t="s">
        <v>152</v>
      </c>
      <c r="E129" s="152" t="s">
        <v>3</v>
      </c>
      <c r="F129" s="153" t="s">
        <v>2059</v>
      </c>
      <c r="H129" s="154">
        <v>43</v>
      </c>
      <c r="I129" s="155"/>
      <c r="L129" s="151"/>
      <c r="M129" s="156"/>
      <c r="T129" s="157"/>
      <c r="AT129" s="152" t="s">
        <v>152</v>
      </c>
      <c r="AU129" s="152" t="s">
        <v>80</v>
      </c>
      <c r="AV129" s="150" t="s">
        <v>80</v>
      </c>
      <c r="AW129" s="150" t="s">
        <v>32</v>
      </c>
      <c r="AX129" s="150" t="s">
        <v>70</v>
      </c>
      <c r="AY129" s="152" t="s">
        <v>140</v>
      </c>
    </row>
    <row r="130" spans="2:65" s="158" customFormat="1">
      <c r="B130" s="159"/>
      <c r="D130" s="144" t="s">
        <v>152</v>
      </c>
      <c r="E130" s="160" t="s">
        <v>3</v>
      </c>
      <c r="F130" s="161" t="s">
        <v>162</v>
      </c>
      <c r="H130" s="162">
        <v>43</v>
      </c>
      <c r="I130" s="163"/>
      <c r="L130" s="159"/>
      <c r="M130" s="164"/>
      <c r="T130" s="165"/>
      <c r="AT130" s="160" t="s">
        <v>152</v>
      </c>
      <c r="AU130" s="160" t="s">
        <v>80</v>
      </c>
      <c r="AV130" s="158" t="s">
        <v>148</v>
      </c>
      <c r="AW130" s="158" t="s">
        <v>32</v>
      </c>
      <c r="AX130" s="158" t="s">
        <v>78</v>
      </c>
      <c r="AY130" s="160" t="s">
        <v>140</v>
      </c>
    </row>
    <row r="131" spans="2:65" s="17" customFormat="1" ht="21.75" customHeight="1">
      <c r="B131" s="124"/>
      <c r="C131" s="166" t="s">
        <v>1384</v>
      </c>
      <c r="D131" s="166" t="s">
        <v>228</v>
      </c>
      <c r="E131" s="167" t="s">
        <v>2060</v>
      </c>
      <c r="F131" s="168" t="s">
        <v>2061</v>
      </c>
      <c r="G131" s="169" t="s">
        <v>1092</v>
      </c>
      <c r="H131" s="170">
        <v>11</v>
      </c>
      <c r="I131" s="171"/>
      <c r="J131" s="172">
        <f t="shared" ref="J131:J157" si="7">ROUND(I131*H131,2)</f>
        <v>0</v>
      </c>
      <c r="K131" s="168" t="s">
        <v>1409</v>
      </c>
      <c r="L131" s="173"/>
      <c r="M131" s="174" t="s">
        <v>3</v>
      </c>
      <c r="N131" s="175" t="s">
        <v>41</v>
      </c>
      <c r="P131" s="134">
        <f t="shared" ref="P131:P157" si="8">O131*H131</f>
        <v>0</v>
      </c>
      <c r="Q131" s="134">
        <v>4.0000000000000003E-5</v>
      </c>
      <c r="R131" s="134">
        <f t="shared" ref="R131:R157" si="9">Q131*H131</f>
        <v>4.4000000000000002E-4</v>
      </c>
      <c r="S131" s="134">
        <v>0</v>
      </c>
      <c r="T131" s="135">
        <f t="shared" ref="T131:T157" si="10">S131*H131</f>
        <v>0</v>
      </c>
      <c r="AR131" s="136" t="s">
        <v>894</v>
      </c>
      <c r="AT131" s="136" t="s">
        <v>228</v>
      </c>
      <c r="AU131" s="136" t="s">
        <v>80</v>
      </c>
      <c r="AY131" s="2" t="s">
        <v>140</v>
      </c>
      <c r="BE131" s="137">
        <f t="shared" ref="BE131:BE189" si="11">IF(N131="základní",J131,0)</f>
        <v>0</v>
      </c>
      <c r="BF131" s="137">
        <f t="shared" ref="BF131:BF189" si="12">IF(N131="snížená",J131,0)</f>
        <v>0</v>
      </c>
      <c r="BG131" s="137">
        <f t="shared" ref="BG131:BG189" si="13">IF(N131="zákl. přenesená",J131,0)</f>
        <v>0</v>
      </c>
      <c r="BH131" s="137">
        <f t="shared" ref="BH131:BH189" si="14">IF(N131="sníž. přenesená",J131,0)</f>
        <v>0</v>
      </c>
      <c r="BI131" s="137">
        <f t="shared" ref="BI131:BI189" si="15">IF(N131="nulová",J131,0)</f>
        <v>0</v>
      </c>
      <c r="BJ131" s="2" t="s">
        <v>78</v>
      </c>
      <c r="BK131" s="137">
        <f t="shared" ref="BK131:BK157" si="16">ROUND(I131*H131,2)</f>
        <v>0</v>
      </c>
      <c r="BL131" s="2" t="s">
        <v>888</v>
      </c>
      <c r="BM131" s="136" t="s">
        <v>2062</v>
      </c>
    </row>
    <row r="132" spans="2:65" s="17" customFormat="1" ht="24.2" customHeight="1">
      <c r="B132" s="124"/>
      <c r="C132" s="166" t="s">
        <v>1480</v>
      </c>
      <c r="D132" s="166" t="s">
        <v>228</v>
      </c>
      <c r="E132" s="167" t="s">
        <v>2063</v>
      </c>
      <c r="F132" s="168" t="s">
        <v>2064</v>
      </c>
      <c r="G132" s="169" t="s">
        <v>1092</v>
      </c>
      <c r="H132" s="170">
        <v>32</v>
      </c>
      <c r="I132" s="171"/>
      <c r="J132" s="172">
        <f t="shared" si="7"/>
        <v>0</v>
      </c>
      <c r="K132" s="168" t="s">
        <v>1409</v>
      </c>
      <c r="L132" s="173"/>
      <c r="M132" s="174" t="s">
        <v>3</v>
      </c>
      <c r="N132" s="175" t="s">
        <v>41</v>
      </c>
      <c r="P132" s="134">
        <f t="shared" si="8"/>
        <v>0</v>
      </c>
      <c r="Q132" s="134">
        <v>9.0000000000000006E-5</v>
      </c>
      <c r="R132" s="134">
        <f t="shared" si="9"/>
        <v>2.8800000000000002E-3</v>
      </c>
      <c r="S132" s="134">
        <v>0</v>
      </c>
      <c r="T132" s="135">
        <f t="shared" si="10"/>
        <v>0</v>
      </c>
      <c r="AR132" s="136" t="s">
        <v>894</v>
      </c>
      <c r="AT132" s="136" t="s">
        <v>228</v>
      </c>
      <c r="AU132" s="136" t="s">
        <v>80</v>
      </c>
      <c r="AY132" s="2" t="s">
        <v>140</v>
      </c>
      <c r="BE132" s="137">
        <f t="shared" si="11"/>
        <v>0</v>
      </c>
      <c r="BF132" s="137">
        <f t="shared" si="12"/>
        <v>0</v>
      </c>
      <c r="BG132" s="137">
        <f t="shared" si="13"/>
        <v>0</v>
      </c>
      <c r="BH132" s="137">
        <f t="shared" si="14"/>
        <v>0</v>
      </c>
      <c r="BI132" s="137">
        <f t="shared" si="15"/>
        <v>0</v>
      </c>
      <c r="BJ132" s="2" t="s">
        <v>78</v>
      </c>
      <c r="BK132" s="137">
        <f t="shared" si="16"/>
        <v>0</v>
      </c>
      <c r="BL132" s="2" t="s">
        <v>888</v>
      </c>
      <c r="BM132" s="136" t="s">
        <v>2065</v>
      </c>
    </row>
    <row r="133" spans="2:65" s="17" customFormat="1" ht="37.9" customHeight="1">
      <c r="B133" s="124"/>
      <c r="C133" s="125" t="s">
        <v>1654</v>
      </c>
      <c r="D133" s="125" t="s">
        <v>143</v>
      </c>
      <c r="E133" s="126" t="s">
        <v>2066</v>
      </c>
      <c r="F133" s="127" t="s">
        <v>2067</v>
      </c>
      <c r="G133" s="128" t="s">
        <v>349</v>
      </c>
      <c r="H133" s="129">
        <v>892</v>
      </c>
      <c r="I133" s="130"/>
      <c r="J133" s="131">
        <f t="shared" si="7"/>
        <v>0</v>
      </c>
      <c r="K133" s="127" t="s">
        <v>1409</v>
      </c>
      <c r="L133" s="18"/>
      <c r="M133" s="132" t="s">
        <v>3</v>
      </c>
      <c r="N133" s="133" t="s">
        <v>41</v>
      </c>
      <c r="P133" s="134">
        <f t="shared" si="8"/>
        <v>0</v>
      </c>
      <c r="Q133" s="134">
        <v>0</v>
      </c>
      <c r="R133" s="134">
        <f t="shared" si="9"/>
        <v>0</v>
      </c>
      <c r="S133" s="134">
        <v>0</v>
      </c>
      <c r="T133" s="135">
        <f t="shared" si="10"/>
        <v>0</v>
      </c>
      <c r="AR133" s="136" t="s">
        <v>888</v>
      </c>
      <c r="AT133" s="136" t="s">
        <v>143</v>
      </c>
      <c r="AU133" s="136" t="s">
        <v>80</v>
      </c>
      <c r="AY133" s="2" t="s">
        <v>140</v>
      </c>
      <c r="BE133" s="137">
        <f t="shared" si="11"/>
        <v>0</v>
      </c>
      <c r="BF133" s="137">
        <f t="shared" si="12"/>
        <v>0</v>
      </c>
      <c r="BG133" s="137">
        <f t="shared" si="13"/>
        <v>0</v>
      </c>
      <c r="BH133" s="137">
        <f t="shared" si="14"/>
        <v>0</v>
      </c>
      <c r="BI133" s="137">
        <f t="shared" si="15"/>
        <v>0</v>
      </c>
      <c r="BJ133" s="2" t="s">
        <v>78</v>
      </c>
      <c r="BK133" s="137">
        <f t="shared" si="16"/>
        <v>0</v>
      </c>
      <c r="BL133" s="2" t="s">
        <v>888</v>
      </c>
      <c r="BM133" s="136" t="s">
        <v>2068</v>
      </c>
    </row>
    <row r="134" spans="2:65" s="17" customFormat="1">
      <c r="B134" s="18"/>
      <c r="D134" s="138" t="s">
        <v>150</v>
      </c>
      <c r="F134" s="139" t="s">
        <v>2069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2070</v>
      </c>
      <c r="H135" s="154">
        <v>892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892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4.2" customHeight="1">
      <c r="B137" s="124"/>
      <c r="C137" s="166" t="s">
        <v>1629</v>
      </c>
      <c r="D137" s="166" t="s">
        <v>228</v>
      </c>
      <c r="E137" s="167" t="s">
        <v>2071</v>
      </c>
      <c r="F137" s="168" t="s">
        <v>2072</v>
      </c>
      <c r="G137" s="169" t="s">
        <v>349</v>
      </c>
      <c r="H137" s="170">
        <v>1025.8</v>
      </c>
      <c r="I137" s="171"/>
      <c r="J137" s="172">
        <f t="shared" si="7"/>
        <v>0</v>
      </c>
      <c r="K137" s="168" t="s">
        <v>1409</v>
      </c>
      <c r="L137" s="173"/>
      <c r="M137" s="174" t="s">
        <v>3</v>
      </c>
      <c r="N137" s="175" t="s">
        <v>41</v>
      </c>
      <c r="P137" s="134">
        <f t="shared" si="8"/>
        <v>0</v>
      </c>
      <c r="Q137" s="134">
        <v>1.2E-4</v>
      </c>
      <c r="R137" s="134">
        <f t="shared" si="9"/>
        <v>0.123096</v>
      </c>
      <c r="S137" s="134">
        <v>0</v>
      </c>
      <c r="T137" s="135">
        <f t="shared" si="10"/>
        <v>0</v>
      </c>
      <c r="AR137" s="136" t="s">
        <v>894</v>
      </c>
      <c r="AT137" s="136" t="s">
        <v>228</v>
      </c>
      <c r="AU137" s="136" t="s">
        <v>80</v>
      </c>
      <c r="AY137" s="2" t="s">
        <v>140</v>
      </c>
      <c r="BE137" s="137">
        <f t="shared" si="11"/>
        <v>0</v>
      </c>
      <c r="BF137" s="137">
        <f t="shared" si="12"/>
        <v>0</v>
      </c>
      <c r="BG137" s="137">
        <f t="shared" si="13"/>
        <v>0</v>
      </c>
      <c r="BH137" s="137">
        <f t="shared" si="14"/>
        <v>0</v>
      </c>
      <c r="BI137" s="137">
        <f t="shared" si="15"/>
        <v>0</v>
      </c>
      <c r="BJ137" s="2" t="s">
        <v>78</v>
      </c>
      <c r="BK137" s="137">
        <f t="shared" si="16"/>
        <v>0</v>
      </c>
      <c r="BL137" s="2" t="s">
        <v>888</v>
      </c>
      <c r="BM137" s="136" t="s">
        <v>2073</v>
      </c>
    </row>
    <row r="138" spans="2:65" s="150" customFormat="1">
      <c r="B138" s="151"/>
      <c r="D138" s="144" t="s">
        <v>152</v>
      </c>
      <c r="F138" s="153" t="s">
        <v>2074</v>
      </c>
      <c r="H138" s="154">
        <v>1025.8</v>
      </c>
      <c r="I138" s="155"/>
      <c r="L138" s="151"/>
      <c r="M138" s="156"/>
      <c r="T138" s="157"/>
      <c r="AT138" s="152" t="s">
        <v>152</v>
      </c>
      <c r="AU138" s="152" t="s">
        <v>80</v>
      </c>
      <c r="AV138" s="150" t="s">
        <v>80</v>
      </c>
      <c r="AW138" s="150" t="s">
        <v>4</v>
      </c>
      <c r="AX138" s="150" t="s">
        <v>78</v>
      </c>
      <c r="AY138" s="152" t="s">
        <v>140</v>
      </c>
    </row>
    <row r="139" spans="2:65" s="17" customFormat="1" ht="37.9" customHeight="1">
      <c r="B139" s="124"/>
      <c r="C139" s="125" t="s">
        <v>1635</v>
      </c>
      <c r="D139" s="125" t="s">
        <v>143</v>
      </c>
      <c r="E139" s="126" t="s">
        <v>2075</v>
      </c>
      <c r="F139" s="127" t="s">
        <v>2076</v>
      </c>
      <c r="G139" s="128" t="s">
        <v>349</v>
      </c>
      <c r="H139" s="129">
        <v>771</v>
      </c>
      <c r="I139" s="130"/>
      <c r="J139" s="131">
        <f t="shared" si="7"/>
        <v>0</v>
      </c>
      <c r="K139" s="127" t="s">
        <v>1409</v>
      </c>
      <c r="L139" s="18"/>
      <c r="M139" s="132" t="s">
        <v>3</v>
      </c>
      <c r="N139" s="133" t="s">
        <v>41</v>
      </c>
      <c r="P139" s="134">
        <f t="shared" si="8"/>
        <v>0</v>
      </c>
      <c r="Q139" s="134">
        <v>0</v>
      </c>
      <c r="R139" s="134">
        <f t="shared" si="9"/>
        <v>0</v>
      </c>
      <c r="S139" s="134">
        <v>0</v>
      </c>
      <c r="T139" s="135">
        <f t="shared" si="10"/>
        <v>0</v>
      </c>
      <c r="AR139" s="136" t="s">
        <v>888</v>
      </c>
      <c r="AT139" s="136" t="s">
        <v>143</v>
      </c>
      <c r="AU139" s="136" t="s">
        <v>80</v>
      </c>
      <c r="AY139" s="2" t="s">
        <v>140</v>
      </c>
      <c r="BE139" s="137">
        <f t="shared" si="11"/>
        <v>0</v>
      </c>
      <c r="BF139" s="137">
        <f t="shared" si="12"/>
        <v>0</v>
      </c>
      <c r="BG139" s="137">
        <f t="shared" si="13"/>
        <v>0</v>
      </c>
      <c r="BH139" s="137">
        <f t="shared" si="14"/>
        <v>0</v>
      </c>
      <c r="BI139" s="137">
        <f t="shared" si="15"/>
        <v>0</v>
      </c>
      <c r="BJ139" s="2" t="s">
        <v>78</v>
      </c>
      <c r="BK139" s="137">
        <f t="shared" si="16"/>
        <v>0</v>
      </c>
      <c r="BL139" s="2" t="s">
        <v>888</v>
      </c>
      <c r="BM139" s="136" t="s">
        <v>2077</v>
      </c>
    </row>
    <row r="140" spans="2:65" s="17" customFormat="1">
      <c r="B140" s="18"/>
      <c r="D140" s="138" t="s">
        <v>150</v>
      </c>
      <c r="F140" s="139" t="s">
        <v>2078</v>
      </c>
      <c r="I140" s="140"/>
      <c r="L140" s="18"/>
      <c r="M140" s="141"/>
      <c r="T140" s="42"/>
      <c r="AT140" s="2" t="s">
        <v>150</v>
      </c>
      <c r="AU140" s="2" t="s">
        <v>80</v>
      </c>
    </row>
    <row r="141" spans="2:65" s="150" customFormat="1">
      <c r="B141" s="151"/>
      <c r="D141" s="144" t="s">
        <v>152</v>
      </c>
      <c r="E141" s="152" t="s">
        <v>3</v>
      </c>
      <c r="F141" s="153" t="s">
        <v>2079</v>
      </c>
      <c r="H141" s="154">
        <v>771</v>
      </c>
      <c r="I141" s="155"/>
      <c r="L141" s="151"/>
      <c r="M141" s="156"/>
      <c r="T141" s="157"/>
      <c r="AT141" s="152" t="s">
        <v>152</v>
      </c>
      <c r="AU141" s="152" t="s">
        <v>80</v>
      </c>
      <c r="AV141" s="150" t="s">
        <v>80</v>
      </c>
      <c r="AW141" s="150" t="s">
        <v>32</v>
      </c>
      <c r="AX141" s="150" t="s">
        <v>70</v>
      </c>
      <c r="AY141" s="152" t="s">
        <v>140</v>
      </c>
    </row>
    <row r="142" spans="2:65" s="158" customFormat="1">
      <c r="B142" s="159"/>
      <c r="D142" s="144" t="s">
        <v>152</v>
      </c>
      <c r="E142" s="160" t="s">
        <v>3</v>
      </c>
      <c r="F142" s="161" t="s">
        <v>162</v>
      </c>
      <c r="H142" s="162">
        <v>771</v>
      </c>
      <c r="I142" s="163"/>
      <c r="L142" s="159"/>
      <c r="M142" s="164"/>
      <c r="T142" s="165"/>
      <c r="AT142" s="160" t="s">
        <v>152</v>
      </c>
      <c r="AU142" s="160" t="s">
        <v>80</v>
      </c>
      <c r="AV142" s="158" t="s">
        <v>148</v>
      </c>
      <c r="AW142" s="158" t="s">
        <v>32</v>
      </c>
      <c r="AX142" s="158" t="s">
        <v>78</v>
      </c>
      <c r="AY142" s="160" t="s">
        <v>140</v>
      </c>
    </row>
    <row r="143" spans="2:65" s="17" customFormat="1" ht="24.2" customHeight="1">
      <c r="B143" s="124"/>
      <c r="C143" s="166" t="s">
        <v>1641</v>
      </c>
      <c r="D143" s="166" t="s">
        <v>228</v>
      </c>
      <c r="E143" s="167" t="s">
        <v>2080</v>
      </c>
      <c r="F143" s="168" t="s">
        <v>2081</v>
      </c>
      <c r="G143" s="169" t="s">
        <v>349</v>
      </c>
      <c r="H143" s="170">
        <v>886.65</v>
      </c>
      <c r="I143" s="171"/>
      <c r="J143" s="172">
        <f t="shared" si="7"/>
        <v>0</v>
      </c>
      <c r="K143" s="168" t="s">
        <v>1409</v>
      </c>
      <c r="L143" s="173"/>
      <c r="M143" s="174" t="s">
        <v>3</v>
      </c>
      <c r="N143" s="175" t="s">
        <v>41</v>
      </c>
      <c r="P143" s="134">
        <f t="shared" si="8"/>
        <v>0</v>
      </c>
      <c r="Q143" s="134">
        <v>1.7000000000000001E-4</v>
      </c>
      <c r="R143" s="134">
        <f t="shared" si="9"/>
        <v>0.15073050000000002</v>
      </c>
      <c r="S143" s="134">
        <v>0</v>
      </c>
      <c r="T143" s="135">
        <f t="shared" si="10"/>
        <v>0</v>
      </c>
      <c r="AR143" s="136" t="s">
        <v>894</v>
      </c>
      <c r="AT143" s="136" t="s">
        <v>228</v>
      </c>
      <c r="AU143" s="136" t="s">
        <v>80</v>
      </c>
      <c r="AY143" s="2" t="s">
        <v>140</v>
      </c>
      <c r="BE143" s="137">
        <f t="shared" si="11"/>
        <v>0</v>
      </c>
      <c r="BF143" s="137">
        <f t="shared" si="12"/>
        <v>0</v>
      </c>
      <c r="BG143" s="137">
        <f t="shared" si="13"/>
        <v>0</v>
      </c>
      <c r="BH143" s="137">
        <f t="shared" si="14"/>
        <v>0</v>
      </c>
      <c r="BI143" s="137">
        <f t="shared" si="15"/>
        <v>0</v>
      </c>
      <c r="BJ143" s="2" t="s">
        <v>78</v>
      </c>
      <c r="BK143" s="137">
        <f t="shared" si="16"/>
        <v>0</v>
      </c>
      <c r="BL143" s="2" t="s">
        <v>888</v>
      </c>
      <c r="BM143" s="136" t="s">
        <v>2082</v>
      </c>
    </row>
    <row r="144" spans="2:65" s="150" customFormat="1">
      <c r="B144" s="151"/>
      <c r="D144" s="144" t="s">
        <v>152</v>
      </c>
      <c r="F144" s="153" t="s">
        <v>2083</v>
      </c>
      <c r="H144" s="154">
        <v>886.65</v>
      </c>
      <c r="I144" s="155"/>
      <c r="L144" s="151"/>
      <c r="M144" s="156"/>
      <c r="T144" s="157"/>
      <c r="AT144" s="152" t="s">
        <v>152</v>
      </c>
      <c r="AU144" s="152" t="s">
        <v>80</v>
      </c>
      <c r="AV144" s="150" t="s">
        <v>80</v>
      </c>
      <c r="AW144" s="150" t="s">
        <v>4</v>
      </c>
      <c r="AX144" s="150" t="s">
        <v>78</v>
      </c>
      <c r="AY144" s="152" t="s">
        <v>140</v>
      </c>
    </row>
    <row r="145" spans="2:65" s="17" customFormat="1" ht="49.15" customHeight="1">
      <c r="B145" s="124"/>
      <c r="C145" s="125" t="s">
        <v>1492</v>
      </c>
      <c r="D145" s="125" t="s">
        <v>143</v>
      </c>
      <c r="E145" s="126" t="s">
        <v>2084</v>
      </c>
      <c r="F145" s="127" t="s">
        <v>2085</v>
      </c>
      <c r="G145" s="128" t="s">
        <v>1092</v>
      </c>
      <c r="H145" s="129">
        <v>4</v>
      </c>
      <c r="I145" s="130"/>
      <c r="J145" s="131">
        <f t="shared" si="7"/>
        <v>0</v>
      </c>
      <c r="K145" s="127" t="s">
        <v>1409</v>
      </c>
      <c r="L145" s="18"/>
      <c r="M145" s="132" t="s">
        <v>3</v>
      </c>
      <c r="N145" s="133" t="s">
        <v>41</v>
      </c>
      <c r="P145" s="134">
        <f t="shared" si="8"/>
        <v>0</v>
      </c>
      <c r="Q145" s="134">
        <v>0</v>
      </c>
      <c r="R145" s="134">
        <f t="shared" si="9"/>
        <v>0</v>
      </c>
      <c r="S145" s="134">
        <v>0</v>
      </c>
      <c r="T145" s="135">
        <f t="shared" si="10"/>
        <v>0</v>
      </c>
      <c r="AR145" s="136" t="s">
        <v>888</v>
      </c>
      <c r="AT145" s="136" t="s">
        <v>143</v>
      </c>
      <c r="AU145" s="136" t="s">
        <v>80</v>
      </c>
      <c r="AY145" s="2" t="s">
        <v>140</v>
      </c>
      <c r="BE145" s="137">
        <f t="shared" si="11"/>
        <v>0</v>
      </c>
      <c r="BF145" s="137">
        <f t="shared" si="12"/>
        <v>0</v>
      </c>
      <c r="BG145" s="137">
        <f t="shared" si="13"/>
        <v>0</v>
      </c>
      <c r="BH145" s="137">
        <f t="shared" si="14"/>
        <v>0</v>
      </c>
      <c r="BI145" s="137">
        <f t="shared" si="15"/>
        <v>0</v>
      </c>
      <c r="BJ145" s="2" t="s">
        <v>78</v>
      </c>
      <c r="BK145" s="137">
        <f t="shared" si="16"/>
        <v>0</v>
      </c>
      <c r="BL145" s="2" t="s">
        <v>888</v>
      </c>
      <c r="BM145" s="136" t="s">
        <v>2086</v>
      </c>
    </row>
    <row r="146" spans="2:65" s="17" customFormat="1">
      <c r="B146" s="18"/>
      <c r="D146" s="138" t="s">
        <v>150</v>
      </c>
      <c r="F146" s="139" t="s">
        <v>2087</v>
      </c>
      <c r="I146" s="140"/>
      <c r="L146" s="18"/>
      <c r="M146" s="141"/>
      <c r="T146" s="42"/>
      <c r="AT146" s="2" t="s">
        <v>150</v>
      </c>
      <c r="AU146" s="2" t="s">
        <v>80</v>
      </c>
    </row>
    <row r="147" spans="2:65" s="17" customFormat="1" ht="24.2" customHeight="1">
      <c r="B147" s="124"/>
      <c r="C147" s="166" t="s">
        <v>1514</v>
      </c>
      <c r="D147" s="166" t="s">
        <v>228</v>
      </c>
      <c r="E147" s="167" t="s">
        <v>2088</v>
      </c>
      <c r="F147" s="168" t="s">
        <v>2089</v>
      </c>
      <c r="G147" s="169" t="s">
        <v>1092</v>
      </c>
      <c r="H147" s="170">
        <v>4</v>
      </c>
      <c r="I147" s="171"/>
      <c r="J147" s="172">
        <f t="shared" si="7"/>
        <v>0</v>
      </c>
      <c r="K147" s="168" t="s">
        <v>1409</v>
      </c>
      <c r="L147" s="173"/>
      <c r="M147" s="174" t="s">
        <v>3</v>
      </c>
      <c r="N147" s="175" t="s">
        <v>41</v>
      </c>
      <c r="P147" s="134">
        <f t="shared" si="8"/>
        <v>0</v>
      </c>
      <c r="Q147" s="134">
        <v>6.0000000000000002E-5</v>
      </c>
      <c r="R147" s="134">
        <f t="shared" si="9"/>
        <v>2.4000000000000001E-4</v>
      </c>
      <c r="S147" s="134">
        <v>0</v>
      </c>
      <c r="T147" s="135">
        <f t="shared" si="10"/>
        <v>0</v>
      </c>
      <c r="AR147" s="136" t="s">
        <v>894</v>
      </c>
      <c r="AT147" s="136" t="s">
        <v>228</v>
      </c>
      <c r="AU147" s="136" t="s">
        <v>80</v>
      </c>
      <c r="AY147" s="2" t="s">
        <v>140</v>
      </c>
      <c r="BE147" s="137">
        <f t="shared" si="11"/>
        <v>0</v>
      </c>
      <c r="BF147" s="137">
        <f t="shared" si="12"/>
        <v>0</v>
      </c>
      <c r="BG147" s="137">
        <f t="shared" si="13"/>
        <v>0</v>
      </c>
      <c r="BH147" s="137">
        <f t="shared" si="14"/>
        <v>0</v>
      </c>
      <c r="BI147" s="137">
        <f t="shared" si="15"/>
        <v>0</v>
      </c>
      <c r="BJ147" s="2" t="s">
        <v>78</v>
      </c>
      <c r="BK147" s="137">
        <f t="shared" si="16"/>
        <v>0</v>
      </c>
      <c r="BL147" s="2" t="s">
        <v>888</v>
      </c>
      <c r="BM147" s="136" t="s">
        <v>2090</v>
      </c>
    </row>
    <row r="148" spans="2:65" s="17" customFormat="1" ht="24.2" customHeight="1">
      <c r="B148" s="124"/>
      <c r="C148" s="125" t="s">
        <v>2091</v>
      </c>
      <c r="D148" s="125" t="s">
        <v>143</v>
      </c>
      <c r="E148" s="126" t="s">
        <v>2092</v>
      </c>
      <c r="F148" s="127" t="s">
        <v>2093</v>
      </c>
      <c r="G148" s="128" t="s">
        <v>349</v>
      </c>
      <c r="H148" s="129">
        <v>12</v>
      </c>
      <c r="I148" s="130"/>
      <c r="J148" s="131">
        <f t="shared" si="7"/>
        <v>0</v>
      </c>
      <c r="K148" s="127" t="s">
        <v>1409</v>
      </c>
      <c r="L148" s="18"/>
      <c r="M148" s="132" t="s">
        <v>3</v>
      </c>
      <c r="N148" s="133" t="s">
        <v>41</v>
      </c>
      <c r="P148" s="134">
        <f t="shared" si="8"/>
        <v>0</v>
      </c>
      <c r="Q148" s="134">
        <v>0</v>
      </c>
      <c r="R148" s="134">
        <f t="shared" si="9"/>
        <v>0</v>
      </c>
      <c r="S148" s="134">
        <v>0</v>
      </c>
      <c r="T148" s="135">
        <f t="shared" si="10"/>
        <v>0</v>
      </c>
      <c r="AR148" s="136" t="s">
        <v>888</v>
      </c>
      <c r="AT148" s="136" t="s">
        <v>143</v>
      </c>
      <c r="AU148" s="136" t="s">
        <v>80</v>
      </c>
      <c r="AY148" s="2" t="s">
        <v>140</v>
      </c>
      <c r="BE148" s="137">
        <f t="shared" si="11"/>
        <v>0</v>
      </c>
      <c r="BF148" s="137">
        <f t="shared" si="12"/>
        <v>0</v>
      </c>
      <c r="BG148" s="137">
        <f t="shared" si="13"/>
        <v>0</v>
      </c>
      <c r="BH148" s="137">
        <f t="shared" si="14"/>
        <v>0</v>
      </c>
      <c r="BI148" s="137">
        <f t="shared" si="15"/>
        <v>0</v>
      </c>
      <c r="BJ148" s="2" t="s">
        <v>78</v>
      </c>
      <c r="BK148" s="137">
        <f t="shared" si="16"/>
        <v>0</v>
      </c>
      <c r="BL148" s="2" t="s">
        <v>888</v>
      </c>
      <c r="BM148" s="136" t="s">
        <v>2094</v>
      </c>
    </row>
    <row r="149" spans="2:65" s="17" customFormat="1">
      <c r="B149" s="18"/>
      <c r="D149" s="138" t="s">
        <v>150</v>
      </c>
      <c r="F149" s="139" t="s">
        <v>2095</v>
      </c>
      <c r="I149" s="140"/>
      <c r="L149" s="18"/>
      <c r="M149" s="141"/>
      <c r="T149" s="42"/>
      <c r="AT149" s="2" t="s">
        <v>150</v>
      </c>
      <c r="AU149" s="2" t="s">
        <v>80</v>
      </c>
    </row>
    <row r="150" spans="2:65" s="150" customFormat="1">
      <c r="B150" s="151"/>
      <c r="D150" s="144" t="s">
        <v>152</v>
      </c>
      <c r="E150" s="152" t="s">
        <v>3</v>
      </c>
      <c r="F150" s="153" t="s">
        <v>2096</v>
      </c>
      <c r="H150" s="154">
        <v>12</v>
      </c>
      <c r="I150" s="155"/>
      <c r="L150" s="151"/>
      <c r="M150" s="156"/>
      <c r="T150" s="157"/>
      <c r="AT150" s="152" t="s">
        <v>152</v>
      </c>
      <c r="AU150" s="152" t="s">
        <v>80</v>
      </c>
      <c r="AV150" s="150" t="s">
        <v>80</v>
      </c>
      <c r="AW150" s="150" t="s">
        <v>32</v>
      </c>
      <c r="AX150" s="150" t="s">
        <v>70</v>
      </c>
      <c r="AY150" s="152" t="s">
        <v>140</v>
      </c>
    </row>
    <row r="151" spans="2:65" s="158" customFormat="1">
      <c r="B151" s="159"/>
      <c r="D151" s="144" t="s">
        <v>152</v>
      </c>
      <c r="E151" s="160" t="s">
        <v>3</v>
      </c>
      <c r="F151" s="161" t="s">
        <v>162</v>
      </c>
      <c r="H151" s="162">
        <v>12</v>
      </c>
      <c r="I151" s="163"/>
      <c r="L151" s="159"/>
      <c r="M151" s="164"/>
      <c r="T151" s="165"/>
      <c r="AT151" s="160" t="s">
        <v>152</v>
      </c>
      <c r="AU151" s="160" t="s">
        <v>80</v>
      </c>
      <c r="AV151" s="158" t="s">
        <v>148</v>
      </c>
      <c r="AW151" s="158" t="s">
        <v>32</v>
      </c>
      <c r="AX151" s="158" t="s">
        <v>78</v>
      </c>
      <c r="AY151" s="160" t="s">
        <v>140</v>
      </c>
    </row>
    <row r="152" spans="2:65" s="17" customFormat="1" ht="16.5" customHeight="1">
      <c r="B152" s="124"/>
      <c r="C152" s="166" t="s">
        <v>2097</v>
      </c>
      <c r="D152" s="166" t="s">
        <v>228</v>
      </c>
      <c r="E152" s="167" t="s">
        <v>2098</v>
      </c>
      <c r="F152" s="168" t="s">
        <v>2099</v>
      </c>
      <c r="G152" s="169" t="s">
        <v>244</v>
      </c>
      <c r="H152" s="170">
        <v>1.8080000000000001</v>
      </c>
      <c r="I152" s="171"/>
      <c r="J152" s="172">
        <f t="shared" si="7"/>
        <v>0</v>
      </c>
      <c r="K152" s="168" t="s">
        <v>1409</v>
      </c>
      <c r="L152" s="173"/>
      <c r="M152" s="174" t="s">
        <v>3</v>
      </c>
      <c r="N152" s="175" t="s">
        <v>41</v>
      </c>
      <c r="P152" s="134">
        <f t="shared" si="8"/>
        <v>0</v>
      </c>
      <c r="Q152" s="134">
        <v>1E-3</v>
      </c>
      <c r="R152" s="134">
        <f t="shared" si="9"/>
        <v>1.8080000000000001E-3</v>
      </c>
      <c r="S152" s="134">
        <v>0</v>
      </c>
      <c r="T152" s="135">
        <f t="shared" si="10"/>
        <v>0</v>
      </c>
      <c r="AR152" s="136" t="s">
        <v>894</v>
      </c>
      <c r="AT152" s="136" t="s">
        <v>228</v>
      </c>
      <c r="AU152" s="136" t="s">
        <v>80</v>
      </c>
      <c r="AY152" s="2" t="s">
        <v>140</v>
      </c>
      <c r="BE152" s="137">
        <f t="shared" si="11"/>
        <v>0</v>
      </c>
      <c r="BF152" s="137">
        <f t="shared" si="12"/>
        <v>0</v>
      </c>
      <c r="BG152" s="137">
        <f t="shared" si="13"/>
        <v>0</v>
      </c>
      <c r="BH152" s="137">
        <f t="shared" si="14"/>
        <v>0</v>
      </c>
      <c r="BI152" s="137">
        <f t="shared" si="15"/>
        <v>0</v>
      </c>
      <c r="BJ152" s="2" t="s">
        <v>78</v>
      </c>
      <c r="BK152" s="137">
        <f t="shared" si="16"/>
        <v>0</v>
      </c>
      <c r="BL152" s="2" t="s">
        <v>888</v>
      </c>
      <c r="BM152" s="136" t="s">
        <v>2100</v>
      </c>
    </row>
    <row r="153" spans="2:65" s="150" customFormat="1">
      <c r="B153" s="151"/>
      <c r="D153" s="144" t="s">
        <v>152</v>
      </c>
      <c r="E153" s="152" t="s">
        <v>3</v>
      </c>
      <c r="F153" s="153" t="s">
        <v>2101</v>
      </c>
      <c r="H153" s="154">
        <v>1.8080000000000001</v>
      </c>
      <c r="I153" s="155"/>
      <c r="L153" s="151"/>
      <c r="M153" s="156"/>
      <c r="T153" s="157"/>
      <c r="AT153" s="152" t="s">
        <v>152</v>
      </c>
      <c r="AU153" s="152" t="s">
        <v>80</v>
      </c>
      <c r="AV153" s="150" t="s">
        <v>80</v>
      </c>
      <c r="AW153" s="150" t="s">
        <v>32</v>
      </c>
      <c r="AX153" s="150" t="s">
        <v>70</v>
      </c>
      <c r="AY153" s="152" t="s">
        <v>140</v>
      </c>
    </row>
    <row r="154" spans="2:65" s="158" customFormat="1">
      <c r="B154" s="159"/>
      <c r="D154" s="144" t="s">
        <v>152</v>
      </c>
      <c r="E154" s="160" t="s">
        <v>3</v>
      </c>
      <c r="F154" s="161" t="s">
        <v>162</v>
      </c>
      <c r="H154" s="162">
        <v>1.8080000000000001</v>
      </c>
      <c r="I154" s="163"/>
      <c r="L154" s="159"/>
      <c r="M154" s="164"/>
      <c r="T154" s="165"/>
      <c r="AT154" s="160" t="s">
        <v>152</v>
      </c>
      <c r="AU154" s="160" t="s">
        <v>80</v>
      </c>
      <c r="AV154" s="158" t="s">
        <v>148</v>
      </c>
      <c r="AW154" s="158" t="s">
        <v>32</v>
      </c>
      <c r="AX154" s="158" t="s">
        <v>78</v>
      </c>
      <c r="AY154" s="160" t="s">
        <v>140</v>
      </c>
    </row>
    <row r="155" spans="2:65" s="17" customFormat="1" ht="24.2" customHeight="1">
      <c r="B155" s="124"/>
      <c r="C155" s="125" t="s">
        <v>2102</v>
      </c>
      <c r="D155" s="125" t="s">
        <v>143</v>
      </c>
      <c r="E155" s="126" t="s">
        <v>2103</v>
      </c>
      <c r="F155" s="127" t="s">
        <v>2104</v>
      </c>
      <c r="G155" s="128" t="s">
        <v>1092</v>
      </c>
      <c r="H155" s="129">
        <v>6</v>
      </c>
      <c r="I155" s="130"/>
      <c r="J155" s="131">
        <f t="shared" si="7"/>
        <v>0</v>
      </c>
      <c r="K155" s="127" t="s">
        <v>1409</v>
      </c>
      <c r="L155" s="18"/>
      <c r="M155" s="132" t="s">
        <v>3</v>
      </c>
      <c r="N155" s="133" t="s">
        <v>41</v>
      </c>
      <c r="P155" s="134">
        <f t="shared" si="8"/>
        <v>0</v>
      </c>
      <c r="Q155" s="134">
        <v>0</v>
      </c>
      <c r="R155" s="134">
        <f t="shared" si="9"/>
        <v>0</v>
      </c>
      <c r="S155" s="134">
        <v>0</v>
      </c>
      <c r="T155" s="135">
        <f t="shared" si="10"/>
        <v>0</v>
      </c>
      <c r="AR155" s="136" t="s">
        <v>888</v>
      </c>
      <c r="AT155" s="136" t="s">
        <v>143</v>
      </c>
      <c r="AU155" s="136" t="s">
        <v>80</v>
      </c>
      <c r="AY155" s="2" t="s">
        <v>140</v>
      </c>
      <c r="BE155" s="137">
        <f t="shared" si="11"/>
        <v>0</v>
      </c>
      <c r="BF155" s="137">
        <f t="shared" si="12"/>
        <v>0</v>
      </c>
      <c r="BG155" s="137">
        <f t="shared" si="13"/>
        <v>0</v>
      </c>
      <c r="BH155" s="137">
        <f t="shared" si="14"/>
        <v>0</v>
      </c>
      <c r="BI155" s="137">
        <f t="shared" si="15"/>
        <v>0</v>
      </c>
      <c r="BJ155" s="2" t="s">
        <v>78</v>
      </c>
      <c r="BK155" s="137">
        <f t="shared" si="16"/>
        <v>0</v>
      </c>
      <c r="BL155" s="2" t="s">
        <v>888</v>
      </c>
      <c r="BM155" s="136" t="s">
        <v>2105</v>
      </c>
    </row>
    <row r="156" spans="2:65" s="17" customFormat="1">
      <c r="B156" s="18"/>
      <c r="D156" s="138" t="s">
        <v>150</v>
      </c>
      <c r="F156" s="139" t="s">
        <v>2106</v>
      </c>
      <c r="I156" s="140"/>
      <c r="L156" s="18"/>
      <c r="M156" s="141"/>
      <c r="T156" s="42"/>
      <c r="AT156" s="2" t="s">
        <v>150</v>
      </c>
      <c r="AU156" s="2" t="s">
        <v>80</v>
      </c>
    </row>
    <row r="157" spans="2:65" s="17" customFormat="1" ht="16.5" customHeight="1">
      <c r="B157" s="124"/>
      <c r="C157" s="166" t="s">
        <v>1380</v>
      </c>
      <c r="D157" s="166" t="s">
        <v>228</v>
      </c>
      <c r="E157" s="167" t="s">
        <v>2107</v>
      </c>
      <c r="F157" s="168" t="s">
        <v>2108</v>
      </c>
      <c r="G157" s="169" t="s">
        <v>1092</v>
      </c>
      <c r="H157" s="170">
        <v>6</v>
      </c>
      <c r="I157" s="171"/>
      <c r="J157" s="172">
        <f t="shared" si="7"/>
        <v>0</v>
      </c>
      <c r="K157" s="168" t="s">
        <v>1409</v>
      </c>
      <c r="L157" s="173"/>
      <c r="M157" s="174" t="s">
        <v>3</v>
      </c>
      <c r="N157" s="175" t="s">
        <v>41</v>
      </c>
      <c r="P157" s="134">
        <f t="shared" si="8"/>
        <v>0</v>
      </c>
      <c r="Q157" s="134">
        <v>1.2999999999999999E-4</v>
      </c>
      <c r="R157" s="134">
        <f t="shared" si="9"/>
        <v>7.7999999999999988E-4</v>
      </c>
      <c r="S157" s="134">
        <v>0</v>
      </c>
      <c r="T157" s="135">
        <f t="shared" si="10"/>
        <v>0</v>
      </c>
      <c r="AR157" s="136" t="s">
        <v>894</v>
      </c>
      <c r="AT157" s="136" t="s">
        <v>228</v>
      </c>
      <c r="AU157" s="136" t="s">
        <v>80</v>
      </c>
      <c r="AY157" s="2" t="s">
        <v>140</v>
      </c>
      <c r="BE157" s="137">
        <f t="shared" si="11"/>
        <v>0</v>
      </c>
      <c r="BF157" s="137">
        <f t="shared" si="12"/>
        <v>0</v>
      </c>
      <c r="BG157" s="137">
        <f t="shared" si="13"/>
        <v>0</v>
      </c>
      <c r="BH157" s="137">
        <f t="shared" si="14"/>
        <v>0</v>
      </c>
      <c r="BI157" s="137">
        <f t="shared" si="15"/>
        <v>0</v>
      </c>
      <c r="BJ157" s="2" t="s">
        <v>78</v>
      </c>
      <c r="BK157" s="137">
        <f t="shared" si="16"/>
        <v>0</v>
      </c>
      <c r="BL157" s="2" t="s">
        <v>888</v>
      </c>
      <c r="BM157" s="136" t="s">
        <v>2109</v>
      </c>
    </row>
    <row r="158" spans="2:65" s="111" customFormat="1" ht="25.9" customHeight="1">
      <c r="B158" s="112"/>
      <c r="D158" s="113" t="s">
        <v>69</v>
      </c>
      <c r="E158" s="114" t="s">
        <v>228</v>
      </c>
      <c r="F158" s="114" t="s">
        <v>2110</v>
      </c>
      <c r="I158" s="115"/>
      <c r="J158" s="116">
        <f t="shared" ref="J158:J159" si="17">BK158</f>
        <v>0</v>
      </c>
      <c r="L158" s="112"/>
      <c r="M158" s="117"/>
      <c r="P158" s="118">
        <f>P159</f>
        <v>0</v>
      </c>
      <c r="R158" s="118">
        <f>R159</f>
        <v>0</v>
      </c>
      <c r="T158" s="119">
        <f>T159</f>
        <v>0</v>
      </c>
      <c r="AR158" s="113" t="s">
        <v>275</v>
      </c>
      <c r="AT158" s="120" t="s">
        <v>69</v>
      </c>
      <c r="AU158" s="120" t="s">
        <v>70</v>
      </c>
      <c r="AY158" s="113" t="s">
        <v>140</v>
      </c>
      <c r="BK158" s="121">
        <f>BK159</f>
        <v>0</v>
      </c>
    </row>
    <row r="159" spans="2:65" s="111" customFormat="1" ht="22.9" customHeight="1">
      <c r="B159" s="112"/>
      <c r="D159" s="113" t="s">
        <v>69</v>
      </c>
      <c r="E159" s="122" t="s">
        <v>2111</v>
      </c>
      <c r="F159" s="122" t="s">
        <v>2112</v>
      </c>
      <c r="I159" s="115"/>
      <c r="J159" s="123">
        <f t="shared" si="17"/>
        <v>0</v>
      </c>
      <c r="L159" s="112"/>
      <c r="M159" s="117"/>
      <c r="P159" s="118">
        <f>SUM(P160:P262)</f>
        <v>0</v>
      </c>
      <c r="R159" s="118">
        <f>SUM(R160:R262)</f>
        <v>0</v>
      </c>
      <c r="T159" s="119">
        <f>SUM(T160:T262)</f>
        <v>0</v>
      </c>
      <c r="AR159" s="113" t="s">
        <v>275</v>
      </c>
      <c r="AT159" s="120" t="s">
        <v>69</v>
      </c>
      <c r="AU159" s="120" t="s">
        <v>78</v>
      </c>
      <c r="AY159" s="113" t="s">
        <v>140</v>
      </c>
      <c r="BK159" s="121">
        <f>SUM(BK160:BK262)</f>
        <v>0</v>
      </c>
    </row>
    <row r="160" spans="2:65" s="17" customFormat="1" ht="16.5" customHeight="1">
      <c r="B160" s="124"/>
      <c r="C160" s="125" t="s">
        <v>1648</v>
      </c>
      <c r="D160" s="125" t="s">
        <v>143</v>
      </c>
      <c r="E160" s="126" t="s">
        <v>2111</v>
      </c>
      <c r="F160" s="127" t="s">
        <v>2113</v>
      </c>
      <c r="G160" s="128" t="s">
        <v>1058</v>
      </c>
      <c r="H160" s="129">
        <v>1</v>
      </c>
      <c r="I160" s="130"/>
      <c r="J160" s="131">
        <f>ROUND(I160*H160,2)</f>
        <v>0</v>
      </c>
      <c r="K160" s="127" t="s">
        <v>147</v>
      </c>
      <c r="L160" s="18"/>
      <c r="M160" s="132" t="s">
        <v>3</v>
      </c>
      <c r="N160" s="133" t="s">
        <v>41</v>
      </c>
      <c r="P160" s="134">
        <f>O160*H160</f>
        <v>0</v>
      </c>
      <c r="Q160" s="134">
        <v>0</v>
      </c>
      <c r="R160" s="134">
        <f>Q160*H160</f>
        <v>0</v>
      </c>
      <c r="S160" s="134">
        <v>0</v>
      </c>
      <c r="T160" s="135">
        <f>S160*H160</f>
        <v>0</v>
      </c>
      <c r="AR160" s="136" t="s">
        <v>863</v>
      </c>
      <c r="AT160" s="136" t="s">
        <v>143</v>
      </c>
      <c r="AU160" s="136" t="s">
        <v>80</v>
      </c>
      <c r="AY160" s="2" t="s">
        <v>140</v>
      </c>
      <c r="BE160" s="137">
        <f t="shared" si="11"/>
        <v>0</v>
      </c>
      <c r="BF160" s="137">
        <f t="shared" si="12"/>
        <v>0</v>
      </c>
      <c r="BG160" s="137">
        <f t="shared" si="13"/>
        <v>0</v>
      </c>
      <c r="BH160" s="137">
        <f t="shared" si="14"/>
        <v>0</v>
      </c>
      <c r="BI160" s="137">
        <f t="shared" si="15"/>
        <v>0</v>
      </c>
      <c r="BJ160" s="2" t="s">
        <v>78</v>
      </c>
      <c r="BK160" s="137">
        <f>ROUND(I160*H160,2)</f>
        <v>0</v>
      </c>
      <c r="BL160" s="2" t="s">
        <v>863</v>
      </c>
      <c r="BM160" s="136" t="s">
        <v>2114</v>
      </c>
    </row>
    <row r="161" spans="2:65" s="17" customFormat="1">
      <c r="B161" s="18"/>
      <c r="D161" s="138" t="s">
        <v>150</v>
      </c>
      <c r="F161" s="139" t="s">
        <v>2115</v>
      </c>
      <c r="I161" s="140"/>
      <c r="L161" s="18"/>
      <c r="M161" s="141"/>
      <c r="T161" s="42"/>
      <c r="AT161" s="2" t="s">
        <v>150</v>
      </c>
      <c r="AU161" s="2" t="s">
        <v>80</v>
      </c>
    </row>
    <row r="162" spans="2:65" s="17" customFormat="1" ht="16.5" customHeight="1">
      <c r="B162" s="124"/>
      <c r="C162" s="125" t="s">
        <v>78</v>
      </c>
      <c r="D162" s="125" t="s">
        <v>143</v>
      </c>
      <c r="E162" s="126" t="s">
        <v>2116</v>
      </c>
      <c r="F162" s="127" t="s">
        <v>2117</v>
      </c>
      <c r="G162" s="128" t="s">
        <v>1029</v>
      </c>
      <c r="H162" s="129">
        <v>8</v>
      </c>
      <c r="I162" s="130"/>
      <c r="J162" s="131">
        <f>ROUND(I162*H162,2)</f>
        <v>0</v>
      </c>
      <c r="K162" s="127" t="s">
        <v>147</v>
      </c>
      <c r="L162" s="18"/>
      <c r="M162" s="132" t="s">
        <v>3</v>
      </c>
      <c r="N162" s="133" t="s">
        <v>41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863</v>
      </c>
      <c r="AT162" s="136" t="s">
        <v>143</v>
      </c>
      <c r="AU162" s="136" t="s">
        <v>80</v>
      </c>
      <c r="AY162" s="2" t="s">
        <v>140</v>
      </c>
      <c r="BE162" s="137">
        <f t="shared" si="11"/>
        <v>0</v>
      </c>
      <c r="BF162" s="137">
        <f t="shared" si="12"/>
        <v>0</v>
      </c>
      <c r="BG162" s="137">
        <f t="shared" si="13"/>
        <v>0</v>
      </c>
      <c r="BH162" s="137">
        <f t="shared" si="14"/>
        <v>0</v>
      </c>
      <c r="BI162" s="137">
        <f t="shared" si="15"/>
        <v>0</v>
      </c>
      <c r="BJ162" s="2" t="s">
        <v>78</v>
      </c>
      <c r="BK162" s="137">
        <f>ROUND(I162*H162,2)</f>
        <v>0</v>
      </c>
      <c r="BL162" s="2" t="s">
        <v>863</v>
      </c>
      <c r="BM162" s="136" t="s">
        <v>2118</v>
      </c>
    </row>
    <row r="163" spans="2:65" s="17" customFormat="1">
      <c r="B163" s="18"/>
      <c r="D163" s="138" t="s">
        <v>150</v>
      </c>
      <c r="F163" s="139" t="s">
        <v>2119</v>
      </c>
      <c r="I163" s="140"/>
      <c r="L163" s="18"/>
      <c r="M163" s="141"/>
      <c r="T163" s="42"/>
      <c r="AT163" s="2" t="s">
        <v>150</v>
      </c>
      <c r="AU163" s="2" t="s">
        <v>80</v>
      </c>
    </row>
    <row r="164" spans="2:65" s="17" customFormat="1" ht="21.75" customHeight="1">
      <c r="B164" s="124"/>
      <c r="C164" s="166" t="s">
        <v>80</v>
      </c>
      <c r="D164" s="166" t="s">
        <v>228</v>
      </c>
      <c r="E164" s="167" t="s">
        <v>15</v>
      </c>
      <c r="F164" s="168" t="s">
        <v>2120</v>
      </c>
      <c r="G164" s="169" t="s">
        <v>1029</v>
      </c>
      <c r="H164" s="170">
        <v>8</v>
      </c>
      <c r="I164" s="171"/>
      <c r="J164" s="172">
        <f t="shared" ref="J164:J225" si="18">ROUND(I164*H164,2)</f>
        <v>0</v>
      </c>
      <c r="K164" s="168" t="s">
        <v>147</v>
      </c>
      <c r="L164" s="173"/>
      <c r="M164" s="174" t="s">
        <v>3</v>
      </c>
      <c r="N164" s="175" t="s">
        <v>41</v>
      </c>
      <c r="P164" s="134">
        <f t="shared" ref="P164:P225" si="19">O164*H164</f>
        <v>0</v>
      </c>
      <c r="Q164" s="134">
        <v>0</v>
      </c>
      <c r="R164" s="134">
        <f t="shared" ref="R164:R225" si="20">Q164*H164</f>
        <v>0</v>
      </c>
      <c r="S164" s="134">
        <v>0</v>
      </c>
      <c r="T164" s="135">
        <f t="shared" ref="T164:T225" si="21">S164*H164</f>
        <v>0</v>
      </c>
      <c r="AR164" s="136" t="s">
        <v>2121</v>
      </c>
      <c r="AT164" s="136" t="s">
        <v>228</v>
      </c>
      <c r="AU164" s="136" t="s">
        <v>80</v>
      </c>
      <c r="AY164" s="2" t="s">
        <v>140</v>
      </c>
      <c r="BE164" s="137">
        <f t="shared" si="11"/>
        <v>0</v>
      </c>
      <c r="BF164" s="137">
        <f t="shared" si="12"/>
        <v>0</v>
      </c>
      <c r="BG164" s="137">
        <f t="shared" si="13"/>
        <v>0</v>
      </c>
      <c r="BH164" s="137">
        <f t="shared" si="14"/>
        <v>0</v>
      </c>
      <c r="BI164" s="137">
        <f t="shared" si="15"/>
        <v>0</v>
      </c>
      <c r="BJ164" s="2" t="s">
        <v>78</v>
      </c>
      <c r="BK164" s="137">
        <f t="shared" ref="BK164:BK225" si="22">ROUND(I164*H164,2)</f>
        <v>0</v>
      </c>
      <c r="BL164" s="2" t="s">
        <v>863</v>
      </c>
      <c r="BM164" s="136" t="s">
        <v>2122</v>
      </c>
    </row>
    <row r="165" spans="2:65" s="17" customFormat="1" ht="21.75" customHeight="1">
      <c r="B165" s="124"/>
      <c r="C165" s="125" t="s">
        <v>275</v>
      </c>
      <c r="D165" s="125" t="s">
        <v>143</v>
      </c>
      <c r="E165" s="126" t="s">
        <v>2123</v>
      </c>
      <c r="F165" s="127" t="s">
        <v>2124</v>
      </c>
      <c r="G165" s="128" t="s">
        <v>1029</v>
      </c>
      <c r="H165" s="129">
        <v>8</v>
      </c>
      <c r="I165" s="130"/>
      <c r="J165" s="131">
        <f t="shared" si="18"/>
        <v>0</v>
      </c>
      <c r="K165" s="127" t="s">
        <v>147</v>
      </c>
      <c r="L165" s="18"/>
      <c r="M165" s="132" t="s">
        <v>3</v>
      </c>
      <c r="N165" s="133" t="s">
        <v>41</v>
      </c>
      <c r="P165" s="134">
        <f t="shared" si="19"/>
        <v>0</v>
      </c>
      <c r="Q165" s="134">
        <v>0</v>
      </c>
      <c r="R165" s="134">
        <f t="shared" si="20"/>
        <v>0</v>
      </c>
      <c r="S165" s="134">
        <v>0</v>
      </c>
      <c r="T165" s="135">
        <f t="shared" si="21"/>
        <v>0</v>
      </c>
      <c r="AR165" s="136" t="s">
        <v>863</v>
      </c>
      <c r="AT165" s="136" t="s">
        <v>143</v>
      </c>
      <c r="AU165" s="136" t="s">
        <v>80</v>
      </c>
      <c r="AY165" s="2" t="s">
        <v>140</v>
      </c>
      <c r="BE165" s="137">
        <f t="shared" si="11"/>
        <v>0</v>
      </c>
      <c r="BF165" s="137">
        <f t="shared" si="12"/>
        <v>0</v>
      </c>
      <c r="BG165" s="137">
        <f t="shared" si="13"/>
        <v>0</v>
      </c>
      <c r="BH165" s="137">
        <f t="shared" si="14"/>
        <v>0</v>
      </c>
      <c r="BI165" s="137">
        <f t="shared" si="15"/>
        <v>0</v>
      </c>
      <c r="BJ165" s="2" t="s">
        <v>78</v>
      </c>
      <c r="BK165" s="137">
        <f t="shared" si="22"/>
        <v>0</v>
      </c>
      <c r="BL165" s="2" t="s">
        <v>863</v>
      </c>
      <c r="BM165" s="136" t="s">
        <v>2125</v>
      </c>
    </row>
    <row r="166" spans="2:65" s="17" customFormat="1">
      <c r="B166" s="18"/>
      <c r="D166" s="138" t="s">
        <v>150</v>
      </c>
      <c r="F166" s="139" t="s">
        <v>2126</v>
      </c>
      <c r="I166" s="140"/>
      <c r="L166" s="18"/>
      <c r="M166" s="141"/>
      <c r="T166" s="42"/>
      <c r="AT166" s="2" t="s">
        <v>150</v>
      </c>
      <c r="AU166" s="2" t="s">
        <v>80</v>
      </c>
    </row>
    <row r="167" spans="2:65" s="17" customFormat="1" ht="16.5" customHeight="1">
      <c r="B167" s="124"/>
      <c r="C167" s="166" t="s">
        <v>148</v>
      </c>
      <c r="D167" s="166" t="s">
        <v>228</v>
      </c>
      <c r="E167" s="167" t="s">
        <v>1921</v>
      </c>
      <c r="F167" s="168" t="s">
        <v>2127</v>
      </c>
      <c r="G167" s="169" t="s">
        <v>1029</v>
      </c>
      <c r="H167" s="170">
        <v>8</v>
      </c>
      <c r="I167" s="171"/>
      <c r="J167" s="172">
        <f t="shared" si="18"/>
        <v>0</v>
      </c>
      <c r="K167" s="168" t="s">
        <v>147</v>
      </c>
      <c r="L167" s="173"/>
      <c r="M167" s="174" t="s">
        <v>3</v>
      </c>
      <c r="N167" s="175" t="s">
        <v>41</v>
      </c>
      <c r="P167" s="134">
        <f t="shared" si="19"/>
        <v>0</v>
      </c>
      <c r="Q167" s="134">
        <v>0</v>
      </c>
      <c r="R167" s="134">
        <f t="shared" si="20"/>
        <v>0</v>
      </c>
      <c r="S167" s="134">
        <v>0</v>
      </c>
      <c r="T167" s="135">
        <f t="shared" si="21"/>
        <v>0</v>
      </c>
      <c r="AR167" s="136" t="s">
        <v>2121</v>
      </c>
      <c r="AT167" s="136" t="s">
        <v>228</v>
      </c>
      <c r="AU167" s="136" t="s">
        <v>80</v>
      </c>
      <c r="AY167" s="2" t="s">
        <v>140</v>
      </c>
      <c r="BE167" s="137">
        <f t="shared" si="11"/>
        <v>0</v>
      </c>
      <c r="BF167" s="137">
        <f t="shared" si="12"/>
        <v>0</v>
      </c>
      <c r="BG167" s="137">
        <f t="shared" si="13"/>
        <v>0</v>
      </c>
      <c r="BH167" s="137">
        <f t="shared" si="14"/>
        <v>0</v>
      </c>
      <c r="BI167" s="137">
        <f t="shared" si="15"/>
        <v>0</v>
      </c>
      <c r="BJ167" s="2" t="s">
        <v>78</v>
      </c>
      <c r="BK167" s="137">
        <f t="shared" si="22"/>
        <v>0</v>
      </c>
      <c r="BL167" s="2" t="s">
        <v>863</v>
      </c>
      <c r="BM167" s="136" t="s">
        <v>2128</v>
      </c>
    </row>
    <row r="168" spans="2:65" s="17" customFormat="1" ht="16.5" customHeight="1">
      <c r="B168" s="124"/>
      <c r="C168" s="125" t="s">
        <v>455</v>
      </c>
      <c r="D168" s="125" t="s">
        <v>143</v>
      </c>
      <c r="E168" s="126" t="s">
        <v>2129</v>
      </c>
      <c r="F168" s="127" t="s">
        <v>2130</v>
      </c>
      <c r="G168" s="128" t="s">
        <v>1029</v>
      </c>
      <c r="H168" s="129">
        <v>20</v>
      </c>
      <c r="I168" s="130"/>
      <c r="J168" s="131">
        <f t="shared" si="18"/>
        <v>0</v>
      </c>
      <c r="K168" s="127" t="s">
        <v>147</v>
      </c>
      <c r="L168" s="18"/>
      <c r="M168" s="132" t="s">
        <v>3</v>
      </c>
      <c r="N168" s="133" t="s">
        <v>41</v>
      </c>
      <c r="P168" s="134">
        <f t="shared" si="19"/>
        <v>0</v>
      </c>
      <c r="Q168" s="134">
        <v>0</v>
      </c>
      <c r="R168" s="134">
        <f t="shared" si="20"/>
        <v>0</v>
      </c>
      <c r="S168" s="134">
        <v>0</v>
      </c>
      <c r="T168" s="135">
        <f t="shared" si="21"/>
        <v>0</v>
      </c>
      <c r="AR168" s="136" t="s">
        <v>863</v>
      </c>
      <c r="AT168" s="136" t="s">
        <v>143</v>
      </c>
      <c r="AU168" s="136" t="s">
        <v>80</v>
      </c>
      <c r="AY168" s="2" t="s">
        <v>140</v>
      </c>
      <c r="BE168" s="137">
        <f t="shared" si="11"/>
        <v>0</v>
      </c>
      <c r="BF168" s="137">
        <f t="shared" si="12"/>
        <v>0</v>
      </c>
      <c r="BG168" s="137">
        <f t="shared" si="13"/>
        <v>0</v>
      </c>
      <c r="BH168" s="137">
        <f t="shared" si="14"/>
        <v>0</v>
      </c>
      <c r="BI168" s="137">
        <f t="shared" si="15"/>
        <v>0</v>
      </c>
      <c r="BJ168" s="2" t="s">
        <v>78</v>
      </c>
      <c r="BK168" s="137">
        <f t="shared" si="22"/>
        <v>0</v>
      </c>
      <c r="BL168" s="2" t="s">
        <v>863</v>
      </c>
      <c r="BM168" s="136" t="s">
        <v>2131</v>
      </c>
    </row>
    <row r="169" spans="2:65" s="17" customFormat="1">
      <c r="B169" s="18"/>
      <c r="D169" s="138" t="s">
        <v>150</v>
      </c>
      <c r="F169" s="139" t="s">
        <v>2132</v>
      </c>
      <c r="I169" s="140"/>
      <c r="L169" s="18"/>
      <c r="M169" s="141"/>
      <c r="T169" s="42"/>
      <c r="AT169" s="2" t="s">
        <v>150</v>
      </c>
      <c r="AU169" s="2" t="s">
        <v>80</v>
      </c>
    </row>
    <row r="170" spans="2:65" s="150" customFormat="1">
      <c r="B170" s="151"/>
      <c r="D170" s="144" t="s">
        <v>152</v>
      </c>
      <c r="E170" s="152" t="s">
        <v>3</v>
      </c>
      <c r="F170" s="153" t="s">
        <v>2133</v>
      </c>
      <c r="H170" s="154">
        <v>20</v>
      </c>
      <c r="I170" s="155"/>
      <c r="L170" s="151"/>
      <c r="M170" s="156"/>
      <c r="T170" s="157"/>
      <c r="AT170" s="152" t="s">
        <v>152</v>
      </c>
      <c r="AU170" s="152" t="s">
        <v>80</v>
      </c>
      <c r="AV170" s="150" t="s">
        <v>80</v>
      </c>
      <c r="AW170" s="150" t="s">
        <v>32</v>
      </c>
      <c r="AX170" s="150" t="s">
        <v>70</v>
      </c>
      <c r="AY170" s="152" t="s">
        <v>140</v>
      </c>
    </row>
    <row r="171" spans="2:65" s="158" customFormat="1">
      <c r="B171" s="159"/>
      <c r="D171" s="144" t="s">
        <v>152</v>
      </c>
      <c r="E171" s="160" t="s">
        <v>3</v>
      </c>
      <c r="F171" s="161" t="s">
        <v>162</v>
      </c>
      <c r="H171" s="162">
        <v>20</v>
      </c>
      <c r="I171" s="163"/>
      <c r="L171" s="159"/>
      <c r="M171" s="164"/>
      <c r="T171" s="165"/>
      <c r="AT171" s="160" t="s">
        <v>152</v>
      </c>
      <c r="AU171" s="160" t="s">
        <v>80</v>
      </c>
      <c r="AV171" s="158" t="s">
        <v>148</v>
      </c>
      <c r="AW171" s="158" t="s">
        <v>32</v>
      </c>
      <c r="AX171" s="158" t="s">
        <v>78</v>
      </c>
      <c r="AY171" s="160" t="s">
        <v>140</v>
      </c>
    </row>
    <row r="172" spans="2:65" s="17" customFormat="1" ht="21.75" customHeight="1">
      <c r="B172" s="124"/>
      <c r="C172" s="166" t="s">
        <v>478</v>
      </c>
      <c r="D172" s="166" t="s">
        <v>228</v>
      </c>
      <c r="E172" s="167" t="s">
        <v>2134</v>
      </c>
      <c r="F172" s="168" t="s">
        <v>2135</v>
      </c>
      <c r="G172" s="169" t="s">
        <v>1029</v>
      </c>
      <c r="H172" s="170">
        <v>15</v>
      </c>
      <c r="I172" s="171"/>
      <c r="J172" s="172">
        <f t="shared" si="18"/>
        <v>0</v>
      </c>
      <c r="K172" s="168" t="s">
        <v>147</v>
      </c>
      <c r="L172" s="173"/>
      <c r="M172" s="174" t="s">
        <v>3</v>
      </c>
      <c r="N172" s="175" t="s">
        <v>41</v>
      </c>
      <c r="P172" s="134">
        <f t="shared" si="19"/>
        <v>0</v>
      </c>
      <c r="Q172" s="134">
        <v>0</v>
      </c>
      <c r="R172" s="134">
        <f t="shared" si="20"/>
        <v>0</v>
      </c>
      <c r="S172" s="134">
        <v>0</v>
      </c>
      <c r="T172" s="135">
        <f t="shared" si="21"/>
        <v>0</v>
      </c>
      <c r="AR172" s="136" t="s">
        <v>2121</v>
      </c>
      <c r="AT172" s="136" t="s">
        <v>228</v>
      </c>
      <c r="AU172" s="136" t="s">
        <v>80</v>
      </c>
      <c r="AY172" s="2" t="s">
        <v>140</v>
      </c>
      <c r="BE172" s="137">
        <f t="shared" si="11"/>
        <v>0</v>
      </c>
      <c r="BF172" s="137">
        <f t="shared" si="12"/>
        <v>0</v>
      </c>
      <c r="BG172" s="137">
        <f t="shared" si="13"/>
        <v>0</v>
      </c>
      <c r="BH172" s="137">
        <f t="shared" si="14"/>
        <v>0</v>
      </c>
      <c r="BI172" s="137">
        <f t="shared" si="15"/>
        <v>0</v>
      </c>
      <c r="BJ172" s="2" t="s">
        <v>78</v>
      </c>
      <c r="BK172" s="137">
        <f t="shared" si="22"/>
        <v>0</v>
      </c>
      <c r="BL172" s="2" t="s">
        <v>863</v>
      </c>
      <c r="BM172" s="136" t="s">
        <v>2136</v>
      </c>
    </row>
    <row r="173" spans="2:65" s="142" customFormat="1">
      <c r="B173" s="143"/>
      <c r="D173" s="144" t="s">
        <v>152</v>
      </c>
      <c r="E173" s="145" t="s">
        <v>3</v>
      </c>
      <c r="F173" s="146" t="s">
        <v>2137</v>
      </c>
      <c r="H173" s="145" t="s">
        <v>3</v>
      </c>
      <c r="I173" s="147"/>
      <c r="L173" s="143"/>
      <c r="M173" s="148"/>
      <c r="T173" s="149"/>
      <c r="AT173" s="145" t="s">
        <v>152</v>
      </c>
      <c r="AU173" s="145" t="s">
        <v>80</v>
      </c>
      <c r="AV173" s="142" t="s">
        <v>78</v>
      </c>
      <c r="AW173" s="142" t="s">
        <v>32</v>
      </c>
      <c r="AX173" s="142" t="s">
        <v>70</v>
      </c>
      <c r="AY173" s="145" t="s">
        <v>140</v>
      </c>
    </row>
    <row r="174" spans="2:65" s="150" customFormat="1">
      <c r="B174" s="151"/>
      <c r="D174" s="144" t="s">
        <v>152</v>
      </c>
      <c r="E174" s="152" t="s">
        <v>3</v>
      </c>
      <c r="F174" s="153" t="s">
        <v>80</v>
      </c>
      <c r="H174" s="154">
        <v>2</v>
      </c>
      <c r="I174" s="155"/>
      <c r="L174" s="151"/>
      <c r="M174" s="156"/>
      <c r="T174" s="157"/>
      <c r="AT174" s="152" t="s">
        <v>152</v>
      </c>
      <c r="AU174" s="152" t="s">
        <v>80</v>
      </c>
      <c r="AV174" s="150" t="s">
        <v>80</v>
      </c>
      <c r="AW174" s="150" t="s">
        <v>32</v>
      </c>
      <c r="AX174" s="150" t="s">
        <v>70</v>
      </c>
      <c r="AY174" s="152" t="s">
        <v>140</v>
      </c>
    </row>
    <row r="175" spans="2:65" s="176" customFormat="1">
      <c r="B175" s="177"/>
      <c r="D175" s="144" t="s">
        <v>152</v>
      </c>
      <c r="E175" s="178" t="s">
        <v>3</v>
      </c>
      <c r="F175" s="179" t="s">
        <v>274</v>
      </c>
      <c r="H175" s="180">
        <v>2</v>
      </c>
      <c r="I175" s="181"/>
      <c r="L175" s="177"/>
      <c r="M175" s="182"/>
      <c r="T175" s="183"/>
      <c r="AT175" s="178" t="s">
        <v>152</v>
      </c>
      <c r="AU175" s="178" t="s">
        <v>80</v>
      </c>
      <c r="AV175" s="176" t="s">
        <v>275</v>
      </c>
      <c r="AW175" s="176" t="s">
        <v>32</v>
      </c>
      <c r="AX175" s="176" t="s">
        <v>70</v>
      </c>
      <c r="AY175" s="178" t="s">
        <v>140</v>
      </c>
    </row>
    <row r="176" spans="2:65" s="142" customFormat="1">
      <c r="B176" s="143"/>
      <c r="D176" s="144" t="s">
        <v>152</v>
      </c>
      <c r="E176" s="145" t="s">
        <v>3</v>
      </c>
      <c r="F176" s="146" t="s">
        <v>2138</v>
      </c>
      <c r="H176" s="145" t="s">
        <v>3</v>
      </c>
      <c r="I176" s="147"/>
      <c r="L176" s="143"/>
      <c r="M176" s="148"/>
      <c r="T176" s="149"/>
      <c r="AT176" s="145" t="s">
        <v>152</v>
      </c>
      <c r="AU176" s="145" t="s">
        <v>80</v>
      </c>
      <c r="AV176" s="142" t="s">
        <v>78</v>
      </c>
      <c r="AW176" s="142" t="s">
        <v>32</v>
      </c>
      <c r="AX176" s="142" t="s">
        <v>70</v>
      </c>
      <c r="AY176" s="145" t="s">
        <v>140</v>
      </c>
    </row>
    <row r="177" spans="2:65" s="150" customFormat="1">
      <c r="B177" s="151"/>
      <c r="D177" s="144" t="s">
        <v>152</v>
      </c>
      <c r="E177" s="152" t="s">
        <v>3</v>
      </c>
      <c r="F177" s="153" t="s">
        <v>172</v>
      </c>
      <c r="H177" s="154">
        <v>7</v>
      </c>
      <c r="I177" s="155"/>
      <c r="L177" s="151"/>
      <c r="M177" s="156"/>
      <c r="T177" s="157"/>
      <c r="AT177" s="152" t="s">
        <v>152</v>
      </c>
      <c r="AU177" s="152" t="s">
        <v>80</v>
      </c>
      <c r="AV177" s="150" t="s">
        <v>80</v>
      </c>
      <c r="AW177" s="150" t="s">
        <v>32</v>
      </c>
      <c r="AX177" s="150" t="s">
        <v>70</v>
      </c>
      <c r="AY177" s="152" t="s">
        <v>140</v>
      </c>
    </row>
    <row r="178" spans="2:65" s="176" customFormat="1">
      <c r="B178" s="177"/>
      <c r="D178" s="144" t="s">
        <v>152</v>
      </c>
      <c r="E178" s="178" t="s">
        <v>3</v>
      </c>
      <c r="F178" s="179" t="s">
        <v>274</v>
      </c>
      <c r="H178" s="180">
        <v>7</v>
      </c>
      <c r="I178" s="181"/>
      <c r="L178" s="177"/>
      <c r="M178" s="182"/>
      <c r="T178" s="183"/>
      <c r="AT178" s="178" t="s">
        <v>152</v>
      </c>
      <c r="AU178" s="178" t="s">
        <v>80</v>
      </c>
      <c r="AV178" s="176" t="s">
        <v>275</v>
      </c>
      <c r="AW178" s="176" t="s">
        <v>32</v>
      </c>
      <c r="AX178" s="176" t="s">
        <v>70</v>
      </c>
      <c r="AY178" s="178" t="s">
        <v>140</v>
      </c>
    </row>
    <row r="179" spans="2:65" s="142" customFormat="1">
      <c r="B179" s="143"/>
      <c r="D179" s="144" t="s">
        <v>152</v>
      </c>
      <c r="E179" s="145" t="s">
        <v>3</v>
      </c>
      <c r="F179" s="146" t="s">
        <v>2139</v>
      </c>
      <c r="H179" s="145" t="s">
        <v>3</v>
      </c>
      <c r="I179" s="147"/>
      <c r="L179" s="143"/>
      <c r="M179" s="148"/>
      <c r="T179" s="149"/>
      <c r="AT179" s="145" t="s">
        <v>152</v>
      </c>
      <c r="AU179" s="145" t="s">
        <v>80</v>
      </c>
      <c r="AV179" s="142" t="s">
        <v>78</v>
      </c>
      <c r="AW179" s="142" t="s">
        <v>32</v>
      </c>
      <c r="AX179" s="142" t="s">
        <v>70</v>
      </c>
      <c r="AY179" s="145" t="s">
        <v>140</v>
      </c>
    </row>
    <row r="180" spans="2:65" s="150" customFormat="1">
      <c r="B180" s="151"/>
      <c r="D180" s="144" t="s">
        <v>152</v>
      </c>
      <c r="E180" s="152" t="s">
        <v>3</v>
      </c>
      <c r="F180" s="153" t="s">
        <v>78</v>
      </c>
      <c r="H180" s="154">
        <v>1</v>
      </c>
      <c r="I180" s="155"/>
      <c r="L180" s="151"/>
      <c r="M180" s="156"/>
      <c r="T180" s="157"/>
      <c r="AT180" s="152" t="s">
        <v>152</v>
      </c>
      <c r="AU180" s="152" t="s">
        <v>80</v>
      </c>
      <c r="AV180" s="150" t="s">
        <v>80</v>
      </c>
      <c r="AW180" s="150" t="s">
        <v>32</v>
      </c>
      <c r="AX180" s="150" t="s">
        <v>70</v>
      </c>
      <c r="AY180" s="152" t="s">
        <v>140</v>
      </c>
    </row>
    <row r="181" spans="2:65" s="176" customFormat="1">
      <c r="B181" s="177"/>
      <c r="D181" s="144" t="s">
        <v>152</v>
      </c>
      <c r="E181" s="178" t="s">
        <v>3</v>
      </c>
      <c r="F181" s="179" t="s">
        <v>274</v>
      </c>
      <c r="H181" s="180">
        <v>1</v>
      </c>
      <c r="I181" s="181"/>
      <c r="L181" s="177"/>
      <c r="M181" s="182"/>
      <c r="T181" s="183"/>
      <c r="AT181" s="178" t="s">
        <v>152</v>
      </c>
      <c r="AU181" s="178" t="s">
        <v>80</v>
      </c>
      <c r="AV181" s="176" t="s">
        <v>275</v>
      </c>
      <c r="AW181" s="176" t="s">
        <v>32</v>
      </c>
      <c r="AX181" s="176" t="s">
        <v>70</v>
      </c>
      <c r="AY181" s="178" t="s">
        <v>140</v>
      </c>
    </row>
    <row r="182" spans="2:65" s="142" customFormat="1">
      <c r="B182" s="143"/>
      <c r="D182" s="144" t="s">
        <v>152</v>
      </c>
      <c r="E182" s="145" t="s">
        <v>3</v>
      </c>
      <c r="F182" s="146" t="s">
        <v>2140</v>
      </c>
      <c r="H182" s="145" t="s">
        <v>3</v>
      </c>
      <c r="I182" s="147"/>
      <c r="L182" s="143"/>
      <c r="M182" s="148"/>
      <c r="T182" s="149"/>
      <c r="AT182" s="145" t="s">
        <v>152</v>
      </c>
      <c r="AU182" s="145" t="s">
        <v>80</v>
      </c>
      <c r="AV182" s="142" t="s">
        <v>78</v>
      </c>
      <c r="AW182" s="142" t="s">
        <v>32</v>
      </c>
      <c r="AX182" s="142" t="s">
        <v>70</v>
      </c>
      <c r="AY182" s="145" t="s">
        <v>140</v>
      </c>
    </row>
    <row r="183" spans="2:65" s="150" customFormat="1">
      <c r="B183" s="151"/>
      <c r="D183" s="144" t="s">
        <v>152</v>
      </c>
      <c r="E183" s="152" t="s">
        <v>3</v>
      </c>
      <c r="F183" s="153" t="s">
        <v>80</v>
      </c>
      <c r="H183" s="154">
        <v>2</v>
      </c>
      <c r="I183" s="155"/>
      <c r="L183" s="151"/>
      <c r="M183" s="156"/>
      <c r="T183" s="157"/>
      <c r="AT183" s="152" t="s">
        <v>152</v>
      </c>
      <c r="AU183" s="152" t="s">
        <v>80</v>
      </c>
      <c r="AV183" s="150" t="s">
        <v>80</v>
      </c>
      <c r="AW183" s="150" t="s">
        <v>32</v>
      </c>
      <c r="AX183" s="150" t="s">
        <v>70</v>
      </c>
      <c r="AY183" s="152" t="s">
        <v>140</v>
      </c>
    </row>
    <row r="184" spans="2:65" s="176" customFormat="1">
      <c r="B184" s="177"/>
      <c r="D184" s="144" t="s">
        <v>152</v>
      </c>
      <c r="E184" s="178" t="s">
        <v>3</v>
      </c>
      <c r="F184" s="179" t="s">
        <v>274</v>
      </c>
      <c r="H184" s="180">
        <v>2</v>
      </c>
      <c r="I184" s="181"/>
      <c r="L184" s="177"/>
      <c r="M184" s="182"/>
      <c r="T184" s="183"/>
      <c r="AT184" s="178" t="s">
        <v>152</v>
      </c>
      <c r="AU184" s="178" t="s">
        <v>80</v>
      </c>
      <c r="AV184" s="176" t="s">
        <v>275</v>
      </c>
      <c r="AW184" s="176" t="s">
        <v>32</v>
      </c>
      <c r="AX184" s="176" t="s">
        <v>70</v>
      </c>
      <c r="AY184" s="178" t="s">
        <v>140</v>
      </c>
    </row>
    <row r="185" spans="2:65" s="142" customFormat="1">
      <c r="B185" s="143"/>
      <c r="D185" s="144" t="s">
        <v>152</v>
      </c>
      <c r="E185" s="145" t="s">
        <v>3</v>
      </c>
      <c r="F185" s="146" t="s">
        <v>2141</v>
      </c>
      <c r="H185" s="145" t="s">
        <v>3</v>
      </c>
      <c r="I185" s="147"/>
      <c r="L185" s="143"/>
      <c r="M185" s="148"/>
      <c r="T185" s="149"/>
      <c r="AT185" s="145" t="s">
        <v>152</v>
      </c>
      <c r="AU185" s="145" t="s">
        <v>80</v>
      </c>
      <c r="AV185" s="142" t="s">
        <v>78</v>
      </c>
      <c r="AW185" s="142" t="s">
        <v>32</v>
      </c>
      <c r="AX185" s="142" t="s">
        <v>70</v>
      </c>
      <c r="AY185" s="145" t="s">
        <v>140</v>
      </c>
    </row>
    <row r="186" spans="2:65" s="150" customFormat="1">
      <c r="B186" s="151"/>
      <c r="D186" s="144" t="s">
        <v>152</v>
      </c>
      <c r="E186" s="152" t="s">
        <v>3</v>
      </c>
      <c r="F186" s="153" t="s">
        <v>275</v>
      </c>
      <c r="H186" s="154">
        <v>3</v>
      </c>
      <c r="I186" s="155"/>
      <c r="L186" s="151"/>
      <c r="M186" s="156"/>
      <c r="T186" s="157"/>
      <c r="AT186" s="152" t="s">
        <v>152</v>
      </c>
      <c r="AU186" s="152" t="s">
        <v>80</v>
      </c>
      <c r="AV186" s="150" t="s">
        <v>80</v>
      </c>
      <c r="AW186" s="150" t="s">
        <v>32</v>
      </c>
      <c r="AX186" s="150" t="s">
        <v>70</v>
      </c>
      <c r="AY186" s="152" t="s">
        <v>140</v>
      </c>
    </row>
    <row r="187" spans="2:65" s="176" customFormat="1">
      <c r="B187" s="177"/>
      <c r="D187" s="144" t="s">
        <v>152</v>
      </c>
      <c r="E187" s="178" t="s">
        <v>3</v>
      </c>
      <c r="F187" s="179" t="s">
        <v>274</v>
      </c>
      <c r="H187" s="180">
        <v>3</v>
      </c>
      <c r="I187" s="181"/>
      <c r="L187" s="177"/>
      <c r="M187" s="182"/>
      <c r="T187" s="183"/>
      <c r="AT187" s="178" t="s">
        <v>152</v>
      </c>
      <c r="AU187" s="178" t="s">
        <v>80</v>
      </c>
      <c r="AV187" s="176" t="s">
        <v>275</v>
      </c>
      <c r="AW187" s="176" t="s">
        <v>32</v>
      </c>
      <c r="AX187" s="176" t="s">
        <v>70</v>
      </c>
      <c r="AY187" s="178" t="s">
        <v>140</v>
      </c>
    </row>
    <row r="188" spans="2:65" s="158" customFormat="1">
      <c r="B188" s="159"/>
      <c r="D188" s="144" t="s">
        <v>152</v>
      </c>
      <c r="E188" s="160" t="s">
        <v>3</v>
      </c>
      <c r="F188" s="161" t="s">
        <v>162</v>
      </c>
      <c r="H188" s="162">
        <v>15</v>
      </c>
      <c r="I188" s="163"/>
      <c r="L188" s="159"/>
      <c r="M188" s="164"/>
      <c r="T188" s="165"/>
      <c r="AT188" s="160" t="s">
        <v>152</v>
      </c>
      <c r="AU188" s="160" t="s">
        <v>80</v>
      </c>
      <c r="AV188" s="158" t="s">
        <v>148</v>
      </c>
      <c r="AW188" s="158" t="s">
        <v>32</v>
      </c>
      <c r="AX188" s="158" t="s">
        <v>78</v>
      </c>
      <c r="AY188" s="160" t="s">
        <v>140</v>
      </c>
    </row>
    <row r="189" spans="2:65" s="17" customFormat="1" ht="21.75" customHeight="1">
      <c r="B189" s="124"/>
      <c r="C189" s="166" t="s">
        <v>172</v>
      </c>
      <c r="D189" s="166" t="s">
        <v>228</v>
      </c>
      <c r="E189" s="167" t="s">
        <v>2142</v>
      </c>
      <c r="F189" s="168" t="s">
        <v>2143</v>
      </c>
      <c r="G189" s="169" t="s">
        <v>1029</v>
      </c>
      <c r="H189" s="170">
        <v>3</v>
      </c>
      <c r="I189" s="171"/>
      <c r="J189" s="172">
        <f t="shared" si="18"/>
        <v>0</v>
      </c>
      <c r="K189" s="168" t="s">
        <v>147</v>
      </c>
      <c r="L189" s="173"/>
      <c r="M189" s="174" t="s">
        <v>3</v>
      </c>
      <c r="N189" s="175" t="s">
        <v>41</v>
      </c>
      <c r="P189" s="134">
        <f t="shared" si="19"/>
        <v>0</v>
      </c>
      <c r="Q189" s="134">
        <v>0</v>
      </c>
      <c r="R189" s="134">
        <f t="shared" si="20"/>
        <v>0</v>
      </c>
      <c r="S189" s="134">
        <v>0</v>
      </c>
      <c r="T189" s="135">
        <f t="shared" si="21"/>
        <v>0</v>
      </c>
      <c r="AR189" s="136" t="s">
        <v>2121</v>
      </c>
      <c r="AT189" s="136" t="s">
        <v>228</v>
      </c>
      <c r="AU189" s="136" t="s">
        <v>80</v>
      </c>
      <c r="AY189" s="2" t="s">
        <v>140</v>
      </c>
      <c r="BE189" s="137">
        <f t="shared" si="11"/>
        <v>0</v>
      </c>
      <c r="BF189" s="137">
        <f t="shared" si="12"/>
        <v>0</v>
      </c>
      <c r="BG189" s="137">
        <f t="shared" si="13"/>
        <v>0</v>
      </c>
      <c r="BH189" s="137">
        <f t="shared" si="14"/>
        <v>0</v>
      </c>
      <c r="BI189" s="137">
        <f t="shared" si="15"/>
        <v>0</v>
      </c>
      <c r="BJ189" s="2" t="s">
        <v>78</v>
      </c>
      <c r="BK189" s="137">
        <f t="shared" si="22"/>
        <v>0</v>
      </c>
      <c r="BL189" s="2" t="s">
        <v>863</v>
      </c>
      <c r="BM189" s="136" t="s">
        <v>2144</v>
      </c>
    </row>
    <row r="190" spans="2:65" s="142" customFormat="1">
      <c r="B190" s="143"/>
      <c r="D190" s="144" t="s">
        <v>152</v>
      </c>
      <c r="E190" s="145" t="s">
        <v>3</v>
      </c>
      <c r="F190" s="146" t="s">
        <v>2145</v>
      </c>
      <c r="H190" s="145" t="s">
        <v>3</v>
      </c>
      <c r="I190" s="147"/>
      <c r="L190" s="143"/>
      <c r="M190" s="148"/>
      <c r="T190" s="149"/>
      <c r="AT190" s="145" t="s">
        <v>152</v>
      </c>
      <c r="AU190" s="145" t="s">
        <v>80</v>
      </c>
      <c r="AV190" s="142" t="s">
        <v>78</v>
      </c>
      <c r="AW190" s="142" t="s">
        <v>32</v>
      </c>
      <c r="AX190" s="142" t="s">
        <v>70</v>
      </c>
      <c r="AY190" s="145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78</v>
      </c>
      <c r="H191" s="154">
        <v>1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76" customFormat="1">
      <c r="B192" s="177"/>
      <c r="D192" s="144" t="s">
        <v>152</v>
      </c>
      <c r="E192" s="178" t="s">
        <v>3</v>
      </c>
      <c r="F192" s="179" t="s">
        <v>274</v>
      </c>
      <c r="H192" s="180">
        <v>1</v>
      </c>
      <c r="I192" s="181"/>
      <c r="L192" s="177"/>
      <c r="M192" s="182"/>
      <c r="T192" s="183"/>
      <c r="AT192" s="178" t="s">
        <v>152</v>
      </c>
      <c r="AU192" s="178" t="s">
        <v>80</v>
      </c>
      <c r="AV192" s="176" t="s">
        <v>275</v>
      </c>
      <c r="AW192" s="176" t="s">
        <v>32</v>
      </c>
      <c r="AX192" s="176" t="s">
        <v>70</v>
      </c>
      <c r="AY192" s="178" t="s">
        <v>140</v>
      </c>
    </row>
    <row r="193" spans="2:65" s="142" customFormat="1">
      <c r="B193" s="143"/>
      <c r="D193" s="144" t="s">
        <v>152</v>
      </c>
      <c r="E193" s="145" t="s">
        <v>3</v>
      </c>
      <c r="F193" s="146" t="s">
        <v>2146</v>
      </c>
      <c r="H193" s="145" t="s">
        <v>3</v>
      </c>
      <c r="I193" s="147"/>
      <c r="L193" s="143"/>
      <c r="M193" s="148"/>
      <c r="T193" s="149"/>
      <c r="AT193" s="145" t="s">
        <v>152</v>
      </c>
      <c r="AU193" s="145" t="s">
        <v>80</v>
      </c>
      <c r="AV193" s="142" t="s">
        <v>78</v>
      </c>
      <c r="AW193" s="142" t="s">
        <v>32</v>
      </c>
      <c r="AX193" s="142" t="s">
        <v>70</v>
      </c>
      <c r="AY193" s="145" t="s">
        <v>140</v>
      </c>
    </row>
    <row r="194" spans="2:65" s="150" customFormat="1">
      <c r="B194" s="151"/>
      <c r="D194" s="144" t="s">
        <v>152</v>
      </c>
      <c r="E194" s="152" t="s">
        <v>3</v>
      </c>
      <c r="F194" s="153" t="s">
        <v>78</v>
      </c>
      <c r="H194" s="154">
        <v>1</v>
      </c>
      <c r="I194" s="155"/>
      <c r="L194" s="151"/>
      <c r="M194" s="156"/>
      <c r="T194" s="157"/>
      <c r="AT194" s="152" t="s">
        <v>152</v>
      </c>
      <c r="AU194" s="152" t="s">
        <v>80</v>
      </c>
      <c r="AV194" s="150" t="s">
        <v>80</v>
      </c>
      <c r="AW194" s="150" t="s">
        <v>32</v>
      </c>
      <c r="AX194" s="150" t="s">
        <v>70</v>
      </c>
      <c r="AY194" s="152" t="s">
        <v>140</v>
      </c>
    </row>
    <row r="195" spans="2:65" s="176" customFormat="1">
      <c r="B195" s="177"/>
      <c r="D195" s="144" t="s">
        <v>152</v>
      </c>
      <c r="E195" s="178" t="s">
        <v>3</v>
      </c>
      <c r="F195" s="179" t="s">
        <v>274</v>
      </c>
      <c r="H195" s="180">
        <v>1</v>
      </c>
      <c r="I195" s="181"/>
      <c r="L195" s="177"/>
      <c r="M195" s="182"/>
      <c r="T195" s="183"/>
      <c r="AT195" s="178" t="s">
        <v>152</v>
      </c>
      <c r="AU195" s="178" t="s">
        <v>80</v>
      </c>
      <c r="AV195" s="176" t="s">
        <v>275</v>
      </c>
      <c r="AW195" s="176" t="s">
        <v>32</v>
      </c>
      <c r="AX195" s="176" t="s">
        <v>70</v>
      </c>
      <c r="AY195" s="178" t="s">
        <v>140</v>
      </c>
    </row>
    <row r="196" spans="2:65" s="142" customFormat="1">
      <c r="B196" s="143"/>
      <c r="D196" s="144" t="s">
        <v>152</v>
      </c>
      <c r="E196" s="145" t="s">
        <v>3</v>
      </c>
      <c r="F196" s="146" t="s">
        <v>2147</v>
      </c>
      <c r="H196" s="145" t="s">
        <v>3</v>
      </c>
      <c r="I196" s="147"/>
      <c r="L196" s="143"/>
      <c r="M196" s="148"/>
      <c r="T196" s="149"/>
      <c r="AT196" s="145" t="s">
        <v>152</v>
      </c>
      <c r="AU196" s="145" t="s">
        <v>80</v>
      </c>
      <c r="AV196" s="142" t="s">
        <v>78</v>
      </c>
      <c r="AW196" s="142" t="s">
        <v>32</v>
      </c>
      <c r="AX196" s="142" t="s">
        <v>70</v>
      </c>
      <c r="AY196" s="145" t="s">
        <v>140</v>
      </c>
    </row>
    <row r="197" spans="2:65" s="150" customFormat="1">
      <c r="B197" s="151"/>
      <c r="D197" s="144" t="s">
        <v>152</v>
      </c>
      <c r="E197" s="152" t="s">
        <v>3</v>
      </c>
      <c r="F197" s="153" t="s">
        <v>78</v>
      </c>
      <c r="H197" s="154">
        <v>1</v>
      </c>
      <c r="I197" s="155"/>
      <c r="L197" s="151"/>
      <c r="M197" s="156"/>
      <c r="T197" s="157"/>
      <c r="AT197" s="152" t="s">
        <v>152</v>
      </c>
      <c r="AU197" s="152" t="s">
        <v>80</v>
      </c>
      <c r="AV197" s="150" t="s">
        <v>80</v>
      </c>
      <c r="AW197" s="150" t="s">
        <v>32</v>
      </c>
      <c r="AX197" s="150" t="s">
        <v>70</v>
      </c>
      <c r="AY197" s="152" t="s">
        <v>140</v>
      </c>
    </row>
    <row r="198" spans="2:65" s="176" customFormat="1">
      <c r="B198" s="177"/>
      <c r="D198" s="144" t="s">
        <v>152</v>
      </c>
      <c r="E198" s="178" t="s">
        <v>3</v>
      </c>
      <c r="F198" s="179" t="s">
        <v>274</v>
      </c>
      <c r="H198" s="180">
        <v>1</v>
      </c>
      <c r="I198" s="181"/>
      <c r="L198" s="177"/>
      <c r="M198" s="182"/>
      <c r="T198" s="183"/>
      <c r="AT198" s="178" t="s">
        <v>152</v>
      </c>
      <c r="AU198" s="178" t="s">
        <v>80</v>
      </c>
      <c r="AV198" s="176" t="s">
        <v>275</v>
      </c>
      <c r="AW198" s="176" t="s">
        <v>32</v>
      </c>
      <c r="AX198" s="176" t="s">
        <v>70</v>
      </c>
      <c r="AY198" s="178" t="s">
        <v>140</v>
      </c>
    </row>
    <row r="199" spans="2:65" s="158" customFormat="1">
      <c r="B199" s="159"/>
      <c r="D199" s="144" t="s">
        <v>152</v>
      </c>
      <c r="E199" s="160" t="s">
        <v>3</v>
      </c>
      <c r="F199" s="161" t="s">
        <v>162</v>
      </c>
      <c r="H199" s="162">
        <v>3</v>
      </c>
      <c r="I199" s="163"/>
      <c r="L199" s="159"/>
      <c r="M199" s="164"/>
      <c r="T199" s="165"/>
      <c r="AT199" s="160" t="s">
        <v>152</v>
      </c>
      <c r="AU199" s="160" t="s">
        <v>80</v>
      </c>
      <c r="AV199" s="158" t="s">
        <v>148</v>
      </c>
      <c r="AW199" s="158" t="s">
        <v>32</v>
      </c>
      <c r="AX199" s="158" t="s">
        <v>78</v>
      </c>
      <c r="AY199" s="160" t="s">
        <v>140</v>
      </c>
    </row>
    <row r="200" spans="2:65" s="17" customFormat="1" ht="16.5" customHeight="1">
      <c r="B200" s="124"/>
      <c r="C200" s="166" t="s">
        <v>352</v>
      </c>
      <c r="D200" s="166" t="s">
        <v>228</v>
      </c>
      <c r="E200" s="167" t="s">
        <v>2148</v>
      </c>
      <c r="F200" s="168" t="s">
        <v>2149</v>
      </c>
      <c r="G200" s="169" t="s">
        <v>1029</v>
      </c>
      <c r="H200" s="170">
        <v>2</v>
      </c>
      <c r="I200" s="171"/>
      <c r="J200" s="172">
        <f t="shared" si="18"/>
        <v>0</v>
      </c>
      <c r="K200" s="168" t="s">
        <v>147</v>
      </c>
      <c r="L200" s="173"/>
      <c r="M200" s="174" t="s">
        <v>3</v>
      </c>
      <c r="N200" s="175" t="s">
        <v>41</v>
      </c>
      <c r="P200" s="134">
        <f t="shared" si="19"/>
        <v>0</v>
      </c>
      <c r="Q200" s="134">
        <v>0</v>
      </c>
      <c r="R200" s="134">
        <f t="shared" si="20"/>
        <v>0</v>
      </c>
      <c r="S200" s="134">
        <v>0</v>
      </c>
      <c r="T200" s="135">
        <f t="shared" si="21"/>
        <v>0</v>
      </c>
      <c r="AR200" s="136" t="s">
        <v>2121</v>
      </c>
      <c r="AT200" s="136" t="s">
        <v>228</v>
      </c>
      <c r="AU200" s="136" t="s">
        <v>80</v>
      </c>
      <c r="AY200" s="2" t="s">
        <v>140</v>
      </c>
      <c r="BE200" s="137">
        <f t="shared" ref="BE200:BE258" si="23">IF(N200="základní",J200,0)</f>
        <v>0</v>
      </c>
      <c r="BF200" s="137">
        <f t="shared" ref="BF200:BF258" si="24">IF(N200="snížená",J200,0)</f>
        <v>0</v>
      </c>
      <c r="BG200" s="137">
        <f t="shared" ref="BG200:BG258" si="25">IF(N200="zákl. přenesená",J200,0)</f>
        <v>0</v>
      </c>
      <c r="BH200" s="137">
        <f t="shared" ref="BH200:BH258" si="26">IF(N200="sníž. přenesená",J200,0)</f>
        <v>0</v>
      </c>
      <c r="BI200" s="137">
        <f t="shared" ref="BI200:BI258" si="27">IF(N200="nulová",J200,0)</f>
        <v>0</v>
      </c>
      <c r="BJ200" s="2" t="s">
        <v>78</v>
      </c>
      <c r="BK200" s="137">
        <f t="shared" si="22"/>
        <v>0</v>
      </c>
      <c r="BL200" s="2" t="s">
        <v>863</v>
      </c>
      <c r="BM200" s="136" t="s">
        <v>2150</v>
      </c>
    </row>
    <row r="201" spans="2:65" s="142" customFormat="1">
      <c r="B201" s="143"/>
      <c r="D201" s="144" t="s">
        <v>152</v>
      </c>
      <c r="E201" s="145" t="s">
        <v>3</v>
      </c>
      <c r="F201" s="146" t="s">
        <v>2151</v>
      </c>
      <c r="H201" s="145" t="s">
        <v>3</v>
      </c>
      <c r="I201" s="147"/>
      <c r="L201" s="143"/>
      <c r="M201" s="148"/>
      <c r="T201" s="149"/>
      <c r="AT201" s="145" t="s">
        <v>152</v>
      </c>
      <c r="AU201" s="145" t="s">
        <v>80</v>
      </c>
      <c r="AV201" s="142" t="s">
        <v>78</v>
      </c>
      <c r="AW201" s="142" t="s">
        <v>32</v>
      </c>
      <c r="AX201" s="142" t="s">
        <v>70</v>
      </c>
      <c r="AY201" s="145" t="s">
        <v>140</v>
      </c>
    </row>
    <row r="202" spans="2:65" s="150" customFormat="1">
      <c r="B202" s="151"/>
      <c r="D202" s="144" t="s">
        <v>152</v>
      </c>
      <c r="E202" s="152" t="s">
        <v>3</v>
      </c>
      <c r="F202" s="153" t="s">
        <v>80</v>
      </c>
      <c r="H202" s="154">
        <v>2</v>
      </c>
      <c r="I202" s="155"/>
      <c r="L202" s="151"/>
      <c r="M202" s="156"/>
      <c r="T202" s="157"/>
      <c r="AT202" s="152" t="s">
        <v>152</v>
      </c>
      <c r="AU202" s="152" t="s">
        <v>80</v>
      </c>
      <c r="AV202" s="150" t="s">
        <v>80</v>
      </c>
      <c r="AW202" s="150" t="s">
        <v>32</v>
      </c>
      <c r="AX202" s="150" t="s">
        <v>70</v>
      </c>
      <c r="AY202" s="152" t="s">
        <v>140</v>
      </c>
    </row>
    <row r="203" spans="2:65" s="158" customFormat="1">
      <c r="B203" s="159"/>
      <c r="D203" s="144" t="s">
        <v>152</v>
      </c>
      <c r="E203" s="160" t="s">
        <v>3</v>
      </c>
      <c r="F203" s="161" t="s">
        <v>162</v>
      </c>
      <c r="H203" s="162">
        <v>2</v>
      </c>
      <c r="I203" s="163"/>
      <c r="L203" s="159"/>
      <c r="M203" s="164"/>
      <c r="T203" s="165"/>
      <c r="AT203" s="160" t="s">
        <v>152</v>
      </c>
      <c r="AU203" s="160" t="s">
        <v>80</v>
      </c>
      <c r="AV203" s="158" t="s">
        <v>148</v>
      </c>
      <c r="AW203" s="158" t="s">
        <v>32</v>
      </c>
      <c r="AX203" s="158" t="s">
        <v>78</v>
      </c>
      <c r="AY203" s="160" t="s">
        <v>140</v>
      </c>
    </row>
    <row r="204" spans="2:65" s="17" customFormat="1" ht="21.75" customHeight="1">
      <c r="B204" s="124"/>
      <c r="C204" s="125" t="s">
        <v>231</v>
      </c>
      <c r="D204" s="125" t="s">
        <v>143</v>
      </c>
      <c r="E204" s="126" t="s">
        <v>2152</v>
      </c>
      <c r="F204" s="127" t="s">
        <v>2153</v>
      </c>
      <c r="G204" s="128" t="s">
        <v>1029</v>
      </c>
      <c r="H204" s="129">
        <v>7</v>
      </c>
      <c r="I204" s="130"/>
      <c r="J204" s="131">
        <f t="shared" si="18"/>
        <v>0</v>
      </c>
      <c r="K204" s="127" t="s">
        <v>147</v>
      </c>
      <c r="L204" s="18"/>
      <c r="M204" s="132" t="s">
        <v>3</v>
      </c>
      <c r="N204" s="133" t="s">
        <v>41</v>
      </c>
      <c r="P204" s="134">
        <f t="shared" si="19"/>
        <v>0</v>
      </c>
      <c r="Q204" s="134">
        <v>0</v>
      </c>
      <c r="R204" s="134">
        <f t="shared" si="20"/>
        <v>0</v>
      </c>
      <c r="S204" s="134">
        <v>0</v>
      </c>
      <c r="T204" s="135">
        <f t="shared" si="21"/>
        <v>0</v>
      </c>
      <c r="AR204" s="136" t="s">
        <v>863</v>
      </c>
      <c r="AT204" s="136" t="s">
        <v>143</v>
      </c>
      <c r="AU204" s="136" t="s">
        <v>80</v>
      </c>
      <c r="AY204" s="2" t="s">
        <v>140</v>
      </c>
      <c r="BE204" s="137">
        <f t="shared" si="23"/>
        <v>0</v>
      </c>
      <c r="BF204" s="137">
        <f t="shared" si="24"/>
        <v>0</v>
      </c>
      <c r="BG204" s="137">
        <f t="shared" si="25"/>
        <v>0</v>
      </c>
      <c r="BH204" s="137">
        <f t="shared" si="26"/>
        <v>0</v>
      </c>
      <c r="BI204" s="137">
        <f t="shared" si="27"/>
        <v>0</v>
      </c>
      <c r="BJ204" s="2" t="s">
        <v>78</v>
      </c>
      <c r="BK204" s="137">
        <f t="shared" si="22"/>
        <v>0</v>
      </c>
      <c r="BL204" s="2" t="s">
        <v>863</v>
      </c>
      <c r="BM204" s="136" t="s">
        <v>2154</v>
      </c>
    </row>
    <row r="205" spans="2:65" s="17" customFormat="1">
      <c r="B205" s="18"/>
      <c r="D205" s="138" t="s">
        <v>150</v>
      </c>
      <c r="F205" s="139" t="s">
        <v>2155</v>
      </c>
      <c r="I205" s="140"/>
      <c r="L205" s="18"/>
      <c r="M205" s="141"/>
      <c r="T205" s="42"/>
      <c r="AT205" s="2" t="s">
        <v>150</v>
      </c>
      <c r="AU205" s="2" t="s">
        <v>80</v>
      </c>
    </row>
    <row r="206" spans="2:65" s="17" customFormat="1" ht="24.2" customHeight="1">
      <c r="B206" s="124"/>
      <c r="C206" s="166" t="s">
        <v>671</v>
      </c>
      <c r="D206" s="166" t="s">
        <v>228</v>
      </c>
      <c r="E206" s="167" t="s">
        <v>1955</v>
      </c>
      <c r="F206" s="168" t="s">
        <v>2156</v>
      </c>
      <c r="G206" s="169" t="s">
        <v>1029</v>
      </c>
      <c r="H206" s="170">
        <v>7</v>
      </c>
      <c r="I206" s="171"/>
      <c r="J206" s="172">
        <f t="shared" si="18"/>
        <v>0</v>
      </c>
      <c r="K206" s="168" t="s">
        <v>147</v>
      </c>
      <c r="L206" s="173"/>
      <c r="M206" s="174" t="s">
        <v>3</v>
      </c>
      <c r="N206" s="175" t="s">
        <v>41</v>
      </c>
      <c r="P206" s="134">
        <f t="shared" si="19"/>
        <v>0</v>
      </c>
      <c r="Q206" s="134">
        <v>0</v>
      </c>
      <c r="R206" s="134">
        <f t="shared" si="20"/>
        <v>0</v>
      </c>
      <c r="S206" s="134">
        <v>0</v>
      </c>
      <c r="T206" s="135">
        <f t="shared" si="21"/>
        <v>0</v>
      </c>
      <c r="AR206" s="136" t="s">
        <v>2121</v>
      </c>
      <c r="AT206" s="136" t="s">
        <v>228</v>
      </c>
      <c r="AU206" s="136" t="s">
        <v>80</v>
      </c>
      <c r="AY206" s="2" t="s">
        <v>140</v>
      </c>
      <c r="BE206" s="137">
        <f t="shared" si="23"/>
        <v>0</v>
      </c>
      <c r="BF206" s="137">
        <f t="shared" si="24"/>
        <v>0</v>
      </c>
      <c r="BG206" s="137">
        <f t="shared" si="25"/>
        <v>0</v>
      </c>
      <c r="BH206" s="137">
        <f t="shared" si="26"/>
        <v>0</v>
      </c>
      <c r="BI206" s="137">
        <f t="shared" si="27"/>
        <v>0</v>
      </c>
      <c r="BJ206" s="2" t="s">
        <v>78</v>
      </c>
      <c r="BK206" s="137">
        <f t="shared" si="22"/>
        <v>0</v>
      </c>
      <c r="BL206" s="2" t="s">
        <v>863</v>
      </c>
      <c r="BM206" s="136" t="s">
        <v>2157</v>
      </c>
    </row>
    <row r="207" spans="2:65" s="17" customFormat="1" ht="16.5" customHeight="1">
      <c r="B207" s="124"/>
      <c r="C207" s="125" t="s">
        <v>1050</v>
      </c>
      <c r="D207" s="125" t="s">
        <v>143</v>
      </c>
      <c r="E207" s="126" t="s">
        <v>2158</v>
      </c>
      <c r="F207" s="127" t="s">
        <v>2159</v>
      </c>
      <c r="G207" s="128" t="s">
        <v>1058</v>
      </c>
      <c r="H207" s="129">
        <v>1</v>
      </c>
      <c r="I207" s="130"/>
      <c r="J207" s="131">
        <f t="shared" si="18"/>
        <v>0</v>
      </c>
      <c r="K207" s="127" t="s">
        <v>147</v>
      </c>
      <c r="L207" s="18"/>
      <c r="M207" s="132" t="s">
        <v>3</v>
      </c>
      <c r="N207" s="133" t="s">
        <v>41</v>
      </c>
      <c r="P207" s="134">
        <f t="shared" si="19"/>
        <v>0</v>
      </c>
      <c r="Q207" s="134">
        <v>0</v>
      </c>
      <c r="R207" s="134">
        <f t="shared" si="20"/>
        <v>0</v>
      </c>
      <c r="S207" s="134">
        <v>0</v>
      </c>
      <c r="T207" s="135">
        <f t="shared" si="21"/>
        <v>0</v>
      </c>
      <c r="AR207" s="136" t="s">
        <v>863</v>
      </c>
      <c r="AT207" s="136" t="s">
        <v>143</v>
      </c>
      <c r="AU207" s="136" t="s">
        <v>80</v>
      </c>
      <c r="AY207" s="2" t="s">
        <v>140</v>
      </c>
      <c r="BE207" s="137">
        <f t="shared" si="23"/>
        <v>0</v>
      </c>
      <c r="BF207" s="137">
        <f t="shared" si="24"/>
        <v>0</v>
      </c>
      <c r="BG207" s="137">
        <f t="shared" si="25"/>
        <v>0</v>
      </c>
      <c r="BH207" s="137">
        <f t="shared" si="26"/>
        <v>0</v>
      </c>
      <c r="BI207" s="137">
        <f t="shared" si="27"/>
        <v>0</v>
      </c>
      <c r="BJ207" s="2" t="s">
        <v>78</v>
      </c>
      <c r="BK207" s="137">
        <f t="shared" si="22"/>
        <v>0</v>
      </c>
      <c r="BL207" s="2" t="s">
        <v>863</v>
      </c>
      <c r="BM207" s="136" t="s">
        <v>2160</v>
      </c>
    </row>
    <row r="208" spans="2:65" s="17" customFormat="1">
      <c r="B208" s="18"/>
      <c r="D208" s="138" t="s">
        <v>150</v>
      </c>
      <c r="F208" s="139" t="s">
        <v>2161</v>
      </c>
      <c r="I208" s="140"/>
      <c r="L208" s="18"/>
      <c r="M208" s="141"/>
      <c r="T208" s="42"/>
      <c r="AT208" s="2" t="s">
        <v>150</v>
      </c>
      <c r="AU208" s="2" t="s">
        <v>80</v>
      </c>
    </row>
    <row r="209" spans="2:65" s="17" customFormat="1" ht="16.5" customHeight="1">
      <c r="B209" s="124"/>
      <c r="C209" s="125" t="s">
        <v>9</v>
      </c>
      <c r="D209" s="125" t="s">
        <v>143</v>
      </c>
      <c r="E209" s="126" t="s">
        <v>2162</v>
      </c>
      <c r="F209" s="127" t="s">
        <v>2163</v>
      </c>
      <c r="G209" s="128" t="s">
        <v>1058</v>
      </c>
      <c r="H209" s="129">
        <v>1</v>
      </c>
      <c r="I209" s="130"/>
      <c r="J209" s="131">
        <f t="shared" si="18"/>
        <v>0</v>
      </c>
      <c r="K209" s="127" t="s">
        <v>147</v>
      </c>
      <c r="L209" s="18"/>
      <c r="M209" s="132" t="s">
        <v>3</v>
      </c>
      <c r="N209" s="133" t="s">
        <v>41</v>
      </c>
      <c r="P209" s="134">
        <f t="shared" si="19"/>
        <v>0</v>
      </c>
      <c r="Q209" s="134">
        <v>0</v>
      </c>
      <c r="R209" s="134">
        <f t="shared" si="20"/>
        <v>0</v>
      </c>
      <c r="S209" s="134">
        <v>0</v>
      </c>
      <c r="T209" s="135">
        <f t="shared" si="21"/>
        <v>0</v>
      </c>
      <c r="AR209" s="136" t="s">
        <v>863</v>
      </c>
      <c r="AT209" s="136" t="s">
        <v>143</v>
      </c>
      <c r="AU209" s="136" t="s">
        <v>80</v>
      </c>
      <c r="AY209" s="2" t="s">
        <v>140</v>
      </c>
      <c r="BE209" s="137">
        <f t="shared" si="23"/>
        <v>0</v>
      </c>
      <c r="BF209" s="137">
        <f t="shared" si="24"/>
        <v>0</v>
      </c>
      <c r="BG209" s="137">
        <f t="shared" si="25"/>
        <v>0</v>
      </c>
      <c r="BH209" s="137">
        <f t="shared" si="26"/>
        <v>0</v>
      </c>
      <c r="BI209" s="137">
        <f t="shared" si="27"/>
        <v>0</v>
      </c>
      <c r="BJ209" s="2" t="s">
        <v>78</v>
      </c>
      <c r="BK209" s="137">
        <f t="shared" si="22"/>
        <v>0</v>
      </c>
      <c r="BL209" s="2" t="s">
        <v>863</v>
      </c>
      <c r="BM209" s="136" t="s">
        <v>2164</v>
      </c>
    </row>
    <row r="210" spans="2:65" s="17" customFormat="1">
      <c r="B210" s="18"/>
      <c r="D210" s="138" t="s">
        <v>150</v>
      </c>
      <c r="F210" s="139" t="s">
        <v>2165</v>
      </c>
      <c r="I210" s="140"/>
      <c r="L210" s="18"/>
      <c r="M210" s="141"/>
      <c r="T210" s="42"/>
      <c r="AT210" s="2" t="s">
        <v>150</v>
      </c>
      <c r="AU210" s="2" t="s">
        <v>80</v>
      </c>
    </row>
    <row r="211" spans="2:65" s="17" customFormat="1" ht="16.5" customHeight="1">
      <c r="B211" s="124"/>
      <c r="C211" s="125" t="s">
        <v>1069</v>
      </c>
      <c r="D211" s="125" t="s">
        <v>143</v>
      </c>
      <c r="E211" s="126" t="s">
        <v>2166</v>
      </c>
      <c r="F211" s="127" t="s">
        <v>2167</v>
      </c>
      <c r="G211" s="128" t="s">
        <v>1058</v>
      </c>
      <c r="H211" s="129">
        <v>1</v>
      </c>
      <c r="I211" s="130"/>
      <c r="J211" s="131">
        <f t="shared" si="18"/>
        <v>0</v>
      </c>
      <c r="K211" s="127" t="s">
        <v>147</v>
      </c>
      <c r="L211" s="18"/>
      <c r="M211" s="132" t="s">
        <v>3</v>
      </c>
      <c r="N211" s="133" t="s">
        <v>41</v>
      </c>
      <c r="P211" s="134">
        <f t="shared" si="19"/>
        <v>0</v>
      </c>
      <c r="Q211" s="134">
        <v>0</v>
      </c>
      <c r="R211" s="134">
        <f t="shared" si="20"/>
        <v>0</v>
      </c>
      <c r="S211" s="134">
        <v>0</v>
      </c>
      <c r="T211" s="135">
        <f t="shared" si="21"/>
        <v>0</v>
      </c>
      <c r="AR211" s="136" t="s">
        <v>863</v>
      </c>
      <c r="AT211" s="136" t="s">
        <v>143</v>
      </c>
      <c r="AU211" s="136" t="s">
        <v>80</v>
      </c>
      <c r="AY211" s="2" t="s">
        <v>140</v>
      </c>
      <c r="BE211" s="137">
        <f t="shared" si="23"/>
        <v>0</v>
      </c>
      <c r="BF211" s="137">
        <f t="shared" si="24"/>
        <v>0</v>
      </c>
      <c r="BG211" s="137">
        <f t="shared" si="25"/>
        <v>0</v>
      </c>
      <c r="BH211" s="137">
        <f t="shared" si="26"/>
        <v>0</v>
      </c>
      <c r="BI211" s="137">
        <f t="shared" si="27"/>
        <v>0</v>
      </c>
      <c r="BJ211" s="2" t="s">
        <v>78</v>
      </c>
      <c r="BK211" s="137">
        <f t="shared" si="22"/>
        <v>0</v>
      </c>
      <c r="BL211" s="2" t="s">
        <v>863</v>
      </c>
      <c r="BM211" s="136" t="s">
        <v>2168</v>
      </c>
    </row>
    <row r="212" spans="2:65" s="17" customFormat="1">
      <c r="B212" s="18"/>
      <c r="D212" s="138" t="s">
        <v>150</v>
      </c>
      <c r="F212" s="139" t="s">
        <v>2169</v>
      </c>
      <c r="I212" s="140"/>
      <c r="L212" s="18"/>
      <c r="M212" s="141"/>
      <c r="T212" s="42"/>
      <c r="AT212" s="2" t="s">
        <v>150</v>
      </c>
      <c r="AU212" s="2" t="s">
        <v>80</v>
      </c>
    </row>
    <row r="213" spans="2:65" s="17" customFormat="1" ht="16.5" customHeight="1">
      <c r="B213" s="124"/>
      <c r="C213" s="125" t="s">
        <v>1077</v>
      </c>
      <c r="D213" s="125" t="s">
        <v>143</v>
      </c>
      <c r="E213" s="126" t="s">
        <v>2170</v>
      </c>
      <c r="F213" s="127" t="s">
        <v>2171</v>
      </c>
      <c r="G213" s="128" t="s">
        <v>1058</v>
      </c>
      <c r="H213" s="129">
        <v>1</v>
      </c>
      <c r="I213" s="130"/>
      <c r="J213" s="131">
        <f t="shared" si="18"/>
        <v>0</v>
      </c>
      <c r="K213" s="127" t="s">
        <v>147</v>
      </c>
      <c r="L213" s="18"/>
      <c r="M213" s="132" t="s">
        <v>3</v>
      </c>
      <c r="N213" s="133" t="s">
        <v>41</v>
      </c>
      <c r="P213" s="134">
        <f t="shared" si="19"/>
        <v>0</v>
      </c>
      <c r="Q213" s="134">
        <v>0</v>
      </c>
      <c r="R213" s="134">
        <f t="shared" si="20"/>
        <v>0</v>
      </c>
      <c r="S213" s="134">
        <v>0</v>
      </c>
      <c r="T213" s="135">
        <f t="shared" si="21"/>
        <v>0</v>
      </c>
      <c r="AR213" s="136" t="s">
        <v>863</v>
      </c>
      <c r="AT213" s="136" t="s">
        <v>143</v>
      </c>
      <c r="AU213" s="136" t="s">
        <v>80</v>
      </c>
      <c r="AY213" s="2" t="s">
        <v>140</v>
      </c>
      <c r="BE213" s="137">
        <f t="shared" si="23"/>
        <v>0</v>
      </c>
      <c r="BF213" s="137">
        <f t="shared" si="24"/>
        <v>0</v>
      </c>
      <c r="BG213" s="137">
        <f t="shared" si="25"/>
        <v>0</v>
      </c>
      <c r="BH213" s="137">
        <f t="shared" si="26"/>
        <v>0</v>
      </c>
      <c r="BI213" s="137">
        <f t="shared" si="27"/>
        <v>0</v>
      </c>
      <c r="BJ213" s="2" t="s">
        <v>78</v>
      </c>
      <c r="BK213" s="137">
        <f t="shared" si="22"/>
        <v>0</v>
      </c>
      <c r="BL213" s="2" t="s">
        <v>863</v>
      </c>
      <c r="BM213" s="136" t="s">
        <v>2172</v>
      </c>
    </row>
    <row r="214" spans="2:65" s="17" customFormat="1">
      <c r="B214" s="18"/>
      <c r="D214" s="138" t="s">
        <v>150</v>
      </c>
      <c r="F214" s="139" t="s">
        <v>2173</v>
      </c>
      <c r="I214" s="140"/>
      <c r="L214" s="18"/>
      <c r="M214" s="141"/>
      <c r="T214" s="42"/>
      <c r="AT214" s="2" t="s">
        <v>150</v>
      </c>
      <c r="AU214" s="2" t="s">
        <v>80</v>
      </c>
    </row>
    <row r="215" spans="2:65" s="17" customFormat="1" ht="16.5" customHeight="1">
      <c r="B215" s="124"/>
      <c r="C215" s="125" t="s">
        <v>888</v>
      </c>
      <c r="D215" s="125" t="s">
        <v>143</v>
      </c>
      <c r="E215" s="126" t="s">
        <v>2174</v>
      </c>
      <c r="F215" s="127" t="s">
        <v>2175</v>
      </c>
      <c r="G215" s="128" t="s">
        <v>1058</v>
      </c>
      <c r="H215" s="129">
        <v>1</v>
      </c>
      <c r="I215" s="130"/>
      <c r="J215" s="131">
        <f t="shared" si="18"/>
        <v>0</v>
      </c>
      <c r="K215" s="127" t="s">
        <v>147</v>
      </c>
      <c r="L215" s="18"/>
      <c r="M215" s="132" t="s">
        <v>3</v>
      </c>
      <c r="N215" s="133" t="s">
        <v>41</v>
      </c>
      <c r="P215" s="134">
        <f t="shared" si="19"/>
        <v>0</v>
      </c>
      <c r="Q215" s="134">
        <v>0</v>
      </c>
      <c r="R215" s="134">
        <f t="shared" si="20"/>
        <v>0</v>
      </c>
      <c r="S215" s="134">
        <v>0</v>
      </c>
      <c r="T215" s="135">
        <f t="shared" si="21"/>
        <v>0</v>
      </c>
      <c r="AR215" s="136" t="s">
        <v>863</v>
      </c>
      <c r="AT215" s="136" t="s">
        <v>143</v>
      </c>
      <c r="AU215" s="136" t="s">
        <v>80</v>
      </c>
      <c r="AY215" s="2" t="s">
        <v>140</v>
      </c>
      <c r="BE215" s="137">
        <f t="shared" si="23"/>
        <v>0</v>
      </c>
      <c r="BF215" s="137">
        <f t="shared" si="24"/>
        <v>0</v>
      </c>
      <c r="BG215" s="137">
        <f t="shared" si="25"/>
        <v>0</v>
      </c>
      <c r="BH215" s="137">
        <f t="shared" si="26"/>
        <v>0</v>
      </c>
      <c r="BI215" s="137">
        <f t="shared" si="27"/>
        <v>0</v>
      </c>
      <c r="BJ215" s="2" t="s">
        <v>78</v>
      </c>
      <c r="BK215" s="137">
        <f t="shared" si="22"/>
        <v>0</v>
      </c>
      <c r="BL215" s="2" t="s">
        <v>863</v>
      </c>
      <c r="BM215" s="136" t="s">
        <v>2176</v>
      </c>
    </row>
    <row r="216" spans="2:65" s="17" customFormat="1">
      <c r="B216" s="18"/>
      <c r="D216" s="138" t="s">
        <v>150</v>
      </c>
      <c r="F216" s="139" t="s">
        <v>2177</v>
      </c>
      <c r="I216" s="140"/>
      <c r="L216" s="18"/>
      <c r="M216" s="141"/>
      <c r="T216" s="42"/>
      <c r="AT216" s="2" t="s">
        <v>150</v>
      </c>
      <c r="AU216" s="2" t="s">
        <v>80</v>
      </c>
    </row>
    <row r="217" spans="2:65" s="17" customFormat="1" ht="16.5" customHeight="1">
      <c r="B217" s="124"/>
      <c r="C217" s="125" t="s">
        <v>678</v>
      </c>
      <c r="D217" s="125" t="s">
        <v>143</v>
      </c>
      <c r="E217" s="126" t="s">
        <v>2178</v>
      </c>
      <c r="F217" s="127" t="s">
        <v>2179</v>
      </c>
      <c r="G217" s="128" t="s">
        <v>1029</v>
      </c>
      <c r="H217" s="129">
        <v>1</v>
      </c>
      <c r="I217" s="130"/>
      <c r="J217" s="131">
        <f t="shared" si="18"/>
        <v>0</v>
      </c>
      <c r="K217" s="127" t="s">
        <v>147</v>
      </c>
      <c r="L217" s="18"/>
      <c r="M217" s="132" t="s">
        <v>3</v>
      </c>
      <c r="N217" s="133" t="s">
        <v>41</v>
      </c>
      <c r="P217" s="134">
        <f t="shared" si="19"/>
        <v>0</v>
      </c>
      <c r="Q217" s="134">
        <v>0</v>
      </c>
      <c r="R217" s="134">
        <f t="shared" si="20"/>
        <v>0</v>
      </c>
      <c r="S217" s="134">
        <v>0</v>
      </c>
      <c r="T217" s="135">
        <f t="shared" si="21"/>
        <v>0</v>
      </c>
      <c r="AR217" s="136" t="s">
        <v>863</v>
      </c>
      <c r="AT217" s="136" t="s">
        <v>143</v>
      </c>
      <c r="AU217" s="136" t="s">
        <v>80</v>
      </c>
      <c r="AY217" s="2" t="s">
        <v>140</v>
      </c>
      <c r="BE217" s="137">
        <f t="shared" si="23"/>
        <v>0</v>
      </c>
      <c r="BF217" s="137">
        <f t="shared" si="24"/>
        <v>0</v>
      </c>
      <c r="BG217" s="137">
        <f t="shared" si="25"/>
        <v>0</v>
      </c>
      <c r="BH217" s="137">
        <f t="shared" si="26"/>
        <v>0</v>
      </c>
      <c r="BI217" s="137">
        <f t="shared" si="27"/>
        <v>0</v>
      </c>
      <c r="BJ217" s="2" t="s">
        <v>78</v>
      </c>
      <c r="BK217" s="137">
        <f t="shared" si="22"/>
        <v>0</v>
      </c>
      <c r="BL217" s="2" t="s">
        <v>863</v>
      </c>
      <c r="BM217" s="136" t="s">
        <v>2180</v>
      </c>
    </row>
    <row r="218" spans="2:65" s="17" customFormat="1">
      <c r="B218" s="18"/>
      <c r="D218" s="138" t="s">
        <v>150</v>
      </c>
      <c r="F218" s="139" t="s">
        <v>2181</v>
      </c>
      <c r="I218" s="140"/>
      <c r="L218" s="18"/>
      <c r="M218" s="141"/>
      <c r="T218" s="42"/>
      <c r="AT218" s="2" t="s">
        <v>150</v>
      </c>
      <c r="AU218" s="2" t="s">
        <v>80</v>
      </c>
    </row>
    <row r="219" spans="2:65" s="17" customFormat="1" ht="16.5" customHeight="1">
      <c r="B219" s="124"/>
      <c r="C219" s="125" t="s">
        <v>1095</v>
      </c>
      <c r="D219" s="125" t="s">
        <v>143</v>
      </c>
      <c r="E219" s="126" t="s">
        <v>2182</v>
      </c>
      <c r="F219" s="127" t="s">
        <v>2183</v>
      </c>
      <c r="G219" s="128" t="s">
        <v>1029</v>
      </c>
      <c r="H219" s="129">
        <v>22</v>
      </c>
      <c r="I219" s="130"/>
      <c r="J219" s="131">
        <f t="shared" si="18"/>
        <v>0</v>
      </c>
      <c r="K219" s="127" t="s">
        <v>147</v>
      </c>
      <c r="L219" s="18"/>
      <c r="M219" s="132" t="s">
        <v>3</v>
      </c>
      <c r="N219" s="133" t="s">
        <v>41</v>
      </c>
      <c r="P219" s="134">
        <f t="shared" si="19"/>
        <v>0</v>
      </c>
      <c r="Q219" s="134">
        <v>0</v>
      </c>
      <c r="R219" s="134">
        <f t="shared" si="20"/>
        <v>0</v>
      </c>
      <c r="S219" s="134">
        <v>0</v>
      </c>
      <c r="T219" s="135">
        <f t="shared" si="21"/>
        <v>0</v>
      </c>
      <c r="AR219" s="136" t="s">
        <v>863</v>
      </c>
      <c r="AT219" s="136" t="s">
        <v>143</v>
      </c>
      <c r="AU219" s="136" t="s">
        <v>80</v>
      </c>
      <c r="AY219" s="2" t="s">
        <v>140</v>
      </c>
      <c r="BE219" s="137">
        <f t="shared" si="23"/>
        <v>0</v>
      </c>
      <c r="BF219" s="137">
        <f t="shared" si="24"/>
        <v>0</v>
      </c>
      <c r="BG219" s="137">
        <f t="shared" si="25"/>
        <v>0</v>
      </c>
      <c r="BH219" s="137">
        <f t="shared" si="26"/>
        <v>0</v>
      </c>
      <c r="BI219" s="137">
        <f t="shared" si="27"/>
        <v>0</v>
      </c>
      <c r="BJ219" s="2" t="s">
        <v>78</v>
      </c>
      <c r="BK219" s="137">
        <f t="shared" si="22"/>
        <v>0</v>
      </c>
      <c r="BL219" s="2" t="s">
        <v>863</v>
      </c>
      <c r="BM219" s="136" t="s">
        <v>2184</v>
      </c>
    </row>
    <row r="220" spans="2:65" s="17" customFormat="1">
      <c r="B220" s="18"/>
      <c r="D220" s="138" t="s">
        <v>150</v>
      </c>
      <c r="F220" s="139" t="s">
        <v>2185</v>
      </c>
      <c r="I220" s="140"/>
      <c r="L220" s="18"/>
      <c r="M220" s="141"/>
      <c r="T220" s="42"/>
      <c r="AT220" s="2" t="s">
        <v>150</v>
      </c>
      <c r="AU220" s="2" t="s">
        <v>80</v>
      </c>
    </row>
    <row r="221" spans="2:65" s="150" customFormat="1">
      <c r="B221" s="151"/>
      <c r="D221" s="144" t="s">
        <v>152</v>
      </c>
      <c r="E221" s="152" t="s">
        <v>3</v>
      </c>
      <c r="F221" s="153" t="s">
        <v>2186</v>
      </c>
      <c r="H221" s="154">
        <v>22</v>
      </c>
      <c r="I221" s="155"/>
      <c r="L221" s="151"/>
      <c r="M221" s="156"/>
      <c r="T221" s="157"/>
      <c r="AT221" s="152" t="s">
        <v>152</v>
      </c>
      <c r="AU221" s="152" t="s">
        <v>80</v>
      </c>
      <c r="AV221" s="150" t="s">
        <v>80</v>
      </c>
      <c r="AW221" s="150" t="s">
        <v>32</v>
      </c>
      <c r="AX221" s="150" t="s">
        <v>70</v>
      </c>
      <c r="AY221" s="152" t="s">
        <v>140</v>
      </c>
    </row>
    <row r="222" spans="2:65" s="158" customFormat="1">
      <c r="B222" s="159"/>
      <c r="D222" s="144" t="s">
        <v>152</v>
      </c>
      <c r="E222" s="160" t="s">
        <v>3</v>
      </c>
      <c r="F222" s="161" t="s">
        <v>162</v>
      </c>
      <c r="H222" s="162">
        <v>22</v>
      </c>
      <c r="I222" s="163"/>
      <c r="L222" s="159"/>
      <c r="M222" s="164"/>
      <c r="T222" s="165"/>
      <c r="AT222" s="160" t="s">
        <v>152</v>
      </c>
      <c r="AU222" s="160" t="s">
        <v>80</v>
      </c>
      <c r="AV222" s="158" t="s">
        <v>148</v>
      </c>
      <c r="AW222" s="158" t="s">
        <v>32</v>
      </c>
      <c r="AX222" s="158" t="s">
        <v>78</v>
      </c>
      <c r="AY222" s="160" t="s">
        <v>140</v>
      </c>
    </row>
    <row r="223" spans="2:65" s="17" customFormat="1" ht="16.5" customHeight="1">
      <c r="B223" s="124"/>
      <c r="C223" s="125" t="s">
        <v>1140</v>
      </c>
      <c r="D223" s="125" t="s">
        <v>143</v>
      </c>
      <c r="E223" s="126" t="s">
        <v>2187</v>
      </c>
      <c r="F223" s="127" t="s">
        <v>2188</v>
      </c>
      <c r="G223" s="128" t="s">
        <v>1029</v>
      </c>
      <c r="H223" s="129">
        <v>1</v>
      </c>
      <c r="I223" s="130"/>
      <c r="J223" s="131">
        <f t="shared" si="18"/>
        <v>0</v>
      </c>
      <c r="K223" s="127" t="s">
        <v>147</v>
      </c>
      <c r="L223" s="18"/>
      <c r="M223" s="132" t="s">
        <v>3</v>
      </c>
      <c r="N223" s="133" t="s">
        <v>41</v>
      </c>
      <c r="P223" s="134">
        <f t="shared" si="19"/>
        <v>0</v>
      </c>
      <c r="Q223" s="134">
        <v>0</v>
      </c>
      <c r="R223" s="134">
        <f t="shared" si="20"/>
        <v>0</v>
      </c>
      <c r="S223" s="134">
        <v>0</v>
      </c>
      <c r="T223" s="135">
        <f t="shared" si="21"/>
        <v>0</v>
      </c>
      <c r="AR223" s="136" t="s">
        <v>863</v>
      </c>
      <c r="AT223" s="136" t="s">
        <v>143</v>
      </c>
      <c r="AU223" s="136" t="s">
        <v>80</v>
      </c>
      <c r="AY223" s="2" t="s">
        <v>140</v>
      </c>
      <c r="BE223" s="137">
        <f t="shared" si="23"/>
        <v>0</v>
      </c>
      <c r="BF223" s="137">
        <f t="shared" si="24"/>
        <v>0</v>
      </c>
      <c r="BG223" s="137">
        <f t="shared" si="25"/>
        <v>0</v>
      </c>
      <c r="BH223" s="137">
        <f t="shared" si="26"/>
        <v>0</v>
      </c>
      <c r="BI223" s="137">
        <f t="shared" si="27"/>
        <v>0</v>
      </c>
      <c r="BJ223" s="2" t="s">
        <v>78</v>
      </c>
      <c r="BK223" s="137">
        <f t="shared" si="22"/>
        <v>0</v>
      </c>
      <c r="BL223" s="2" t="s">
        <v>863</v>
      </c>
      <c r="BM223" s="136" t="s">
        <v>2189</v>
      </c>
    </row>
    <row r="224" spans="2:65" s="17" customFormat="1">
      <c r="B224" s="18"/>
      <c r="D224" s="138" t="s">
        <v>150</v>
      </c>
      <c r="F224" s="139" t="s">
        <v>2190</v>
      </c>
      <c r="I224" s="140"/>
      <c r="L224" s="18"/>
      <c r="M224" s="141"/>
      <c r="T224" s="42"/>
      <c r="AT224" s="2" t="s">
        <v>150</v>
      </c>
      <c r="AU224" s="2" t="s">
        <v>80</v>
      </c>
    </row>
    <row r="225" spans="2:65" s="17" customFormat="1" ht="24.2" customHeight="1">
      <c r="B225" s="124"/>
      <c r="C225" s="125" t="s">
        <v>1147</v>
      </c>
      <c r="D225" s="125" t="s">
        <v>143</v>
      </c>
      <c r="E225" s="126" t="s">
        <v>2191</v>
      </c>
      <c r="F225" s="127" t="s">
        <v>2192</v>
      </c>
      <c r="G225" s="128" t="s">
        <v>1029</v>
      </c>
      <c r="H225" s="129">
        <v>3</v>
      </c>
      <c r="I225" s="130"/>
      <c r="J225" s="131">
        <f t="shared" si="18"/>
        <v>0</v>
      </c>
      <c r="K225" s="127" t="s">
        <v>147</v>
      </c>
      <c r="L225" s="18"/>
      <c r="M225" s="132" t="s">
        <v>3</v>
      </c>
      <c r="N225" s="133" t="s">
        <v>41</v>
      </c>
      <c r="P225" s="134">
        <f t="shared" si="19"/>
        <v>0</v>
      </c>
      <c r="Q225" s="134">
        <v>0</v>
      </c>
      <c r="R225" s="134">
        <f t="shared" si="20"/>
        <v>0</v>
      </c>
      <c r="S225" s="134">
        <v>0</v>
      </c>
      <c r="T225" s="135">
        <f t="shared" si="21"/>
        <v>0</v>
      </c>
      <c r="AR225" s="136" t="s">
        <v>863</v>
      </c>
      <c r="AT225" s="136" t="s">
        <v>143</v>
      </c>
      <c r="AU225" s="136" t="s">
        <v>80</v>
      </c>
      <c r="AY225" s="2" t="s">
        <v>140</v>
      </c>
      <c r="BE225" s="137">
        <f t="shared" si="23"/>
        <v>0</v>
      </c>
      <c r="BF225" s="137">
        <f t="shared" si="24"/>
        <v>0</v>
      </c>
      <c r="BG225" s="137">
        <f t="shared" si="25"/>
        <v>0</v>
      </c>
      <c r="BH225" s="137">
        <f t="shared" si="26"/>
        <v>0</v>
      </c>
      <c r="BI225" s="137">
        <f t="shared" si="27"/>
        <v>0</v>
      </c>
      <c r="BJ225" s="2" t="s">
        <v>78</v>
      </c>
      <c r="BK225" s="137">
        <f t="shared" si="22"/>
        <v>0</v>
      </c>
      <c r="BL225" s="2" t="s">
        <v>863</v>
      </c>
      <c r="BM225" s="136" t="s">
        <v>2193</v>
      </c>
    </row>
    <row r="226" spans="2:65" s="17" customFormat="1">
      <c r="B226" s="18"/>
      <c r="D226" s="138" t="s">
        <v>150</v>
      </c>
      <c r="F226" s="139" t="s">
        <v>2194</v>
      </c>
      <c r="I226" s="140"/>
      <c r="L226" s="18"/>
      <c r="M226" s="141"/>
      <c r="T226" s="42"/>
      <c r="AT226" s="2" t="s">
        <v>150</v>
      </c>
      <c r="AU226" s="2" t="s">
        <v>80</v>
      </c>
    </row>
    <row r="227" spans="2:65" s="142" customFormat="1">
      <c r="B227" s="143"/>
      <c r="D227" s="144" t="s">
        <v>152</v>
      </c>
      <c r="E227" s="145" t="s">
        <v>3</v>
      </c>
      <c r="F227" s="146" t="s">
        <v>1773</v>
      </c>
      <c r="H227" s="145" t="s">
        <v>3</v>
      </c>
      <c r="I227" s="147"/>
      <c r="L227" s="143"/>
      <c r="M227" s="148"/>
      <c r="T227" s="149"/>
      <c r="AT227" s="145" t="s">
        <v>152</v>
      </c>
      <c r="AU227" s="145" t="s">
        <v>80</v>
      </c>
      <c r="AV227" s="142" t="s">
        <v>78</v>
      </c>
      <c r="AW227" s="142" t="s">
        <v>32</v>
      </c>
      <c r="AX227" s="142" t="s">
        <v>70</v>
      </c>
      <c r="AY227" s="145" t="s">
        <v>140</v>
      </c>
    </row>
    <row r="228" spans="2:65" s="150" customFormat="1">
      <c r="B228" s="151"/>
      <c r="D228" s="144" t="s">
        <v>152</v>
      </c>
      <c r="E228" s="152" t="s">
        <v>3</v>
      </c>
      <c r="F228" s="153" t="s">
        <v>275</v>
      </c>
      <c r="H228" s="154">
        <v>3</v>
      </c>
      <c r="I228" s="155"/>
      <c r="L228" s="151"/>
      <c r="M228" s="156"/>
      <c r="T228" s="157"/>
      <c r="AT228" s="152" t="s">
        <v>152</v>
      </c>
      <c r="AU228" s="152" t="s">
        <v>80</v>
      </c>
      <c r="AV228" s="150" t="s">
        <v>80</v>
      </c>
      <c r="AW228" s="150" t="s">
        <v>32</v>
      </c>
      <c r="AX228" s="150" t="s">
        <v>70</v>
      </c>
      <c r="AY228" s="152" t="s">
        <v>140</v>
      </c>
    </row>
    <row r="229" spans="2:65" s="142" customFormat="1">
      <c r="B229" s="143"/>
      <c r="D229" s="144" t="s">
        <v>152</v>
      </c>
      <c r="E229" s="145" t="s">
        <v>3</v>
      </c>
      <c r="F229" s="146" t="s">
        <v>1033</v>
      </c>
      <c r="H229" s="145" t="s">
        <v>3</v>
      </c>
      <c r="I229" s="147"/>
      <c r="L229" s="143"/>
      <c r="M229" s="148"/>
      <c r="T229" s="149"/>
      <c r="AT229" s="145" t="s">
        <v>152</v>
      </c>
      <c r="AU229" s="145" t="s">
        <v>80</v>
      </c>
      <c r="AV229" s="142" t="s">
        <v>78</v>
      </c>
      <c r="AW229" s="142" t="s">
        <v>32</v>
      </c>
      <c r="AX229" s="142" t="s">
        <v>70</v>
      </c>
      <c r="AY229" s="145" t="s">
        <v>140</v>
      </c>
    </row>
    <row r="230" spans="2:65" s="142" customFormat="1">
      <c r="B230" s="143"/>
      <c r="D230" s="144" t="s">
        <v>152</v>
      </c>
      <c r="E230" s="145" t="s">
        <v>3</v>
      </c>
      <c r="F230" s="146" t="s">
        <v>2195</v>
      </c>
      <c r="H230" s="145" t="s">
        <v>3</v>
      </c>
      <c r="I230" s="147"/>
      <c r="L230" s="143"/>
      <c r="M230" s="148"/>
      <c r="T230" s="149"/>
      <c r="AT230" s="145" t="s">
        <v>152</v>
      </c>
      <c r="AU230" s="145" t="s">
        <v>80</v>
      </c>
      <c r="AV230" s="142" t="s">
        <v>78</v>
      </c>
      <c r="AW230" s="142" t="s">
        <v>32</v>
      </c>
      <c r="AX230" s="142" t="s">
        <v>70</v>
      </c>
      <c r="AY230" s="145" t="s">
        <v>140</v>
      </c>
    </row>
    <row r="231" spans="2:65" s="142" customFormat="1" ht="33.75">
      <c r="B231" s="143"/>
      <c r="D231" s="144" t="s">
        <v>152</v>
      </c>
      <c r="E231" s="145" t="s">
        <v>3</v>
      </c>
      <c r="F231" s="146" t="s">
        <v>2196</v>
      </c>
      <c r="H231" s="145" t="s">
        <v>3</v>
      </c>
      <c r="I231" s="147"/>
      <c r="L231" s="143"/>
      <c r="M231" s="148"/>
      <c r="T231" s="149"/>
      <c r="AT231" s="145" t="s">
        <v>152</v>
      </c>
      <c r="AU231" s="145" t="s">
        <v>80</v>
      </c>
      <c r="AV231" s="142" t="s">
        <v>78</v>
      </c>
      <c r="AW231" s="142" t="s">
        <v>32</v>
      </c>
      <c r="AX231" s="142" t="s">
        <v>70</v>
      </c>
      <c r="AY231" s="145" t="s">
        <v>140</v>
      </c>
    </row>
    <row r="232" spans="2:65" s="142" customFormat="1" ht="22.5">
      <c r="B232" s="143"/>
      <c r="D232" s="144" t="s">
        <v>152</v>
      </c>
      <c r="E232" s="145" t="s">
        <v>3</v>
      </c>
      <c r="F232" s="146" t="s">
        <v>2197</v>
      </c>
      <c r="H232" s="145" t="s">
        <v>3</v>
      </c>
      <c r="I232" s="147"/>
      <c r="L232" s="143"/>
      <c r="M232" s="148"/>
      <c r="T232" s="149"/>
      <c r="AT232" s="145" t="s">
        <v>152</v>
      </c>
      <c r="AU232" s="145" t="s">
        <v>80</v>
      </c>
      <c r="AV232" s="142" t="s">
        <v>78</v>
      </c>
      <c r="AW232" s="142" t="s">
        <v>32</v>
      </c>
      <c r="AX232" s="142" t="s">
        <v>70</v>
      </c>
      <c r="AY232" s="145" t="s">
        <v>140</v>
      </c>
    </row>
    <row r="233" spans="2:65" s="142" customFormat="1">
      <c r="B233" s="143"/>
      <c r="D233" s="144" t="s">
        <v>152</v>
      </c>
      <c r="E233" s="145" t="s">
        <v>3</v>
      </c>
      <c r="F233" s="146" t="s">
        <v>2198</v>
      </c>
      <c r="H233" s="145" t="s">
        <v>3</v>
      </c>
      <c r="I233" s="147"/>
      <c r="L233" s="143"/>
      <c r="M233" s="148"/>
      <c r="T233" s="149"/>
      <c r="AT233" s="145" t="s">
        <v>152</v>
      </c>
      <c r="AU233" s="145" t="s">
        <v>80</v>
      </c>
      <c r="AV233" s="142" t="s">
        <v>78</v>
      </c>
      <c r="AW233" s="142" t="s">
        <v>32</v>
      </c>
      <c r="AX233" s="142" t="s">
        <v>70</v>
      </c>
      <c r="AY233" s="145" t="s">
        <v>140</v>
      </c>
    </row>
    <row r="234" spans="2:65" s="158" customFormat="1">
      <c r="B234" s="159"/>
      <c r="D234" s="144" t="s">
        <v>152</v>
      </c>
      <c r="E234" s="160" t="s">
        <v>3</v>
      </c>
      <c r="F234" s="161" t="s">
        <v>162</v>
      </c>
      <c r="H234" s="162">
        <v>3</v>
      </c>
      <c r="I234" s="163"/>
      <c r="L234" s="159"/>
      <c r="M234" s="164"/>
      <c r="T234" s="165"/>
      <c r="AT234" s="160" t="s">
        <v>152</v>
      </c>
      <c r="AU234" s="160" t="s">
        <v>80</v>
      </c>
      <c r="AV234" s="158" t="s">
        <v>148</v>
      </c>
      <c r="AW234" s="158" t="s">
        <v>32</v>
      </c>
      <c r="AX234" s="158" t="s">
        <v>78</v>
      </c>
      <c r="AY234" s="160" t="s">
        <v>140</v>
      </c>
    </row>
    <row r="235" spans="2:65" s="17" customFormat="1" ht="37.9" customHeight="1">
      <c r="B235" s="124"/>
      <c r="C235" s="125" t="s">
        <v>1198</v>
      </c>
      <c r="D235" s="125" t="s">
        <v>143</v>
      </c>
      <c r="E235" s="126" t="s">
        <v>2199</v>
      </c>
      <c r="F235" s="127" t="s">
        <v>2200</v>
      </c>
      <c r="G235" s="128" t="s">
        <v>1029</v>
      </c>
      <c r="H235" s="129">
        <v>1</v>
      </c>
      <c r="I235" s="130"/>
      <c r="J235" s="131">
        <f t="shared" ref="J235:J258" si="28"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 t="shared" ref="P235:P258" si="29">O235*H235</f>
        <v>0</v>
      </c>
      <c r="Q235" s="134">
        <v>0</v>
      </c>
      <c r="R235" s="134">
        <f t="shared" ref="R235:R258" si="30">Q235*H235</f>
        <v>0</v>
      </c>
      <c r="S235" s="134">
        <v>0</v>
      </c>
      <c r="T235" s="135">
        <f t="shared" ref="T235:T258" si="31">S235*H235</f>
        <v>0</v>
      </c>
      <c r="AR235" s="136" t="s">
        <v>863</v>
      </c>
      <c r="AT235" s="136" t="s">
        <v>143</v>
      </c>
      <c r="AU235" s="136" t="s">
        <v>80</v>
      </c>
      <c r="AY235" s="2" t="s">
        <v>140</v>
      </c>
      <c r="BE235" s="137">
        <f t="shared" si="23"/>
        <v>0</v>
      </c>
      <c r="BF235" s="137">
        <f t="shared" si="24"/>
        <v>0</v>
      </c>
      <c r="BG235" s="137">
        <f t="shared" si="25"/>
        <v>0</v>
      </c>
      <c r="BH235" s="137">
        <f t="shared" si="26"/>
        <v>0</v>
      </c>
      <c r="BI235" s="137">
        <f t="shared" si="27"/>
        <v>0</v>
      </c>
      <c r="BJ235" s="2" t="s">
        <v>78</v>
      </c>
      <c r="BK235" s="137">
        <f t="shared" ref="BK235:BK258" si="32">ROUND(I235*H235,2)</f>
        <v>0</v>
      </c>
      <c r="BL235" s="2" t="s">
        <v>863</v>
      </c>
      <c r="BM235" s="136" t="s">
        <v>2201</v>
      </c>
    </row>
    <row r="236" spans="2:65" s="17" customFormat="1">
      <c r="B236" s="18"/>
      <c r="D236" s="138" t="s">
        <v>150</v>
      </c>
      <c r="F236" s="139" t="s">
        <v>2202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42" customFormat="1" ht="22.5">
      <c r="B237" s="143"/>
      <c r="D237" s="144" t="s">
        <v>152</v>
      </c>
      <c r="E237" s="145" t="s">
        <v>3</v>
      </c>
      <c r="F237" s="146" t="s">
        <v>2203</v>
      </c>
      <c r="H237" s="145" t="s">
        <v>3</v>
      </c>
      <c r="I237" s="147"/>
      <c r="L237" s="143"/>
      <c r="M237" s="148"/>
      <c r="T237" s="149"/>
      <c r="AT237" s="145" t="s">
        <v>152</v>
      </c>
      <c r="AU237" s="145" t="s">
        <v>80</v>
      </c>
      <c r="AV237" s="142" t="s">
        <v>78</v>
      </c>
      <c r="AW237" s="142" t="s">
        <v>32</v>
      </c>
      <c r="AX237" s="142" t="s">
        <v>70</v>
      </c>
      <c r="AY237" s="145" t="s">
        <v>140</v>
      </c>
    </row>
    <row r="238" spans="2:65" s="150" customFormat="1">
      <c r="B238" s="151"/>
      <c r="D238" s="144" t="s">
        <v>152</v>
      </c>
      <c r="E238" s="152" t="s">
        <v>3</v>
      </c>
      <c r="F238" s="153" t="s">
        <v>78</v>
      </c>
      <c r="H238" s="154">
        <v>1</v>
      </c>
      <c r="I238" s="155"/>
      <c r="L238" s="151"/>
      <c r="M238" s="156"/>
      <c r="T238" s="157"/>
      <c r="AT238" s="152" t="s">
        <v>152</v>
      </c>
      <c r="AU238" s="152" t="s">
        <v>80</v>
      </c>
      <c r="AV238" s="150" t="s">
        <v>80</v>
      </c>
      <c r="AW238" s="150" t="s">
        <v>32</v>
      </c>
      <c r="AX238" s="150" t="s">
        <v>70</v>
      </c>
      <c r="AY238" s="152" t="s">
        <v>140</v>
      </c>
    </row>
    <row r="239" spans="2:65" s="142" customFormat="1">
      <c r="B239" s="143"/>
      <c r="D239" s="144" t="s">
        <v>152</v>
      </c>
      <c r="E239" s="145" t="s">
        <v>3</v>
      </c>
      <c r="F239" s="146" t="s">
        <v>1033</v>
      </c>
      <c r="H239" s="145" t="s">
        <v>3</v>
      </c>
      <c r="I239" s="147"/>
      <c r="L239" s="143"/>
      <c r="M239" s="148"/>
      <c r="T239" s="149"/>
      <c r="AT239" s="145" t="s">
        <v>152</v>
      </c>
      <c r="AU239" s="145" t="s">
        <v>80</v>
      </c>
      <c r="AV239" s="142" t="s">
        <v>78</v>
      </c>
      <c r="AW239" s="142" t="s">
        <v>32</v>
      </c>
      <c r="AX239" s="142" t="s">
        <v>70</v>
      </c>
      <c r="AY239" s="145" t="s">
        <v>140</v>
      </c>
    </row>
    <row r="240" spans="2:65" s="142" customFormat="1" ht="33.75">
      <c r="B240" s="143"/>
      <c r="D240" s="144" t="s">
        <v>152</v>
      </c>
      <c r="E240" s="145" t="s">
        <v>3</v>
      </c>
      <c r="F240" s="146" t="s">
        <v>2204</v>
      </c>
      <c r="H240" s="145" t="s">
        <v>3</v>
      </c>
      <c r="I240" s="147"/>
      <c r="L240" s="143"/>
      <c r="M240" s="148"/>
      <c r="T240" s="149"/>
      <c r="AT240" s="145" t="s">
        <v>152</v>
      </c>
      <c r="AU240" s="145" t="s">
        <v>80</v>
      </c>
      <c r="AV240" s="142" t="s">
        <v>78</v>
      </c>
      <c r="AW240" s="142" t="s">
        <v>32</v>
      </c>
      <c r="AX240" s="142" t="s">
        <v>70</v>
      </c>
      <c r="AY240" s="145" t="s">
        <v>140</v>
      </c>
    </row>
    <row r="241" spans="2:65" s="142" customFormat="1" ht="22.5">
      <c r="B241" s="143"/>
      <c r="D241" s="144" t="s">
        <v>152</v>
      </c>
      <c r="E241" s="145" t="s">
        <v>3</v>
      </c>
      <c r="F241" s="146" t="s">
        <v>2205</v>
      </c>
      <c r="H241" s="145" t="s">
        <v>3</v>
      </c>
      <c r="I241" s="147"/>
      <c r="L241" s="143"/>
      <c r="M241" s="148"/>
      <c r="T241" s="149"/>
      <c r="AT241" s="145" t="s">
        <v>152</v>
      </c>
      <c r="AU241" s="145" t="s">
        <v>80</v>
      </c>
      <c r="AV241" s="142" t="s">
        <v>78</v>
      </c>
      <c r="AW241" s="142" t="s">
        <v>32</v>
      </c>
      <c r="AX241" s="142" t="s">
        <v>70</v>
      </c>
      <c r="AY241" s="145" t="s">
        <v>140</v>
      </c>
    </row>
    <row r="242" spans="2:65" s="142" customFormat="1" ht="33.75">
      <c r="B242" s="143"/>
      <c r="D242" s="144" t="s">
        <v>152</v>
      </c>
      <c r="E242" s="145" t="s">
        <v>3</v>
      </c>
      <c r="F242" s="146" t="s">
        <v>2206</v>
      </c>
      <c r="H242" s="145" t="s">
        <v>3</v>
      </c>
      <c r="I242" s="147"/>
      <c r="L242" s="143"/>
      <c r="M242" s="148"/>
      <c r="T242" s="149"/>
      <c r="AT242" s="145" t="s">
        <v>152</v>
      </c>
      <c r="AU242" s="145" t="s">
        <v>80</v>
      </c>
      <c r="AV242" s="142" t="s">
        <v>78</v>
      </c>
      <c r="AW242" s="142" t="s">
        <v>32</v>
      </c>
      <c r="AX242" s="142" t="s">
        <v>70</v>
      </c>
      <c r="AY242" s="145" t="s">
        <v>140</v>
      </c>
    </row>
    <row r="243" spans="2:65" s="142" customFormat="1">
      <c r="B243" s="143"/>
      <c r="D243" s="144" t="s">
        <v>152</v>
      </c>
      <c r="E243" s="145" t="s">
        <v>3</v>
      </c>
      <c r="F243" s="146" t="s">
        <v>2207</v>
      </c>
      <c r="H243" s="145" t="s">
        <v>3</v>
      </c>
      <c r="I243" s="147"/>
      <c r="L243" s="143"/>
      <c r="M243" s="148"/>
      <c r="T243" s="149"/>
      <c r="AT243" s="145" t="s">
        <v>152</v>
      </c>
      <c r="AU243" s="145" t="s">
        <v>80</v>
      </c>
      <c r="AV243" s="142" t="s">
        <v>78</v>
      </c>
      <c r="AW243" s="142" t="s">
        <v>32</v>
      </c>
      <c r="AX243" s="142" t="s">
        <v>70</v>
      </c>
      <c r="AY243" s="145" t="s">
        <v>140</v>
      </c>
    </row>
    <row r="244" spans="2:65" s="142" customFormat="1" ht="22.5">
      <c r="B244" s="143"/>
      <c r="D244" s="144" t="s">
        <v>152</v>
      </c>
      <c r="E244" s="145" t="s">
        <v>3</v>
      </c>
      <c r="F244" s="146" t="s">
        <v>2208</v>
      </c>
      <c r="H244" s="145" t="s">
        <v>3</v>
      </c>
      <c r="I244" s="147"/>
      <c r="L244" s="143"/>
      <c r="M244" s="148"/>
      <c r="T244" s="149"/>
      <c r="AT244" s="145" t="s">
        <v>152</v>
      </c>
      <c r="AU244" s="145" t="s">
        <v>80</v>
      </c>
      <c r="AV244" s="142" t="s">
        <v>78</v>
      </c>
      <c r="AW244" s="142" t="s">
        <v>32</v>
      </c>
      <c r="AX244" s="142" t="s">
        <v>70</v>
      </c>
      <c r="AY244" s="145" t="s">
        <v>140</v>
      </c>
    </row>
    <row r="245" spans="2:65" s="142" customFormat="1">
      <c r="B245" s="143"/>
      <c r="D245" s="144" t="s">
        <v>152</v>
      </c>
      <c r="E245" s="145" t="s">
        <v>3</v>
      </c>
      <c r="F245" s="146" t="s">
        <v>2209</v>
      </c>
      <c r="H245" s="145" t="s">
        <v>3</v>
      </c>
      <c r="I245" s="147"/>
      <c r="L245" s="143"/>
      <c r="M245" s="148"/>
      <c r="T245" s="149"/>
      <c r="AT245" s="145" t="s">
        <v>152</v>
      </c>
      <c r="AU245" s="145" t="s">
        <v>80</v>
      </c>
      <c r="AV245" s="142" t="s">
        <v>78</v>
      </c>
      <c r="AW245" s="142" t="s">
        <v>32</v>
      </c>
      <c r="AX245" s="142" t="s">
        <v>70</v>
      </c>
      <c r="AY245" s="145" t="s">
        <v>140</v>
      </c>
    </row>
    <row r="246" spans="2:65" s="142" customFormat="1">
      <c r="B246" s="143"/>
      <c r="D246" s="144" t="s">
        <v>152</v>
      </c>
      <c r="E246" s="145" t="s">
        <v>3</v>
      </c>
      <c r="F246" s="146" t="s">
        <v>2210</v>
      </c>
      <c r="H246" s="145" t="s">
        <v>3</v>
      </c>
      <c r="I246" s="147"/>
      <c r="L246" s="143"/>
      <c r="M246" s="148"/>
      <c r="T246" s="149"/>
      <c r="AT246" s="145" t="s">
        <v>152</v>
      </c>
      <c r="AU246" s="145" t="s">
        <v>80</v>
      </c>
      <c r="AV246" s="142" t="s">
        <v>78</v>
      </c>
      <c r="AW246" s="142" t="s">
        <v>32</v>
      </c>
      <c r="AX246" s="142" t="s">
        <v>70</v>
      </c>
      <c r="AY246" s="145" t="s">
        <v>140</v>
      </c>
    </row>
    <row r="247" spans="2:65" s="142" customFormat="1">
      <c r="B247" s="143"/>
      <c r="D247" s="144" t="s">
        <v>152</v>
      </c>
      <c r="E247" s="145" t="s">
        <v>3</v>
      </c>
      <c r="F247" s="146" t="s">
        <v>2211</v>
      </c>
      <c r="H247" s="145" t="s">
        <v>3</v>
      </c>
      <c r="I247" s="147"/>
      <c r="L247" s="143"/>
      <c r="M247" s="148"/>
      <c r="T247" s="149"/>
      <c r="AT247" s="145" t="s">
        <v>152</v>
      </c>
      <c r="AU247" s="145" t="s">
        <v>80</v>
      </c>
      <c r="AV247" s="142" t="s">
        <v>78</v>
      </c>
      <c r="AW247" s="142" t="s">
        <v>32</v>
      </c>
      <c r="AX247" s="142" t="s">
        <v>70</v>
      </c>
      <c r="AY247" s="145" t="s">
        <v>140</v>
      </c>
    </row>
    <row r="248" spans="2:65" s="158" customFormat="1">
      <c r="B248" s="159"/>
      <c r="D248" s="144" t="s">
        <v>152</v>
      </c>
      <c r="E248" s="160" t="s">
        <v>3</v>
      </c>
      <c r="F248" s="161" t="s">
        <v>162</v>
      </c>
      <c r="H248" s="162">
        <v>1</v>
      </c>
      <c r="I248" s="163"/>
      <c r="L248" s="159"/>
      <c r="M248" s="164"/>
      <c r="T248" s="165"/>
      <c r="AT248" s="160" t="s">
        <v>152</v>
      </c>
      <c r="AU248" s="160" t="s">
        <v>80</v>
      </c>
      <c r="AV248" s="158" t="s">
        <v>148</v>
      </c>
      <c r="AW248" s="158" t="s">
        <v>32</v>
      </c>
      <c r="AX248" s="158" t="s">
        <v>78</v>
      </c>
      <c r="AY248" s="160" t="s">
        <v>140</v>
      </c>
    </row>
    <row r="249" spans="2:65" s="17" customFormat="1" ht="24.2" customHeight="1">
      <c r="B249" s="124"/>
      <c r="C249" s="125" t="s">
        <v>1157</v>
      </c>
      <c r="D249" s="125" t="s">
        <v>143</v>
      </c>
      <c r="E249" s="126" t="s">
        <v>2212</v>
      </c>
      <c r="F249" s="127" t="s">
        <v>2213</v>
      </c>
      <c r="G249" s="128" t="s">
        <v>1029</v>
      </c>
      <c r="H249" s="129">
        <v>4</v>
      </c>
      <c r="I249" s="130"/>
      <c r="J249" s="131">
        <f t="shared" si="28"/>
        <v>0</v>
      </c>
      <c r="K249" s="127" t="s">
        <v>147</v>
      </c>
      <c r="L249" s="18"/>
      <c r="M249" s="132" t="s">
        <v>3</v>
      </c>
      <c r="N249" s="133" t="s">
        <v>41</v>
      </c>
      <c r="P249" s="134">
        <f t="shared" si="29"/>
        <v>0</v>
      </c>
      <c r="Q249" s="134">
        <v>0</v>
      </c>
      <c r="R249" s="134">
        <f t="shared" si="30"/>
        <v>0</v>
      </c>
      <c r="S249" s="134">
        <v>0</v>
      </c>
      <c r="T249" s="135">
        <f t="shared" si="31"/>
        <v>0</v>
      </c>
      <c r="AR249" s="136" t="s">
        <v>863</v>
      </c>
      <c r="AT249" s="136" t="s">
        <v>143</v>
      </c>
      <c r="AU249" s="136" t="s">
        <v>80</v>
      </c>
      <c r="AY249" s="2" t="s">
        <v>140</v>
      </c>
      <c r="BE249" s="137">
        <f t="shared" si="23"/>
        <v>0</v>
      </c>
      <c r="BF249" s="137">
        <f t="shared" si="24"/>
        <v>0</v>
      </c>
      <c r="BG249" s="137">
        <f t="shared" si="25"/>
        <v>0</v>
      </c>
      <c r="BH249" s="137">
        <f t="shared" si="26"/>
        <v>0</v>
      </c>
      <c r="BI249" s="137">
        <f t="shared" si="27"/>
        <v>0</v>
      </c>
      <c r="BJ249" s="2" t="s">
        <v>78</v>
      </c>
      <c r="BK249" s="137">
        <f t="shared" si="32"/>
        <v>0</v>
      </c>
      <c r="BL249" s="2" t="s">
        <v>863</v>
      </c>
      <c r="BM249" s="136" t="s">
        <v>2214</v>
      </c>
    </row>
    <row r="250" spans="2:65" s="17" customFormat="1">
      <c r="B250" s="18"/>
      <c r="D250" s="138" t="s">
        <v>150</v>
      </c>
      <c r="F250" s="139" t="s">
        <v>2215</v>
      </c>
      <c r="I250" s="140"/>
      <c r="L250" s="18"/>
      <c r="M250" s="141"/>
      <c r="T250" s="42"/>
      <c r="AT250" s="2" t="s">
        <v>150</v>
      </c>
      <c r="AU250" s="2" t="s">
        <v>80</v>
      </c>
    </row>
    <row r="251" spans="2:65" s="17" customFormat="1" ht="33" customHeight="1">
      <c r="B251" s="124"/>
      <c r="C251" s="125" t="s">
        <v>1162</v>
      </c>
      <c r="D251" s="125" t="s">
        <v>143</v>
      </c>
      <c r="E251" s="126" t="s">
        <v>2216</v>
      </c>
      <c r="F251" s="127" t="s">
        <v>2217</v>
      </c>
      <c r="G251" s="128" t="s">
        <v>2218</v>
      </c>
      <c r="H251" s="129">
        <v>1</v>
      </c>
      <c r="I251" s="130"/>
      <c r="J251" s="131">
        <f t="shared" si="28"/>
        <v>0</v>
      </c>
      <c r="K251" s="127" t="s">
        <v>147</v>
      </c>
      <c r="L251" s="18"/>
      <c r="M251" s="132" t="s">
        <v>3</v>
      </c>
      <c r="N251" s="133" t="s">
        <v>41</v>
      </c>
      <c r="P251" s="134">
        <f t="shared" si="29"/>
        <v>0</v>
      </c>
      <c r="Q251" s="134">
        <v>0</v>
      </c>
      <c r="R251" s="134">
        <f t="shared" si="30"/>
        <v>0</v>
      </c>
      <c r="S251" s="134">
        <v>0</v>
      </c>
      <c r="T251" s="135">
        <f t="shared" si="31"/>
        <v>0</v>
      </c>
      <c r="AR251" s="136" t="s">
        <v>863</v>
      </c>
      <c r="AT251" s="136" t="s">
        <v>143</v>
      </c>
      <c r="AU251" s="136" t="s">
        <v>80</v>
      </c>
      <c r="AY251" s="2" t="s">
        <v>140</v>
      </c>
      <c r="BE251" s="137">
        <f t="shared" si="23"/>
        <v>0</v>
      </c>
      <c r="BF251" s="137">
        <f t="shared" si="24"/>
        <v>0</v>
      </c>
      <c r="BG251" s="137">
        <f t="shared" si="25"/>
        <v>0</v>
      </c>
      <c r="BH251" s="137">
        <f t="shared" si="26"/>
        <v>0</v>
      </c>
      <c r="BI251" s="137">
        <f t="shared" si="27"/>
        <v>0</v>
      </c>
      <c r="BJ251" s="2" t="s">
        <v>78</v>
      </c>
      <c r="BK251" s="137">
        <f t="shared" si="32"/>
        <v>0</v>
      </c>
      <c r="BL251" s="2" t="s">
        <v>863</v>
      </c>
      <c r="BM251" s="136" t="s">
        <v>2219</v>
      </c>
    </row>
    <row r="252" spans="2:65" s="17" customFormat="1">
      <c r="B252" s="18"/>
      <c r="D252" s="138" t="s">
        <v>150</v>
      </c>
      <c r="F252" s="139" t="s">
        <v>2220</v>
      </c>
      <c r="I252" s="140"/>
      <c r="L252" s="18"/>
      <c r="M252" s="141"/>
      <c r="T252" s="42"/>
      <c r="AT252" s="2" t="s">
        <v>150</v>
      </c>
      <c r="AU252" s="2" t="s">
        <v>80</v>
      </c>
    </row>
    <row r="253" spans="2:65" s="17" customFormat="1" ht="21.75" customHeight="1">
      <c r="B253" s="124"/>
      <c r="C253" s="125" t="s">
        <v>1174</v>
      </c>
      <c r="D253" s="125" t="s">
        <v>143</v>
      </c>
      <c r="E253" s="126" t="s">
        <v>2221</v>
      </c>
      <c r="F253" s="127" t="s">
        <v>2222</v>
      </c>
      <c r="G253" s="128" t="s">
        <v>1029</v>
      </c>
      <c r="H253" s="129">
        <v>1</v>
      </c>
      <c r="I253" s="130"/>
      <c r="J253" s="131">
        <f t="shared" si="28"/>
        <v>0</v>
      </c>
      <c r="K253" s="127" t="s">
        <v>147</v>
      </c>
      <c r="L253" s="18"/>
      <c r="M253" s="132" t="s">
        <v>3</v>
      </c>
      <c r="N253" s="133" t="s">
        <v>41</v>
      </c>
      <c r="P253" s="134">
        <f t="shared" si="29"/>
        <v>0</v>
      </c>
      <c r="Q253" s="134">
        <v>0</v>
      </c>
      <c r="R253" s="134">
        <f t="shared" si="30"/>
        <v>0</v>
      </c>
      <c r="S253" s="134">
        <v>0</v>
      </c>
      <c r="T253" s="135">
        <f t="shared" si="31"/>
        <v>0</v>
      </c>
      <c r="AR253" s="136" t="s">
        <v>863</v>
      </c>
      <c r="AT253" s="136" t="s">
        <v>143</v>
      </c>
      <c r="AU253" s="136" t="s">
        <v>80</v>
      </c>
      <c r="AY253" s="2" t="s">
        <v>140</v>
      </c>
      <c r="BE253" s="137">
        <f t="shared" si="23"/>
        <v>0</v>
      </c>
      <c r="BF253" s="137">
        <f t="shared" si="24"/>
        <v>0</v>
      </c>
      <c r="BG253" s="137">
        <f t="shared" si="25"/>
        <v>0</v>
      </c>
      <c r="BH253" s="137">
        <f t="shared" si="26"/>
        <v>0</v>
      </c>
      <c r="BI253" s="137">
        <f t="shared" si="27"/>
        <v>0</v>
      </c>
      <c r="BJ253" s="2" t="s">
        <v>78</v>
      </c>
      <c r="BK253" s="137">
        <f t="shared" si="32"/>
        <v>0</v>
      </c>
      <c r="BL253" s="2" t="s">
        <v>863</v>
      </c>
      <c r="BM253" s="136" t="s">
        <v>2223</v>
      </c>
    </row>
    <row r="254" spans="2:65" s="17" customFormat="1">
      <c r="B254" s="18"/>
      <c r="D254" s="138" t="s">
        <v>150</v>
      </c>
      <c r="F254" s="139" t="s">
        <v>2224</v>
      </c>
      <c r="I254" s="140"/>
      <c r="L254" s="18"/>
      <c r="M254" s="141"/>
      <c r="T254" s="42"/>
      <c r="AT254" s="2" t="s">
        <v>150</v>
      </c>
      <c r="AU254" s="2" t="s">
        <v>80</v>
      </c>
    </row>
    <row r="255" spans="2:65" s="142" customFormat="1">
      <c r="B255" s="143"/>
      <c r="D255" s="144" t="s">
        <v>152</v>
      </c>
      <c r="E255" s="145" t="s">
        <v>3</v>
      </c>
      <c r="F255" s="146" t="s">
        <v>1885</v>
      </c>
      <c r="H255" s="145" t="s">
        <v>3</v>
      </c>
      <c r="I255" s="147"/>
      <c r="L255" s="143"/>
      <c r="M255" s="148"/>
      <c r="T255" s="149"/>
      <c r="AT255" s="145" t="s">
        <v>152</v>
      </c>
      <c r="AU255" s="145" t="s">
        <v>80</v>
      </c>
      <c r="AV255" s="142" t="s">
        <v>78</v>
      </c>
      <c r="AW255" s="142" t="s">
        <v>32</v>
      </c>
      <c r="AX255" s="142" t="s">
        <v>70</v>
      </c>
      <c r="AY255" s="145" t="s">
        <v>140</v>
      </c>
    </row>
    <row r="256" spans="2:65" s="150" customFormat="1">
      <c r="B256" s="151"/>
      <c r="D256" s="144" t="s">
        <v>152</v>
      </c>
      <c r="E256" s="152" t="s">
        <v>3</v>
      </c>
      <c r="F256" s="153" t="s">
        <v>78</v>
      </c>
      <c r="H256" s="154">
        <v>1</v>
      </c>
      <c r="I256" s="155"/>
      <c r="L256" s="151"/>
      <c r="M256" s="156"/>
      <c r="T256" s="157"/>
      <c r="AT256" s="152" t="s">
        <v>152</v>
      </c>
      <c r="AU256" s="152" t="s">
        <v>80</v>
      </c>
      <c r="AV256" s="150" t="s">
        <v>80</v>
      </c>
      <c r="AW256" s="150" t="s">
        <v>32</v>
      </c>
      <c r="AX256" s="150" t="s">
        <v>70</v>
      </c>
      <c r="AY256" s="152" t="s">
        <v>140</v>
      </c>
    </row>
    <row r="257" spans="2:65" s="158" customFormat="1">
      <c r="B257" s="159"/>
      <c r="D257" s="144" t="s">
        <v>152</v>
      </c>
      <c r="E257" s="160" t="s">
        <v>3</v>
      </c>
      <c r="F257" s="161" t="s">
        <v>162</v>
      </c>
      <c r="H257" s="162">
        <v>1</v>
      </c>
      <c r="I257" s="163"/>
      <c r="L257" s="159"/>
      <c r="M257" s="164"/>
      <c r="T257" s="165"/>
      <c r="AT257" s="160" t="s">
        <v>152</v>
      </c>
      <c r="AU257" s="160" t="s">
        <v>80</v>
      </c>
      <c r="AV257" s="158" t="s">
        <v>148</v>
      </c>
      <c r="AW257" s="158" t="s">
        <v>32</v>
      </c>
      <c r="AX257" s="158" t="s">
        <v>78</v>
      </c>
      <c r="AY257" s="160" t="s">
        <v>140</v>
      </c>
    </row>
    <row r="258" spans="2:65" s="17" customFormat="1" ht="16.5" customHeight="1">
      <c r="B258" s="124"/>
      <c r="C258" s="125" t="s">
        <v>1184</v>
      </c>
      <c r="D258" s="125" t="s">
        <v>143</v>
      </c>
      <c r="E258" s="126" t="s">
        <v>2225</v>
      </c>
      <c r="F258" s="127" t="s">
        <v>2226</v>
      </c>
      <c r="G258" s="128" t="s">
        <v>1029</v>
      </c>
      <c r="H258" s="129">
        <v>1</v>
      </c>
      <c r="I258" s="130"/>
      <c r="J258" s="131">
        <f t="shared" si="28"/>
        <v>0</v>
      </c>
      <c r="K258" s="127" t="s">
        <v>147</v>
      </c>
      <c r="L258" s="18"/>
      <c r="M258" s="132" t="s">
        <v>3</v>
      </c>
      <c r="N258" s="133" t="s">
        <v>41</v>
      </c>
      <c r="P258" s="134">
        <f t="shared" si="29"/>
        <v>0</v>
      </c>
      <c r="Q258" s="134">
        <v>0</v>
      </c>
      <c r="R258" s="134">
        <f t="shared" si="30"/>
        <v>0</v>
      </c>
      <c r="S258" s="134">
        <v>0</v>
      </c>
      <c r="T258" s="135">
        <f t="shared" si="31"/>
        <v>0</v>
      </c>
      <c r="AR258" s="136" t="s">
        <v>863</v>
      </c>
      <c r="AT258" s="136" t="s">
        <v>143</v>
      </c>
      <c r="AU258" s="136" t="s">
        <v>80</v>
      </c>
      <c r="AY258" s="2" t="s">
        <v>140</v>
      </c>
      <c r="BE258" s="137">
        <f t="shared" si="23"/>
        <v>0</v>
      </c>
      <c r="BF258" s="137">
        <f t="shared" si="24"/>
        <v>0</v>
      </c>
      <c r="BG258" s="137">
        <f t="shared" si="25"/>
        <v>0</v>
      </c>
      <c r="BH258" s="137">
        <f t="shared" si="26"/>
        <v>0</v>
      </c>
      <c r="BI258" s="137">
        <f t="shared" si="27"/>
        <v>0</v>
      </c>
      <c r="BJ258" s="2" t="s">
        <v>78</v>
      </c>
      <c r="BK258" s="137">
        <f t="shared" si="32"/>
        <v>0</v>
      </c>
      <c r="BL258" s="2" t="s">
        <v>863</v>
      </c>
      <c r="BM258" s="136" t="s">
        <v>2227</v>
      </c>
    </row>
    <row r="259" spans="2:65" s="17" customFormat="1">
      <c r="B259" s="18"/>
      <c r="D259" s="138" t="s">
        <v>150</v>
      </c>
      <c r="F259" s="139" t="s">
        <v>2228</v>
      </c>
      <c r="I259" s="140"/>
      <c r="L259" s="18"/>
      <c r="M259" s="141"/>
      <c r="T259" s="42"/>
      <c r="AT259" s="2" t="s">
        <v>150</v>
      </c>
      <c r="AU259" s="2" t="s">
        <v>80</v>
      </c>
    </row>
    <row r="260" spans="2:65" s="142" customFormat="1">
      <c r="B260" s="143"/>
      <c r="D260" s="144" t="s">
        <v>152</v>
      </c>
      <c r="E260" s="145" t="s">
        <v>3</v>
      </c>
      <c r="F260" s="146" t="s">
        <v>1179</v>
      </c>
      <c r="H260" s="145" t="s">
        <v>3</v>
      </c>
      <c r="I260" s="147"/>
      <c r="L260" s="143"/>
      <c r="M260" s="148"/>
      <c r="T260" s="149"/>
      <c r="AT260" s="145" t="s">
        <v>152</v>
      </c>
      <c r="AU260" s="145" t="s">
        <v>80</v>
      </c>
      <c r="AV260" s="142" t="s">
        <v>78</v>
      </c>
      <c r="AW260" s="142" t="s">
        <v>32</v>
      </c>
      <c r="AX260" s="142" t="s">
        <v>70</v>
      </c>
      <c r="AY260" s="145" t="s">
        <v>140</v>
      </c>
    </row>
    <row r="261" spans="2:65" s="150" customFormat="1">
      <c r="B261" s="151"/>
      <c r="D261" s="144" t="s">
        <v>152</v>
      </c>
      <c r="E261" s="152" t="s">
        <v>3</v>
      </c>
      <c r="F261" s="153" t="s">
        <v>78</v>
      </c>
      <c r="H261" s="154">
        <v>1</v>
      </c>
      <c r="I261" s="155"/>
      <c r="L261" s="151"/>
      <c r="M261" s="156"/>
      <c r="T261" s="157"/>
      <c r="AT261" s="152" t="s">
        <v>152</v>
      </c>
      <c r="AU261" s="152" t="s">
        <v>80</v>
      </c>
      <c r="AV261" s="150" t="s">
        <v>80</v>
      </c>
      <c r="AW261" s="150" t="s">
        <v>32</v>
      </c>
      <c r="AX261" s="150" t="s">
        <v>70</v>
      </c>
      <c r="AY261" s="152" t="s">
        <v>140</v>
      </c>
    </row>
    <row r="262" spans="2:65" s="158" customFormat="1">
      <c r="B262" s="159"/>
      <c r="D262" s="144" t="s">
        <v>152</v>
      </c>
      <c r="E262" s="160" t="s">
        <v>3</v>
      </c>
      <c r="F262" s="161" t="s">
        <v>162</v>
      </c>
      <c r="H262" s="162">
        <v>1</v>
      </c>
      <c r="I262" s="163"/>
      <c r="L262" s="159"/>
      <c r="M262" s="164"/>
      <c r="T262" s="165"/>
      <c r="AT262" s="160" t="s">
        <v>152</v>
      </c>
      <c r="AU262" s="160" t="s">
        <v>80</v>
      </c>
      <c r="AV262" s="158" t="s">
        <v>148</v>
      </c>
      <c r="AW262" s="158" t="s">
        <v>32</v>
      </c>
      <c r="AX262" s="158" t="s">
        <v>78</v>
      </c>
      <c r="AY262" s="160" t="s">
        <v>140</v>
      </c>
    </row>
    <row r="263" spans="2:65" s="111" customFormat="1" ht="25.9" customHeight="1">
      <c r="B263" s="112"/>
      <c r="D263" s="113" t="s">
        <v>69</v>
      </c>
      <c r="E263" s="114" t="s">
        <v>1378</v>
      </c>
      <c r="F263" s="114" t="s">
        <v>1379</v>
      </c>
      <c r="I263" s="115"/>
      <c r="J263" s="116">
        <f t="shared" ref="J263:J264" si="33">BK263</f>
        <v>0</v>
      </c>
      <c r="L263" s="112"/>
      <c r="M263" s="117"/>
      <c r="P263" s="118">
        <f>P264</f>
        <v>0</v>
      </c>
      <c r="R263" s="118">
        <f>R264</f>
        <v>0</v>
      </c>
      <c r="T263" s="119">
        <f>T264</f>
        <v>0</v>
      </c>
      <c r="AR263" s="113" t="s">
        <v>455</v>
      </c>
      <c r="AT263" s="120" t="s">
        <v>69</v>
      </c>
      <c r="AU263" s="120" t="s">
        <v>70</v>
      </c>
      <c r="AY263" s="113" t="s">
        <v>140</v>
      </c>
      <c r="BK263" s="121">
        <f>BK264</f>
        <v>0</v>
      </c>
    </row>
    <row r="264" spans="2:65" s="111" customFormat="1" ht="22.9" customHeight="1">
      <c r="B264" s="112"/>
      <c r="D264" s="113" t="s">
        <v>69</v>
      </c>
      <c r="E264" s="122" t="s">
        <v>2229</v>
      </c>
      <c r="F264" s="122" t="s">
        <v>2230</v>
      </c>
      <c r="I264" s="115"/>
      <c r="J264" s="123">
        <f t="shared" si="33"/>
        <v>0</v>
      </c>
      <c r="L264" s="112"/>
      <c r="M264" s="117"/>
      <c r="P264" s="118">
        <f>SUM(P265:P268)</f>
        <v>0</v>
      </c>
      <c r="R264" s="118">
        <f>SUM(R265:R268)</f>
        <v>0</v>
      </c>
      <c r="T264" s="119">
        <f>SUM(T265:T268)</f>
        <v>0</v>
      </c>
      <c r="AR264" s="113" t="s">
        <v>455</v>
      </c>
      <c r="AT264" s="120" t="s">
        <v>69</v>
      </c>
      <c r="AU264" s="120" t="s">
        <v>78</v>
      </c>
      <c r="AY264" s="113" t="s">
        <v>140</v>
      </c>
      <c r="BK264" s="121">
        <f>SUM(BK265:BK268)</f>
        <v>0</v>
      </c>
    </row>
    <row r="265" spans="2:65" s="17" customFormat="1" ht="24.2" customHeight="1">
      <c r="B265" s="124"/>
      <c r="C265" s="125" t="s">
        <v>1477</v>
      </c>
      <c r="D265" s="125" t="s">
        <v>143</v>
      </c>
      <c r="E265" s="126" t="s">
        <v>1925</v>
      </c>
      <c r="F265" s="127" t="s">
        <v>2231</v>
      </c>
      <c r="G265" s="128" t="s">
        <v>1387</v>
      </c>
      <c r="H265" s="129">
        <v>8</v>
      </c>
      <c r="I265" s="130"/>
      <c r="J265" s="131">
        <f t="shared" ref="J265:J268" si="34">ROUND(I265*H265,2)</f>
        <v>0</v>
      </c>
      <c r="K265" s="127" t="s">
        <v>3</v>
      </c>
      <c r="L265" s="18"/>
      <c r="M265" s="132" t="s">
        <v>3</v>
      </c>
      <c r="N265" s="133" t="s">
        <v>41</v>
      </c>
      <c r="P265" s="134">
        <f t="shared" ref="P265:P268" si="35">O265*H265</f>
        <v>0</v>
      </c>
      <c r="Q265" s="134">
        <v>0</v>
      </c>
      <c r="R265" s="134">
        <f t="shared" ref="R265:R268" si="36">Q265*H265</f>
        <v>0</v>
      </c>
      <c r="S265" s="134">
        <v>0</v>
      </c>
      <c r="T265" s="135">
        <f t="shared" ref="T265:T268" si="37">S265*H265</f>
        <v>0</v>
      </c>
      <c r="AR265" s="136" t="s">
        <v>148</v>
      </c>
      <c r="AT265" s="136" t="s">
        <v>143</v>
      </c>
      <c r="AU265" s="136" t="s">
        <v>80</v>
      </c>
      <c r="AY265" s="2" t="s">
        <v>140</v>
      </c>
      <c r="BE265" s="137">
        <f t="shared" ref="BE265:BE268" si="38">IF(N265="základní",J265,0)</f>
        <v>0</v>
      </c>
      <c r="BF265" s="137">
        <f t="shared" ref="BF265:BF268" si="39">IF(N265="snížená",J265,0)</f>
        <v>0</v>
      </c>
      <c r="BG265" s="137">
        <f t="shared" ref="BG265:BG268" si="40">IF(N265="zákl. přenesená",J265,0)</f>
        <v>0</v>
      </c>
      <c r="BH265" s="137">
        <f t="shared" ref="BH265:BH268" si="41">IF(N265="sníž. přenesená",J265,0)</f>
        <v>0</v>
      </c>
      <c r="BI265" s="137">
        <f t="shared" ref="BI265:BI268" si="42">IF(N265="nulová",J265,0)</f>
        <v>0</v>
      </c>
      <c r="BJ265" s="2" t="s">
        <v>78</v>
      </c>
      <c r="BK265" s="137">
        <f t="shared" ref="BK265:BK268" si="43">ROUND(I265*H265,2)</f>
        <v>0</v>
      </c>
      <c r="BL265" s="2" t="s">
        <v>148</v>
      </c>
      <c r="BM265" s="136" t="s">
        <v>2232</v>
      </c>
    </row>
    <row r="266" spans="2:65" s="17" customFormat="1" ht="24.2" customHeight="1">
      <c r="B266" s="124"/>
      <c r="C266" s="125" t="s">
        <v>1298</v>
      </c>
      <c r="D266" s="125" t="s">
        <v>143</v>
      </c>
      <c r="E266" s="126" t="s">
        <v>1955</v>
      </c>
      <c r="F266" s="127" t="s">
        <v>2233</v>
      </c>
      <c r="G266" s="128" t="s">
        <v>1387</v>
      </c>
      <c r="H266" s="129">
        <v>1</v>
      </c>
      <c r="I266" s="130"/>
      <c r="J266" s="131">
        <f t="shared" si="34"/>
        <v>0</v>
      </c>
      <c r="K266" s="127" t="s">
        <v>3</v>
      </c>
      <c r="L266" s="18"/>
      <c r="M266" s="132" t="s">
        <v>3</v>
      </c>
      <c r="N266" s="133" t="s">
        <v>41</v>
      </c>
      <c r="P266" s="134">
        <f t="shared" si="35"/>
        <v>0</v>
      </c>
      <c r="Q266" s="134">
        <v>0</v>
      </c>
      <c r="R266" s="134">
        <f t="shared" si="36"/>
        <v>0</v>
      </c>
      <c r="S266" s="134">
        <v>0</v>
      </c>
      <c r="T266" s="135">
        <f t="shared" si="37"/>
        <v>0</v>
      </c>
      <c r="AR266" s="136" t="s">
        <v>148</v>
      </c>
      <c r="AT266" s="136" t="s">
        <v>143</v>
      </c>
      <c r="AU266" s="136" t="s">
        <v>80</v>
      </c>
      <c r="AY266" s="2" t="s">
        <v>140</v>
      </c>
      <c r="BE266" s="137">
        <f t="shared" si="38"/>
        <v>0</v>
      </c>
      <c r="BF266" s="137">
        <f t="shared" si="39"/>
        <v>0</v>
      </c>
      <c r="BG266" s="137">
        <f t="shared" si="40"/>
        <v>0</v>
      </c>
      <c r="BH266" s="137">
        <f t="shared" si="41"/>
        <v>0</v>
      </c>
      <c r="BI266" s="137">
        <f t="shared" si="42"/>
        <v>0</v>
      </c>
      <c r="BJ266" s="2" t="s">
        <v>78</v>
      </c>
      <c r="BK266" s="137">
        <f t="shared" si="43"/>
        <v>0</v>
      </c>
      <c r="BL266" s="2" t="s">
        <v>148</v>
      </c>
      <c r="BM266" s="136" t="s">
        <v>2234</v>
      </c>
    </row>
    <row r="267" spans="2:65" s="17" customFormat="1" ht="16.5" customHeight="1">
      <c r="B267" s="124"/>
      <c r="C267" s="125" t="s">
        <v>2235</v>
      </c>
      <c r="D267" s="125" t="s">
        <v>143</v>
      </c>
      <c r="E267" s="126" t="s">
        <v>1965</v>
      </c>
      <c r="F267" s="127" t="s">
        <v>2236</v>
      </c>
      <c r="G267" s="128" t="s">
        <v>2237</v>
      </c>
      <c r="H267" s="129">
        <v>1</v>
      </c>
      <c r="I267" s="130"/>
      <c r="J267" s="131">
        <f t="shared" si="34"/>
        <v>0</v>
      </c>
      <c r="K267" s="127" t="s">
        <v>3</v>
      </c>
      <c r="L267" s="18"/>
      <c r="M267" s="132" t="s">
        <v>3</v>
      </c>
      <c r="N267" s="133" t="s">
        <v>41</v>
      </c>
      <c r="P267" s="134">
        <f t="shared" si="35"/>
        <v>0</v>
      </c>
      <c r="Q267" s="134">
        <v>0</v>
      </c>
      <c r="R267" s="134">
        <f t="shared" si="36"/>
        <v>0</v>
      </c>
      <c r="S267" s="134">
        <v>0</v>
      </c>
      <c r="T267" s="135">
        <f t="shared" si="37"/>
        <v>0</v>
      </c>
      <c r="AR267" s="136" t="s">
        <v>148</v>
      </c>
      <c r="AT267" s="136" t="s">
        <v>143</v>
      </c>
      <c r="AU267" s="136" t="s">
        <v>80</v>
      </c>
      <c r="AY267" s="2" t="s">
        <v>140</v>
      </c>
      <c r="BE267" s="137">
        <f t="shared" si="38"/>
        <v>0</v>
      </c>
      <c r="BF267" s="137">
        <f t="shared" si="39"/>
        <v>0</v>
      </c>
      <c r="BG267" s="137">
        <f t="shared" si="40"/>
        <v>0</v>
      </c>
      <c r="BH267" s="137">
        <f t="shared" si="41"/>
        <v>0</v>
      </c>
      <c r="BI267" s="137">
        <f t="shared" si="42"/>
        <v>0</v>
      </c>
      <c r="BJ267" s="2" t="s">
        <v>78</v>
      </c>
      <c r="BK267" s="137">
        <f t="shared" si="43"/>
        <v>0</v>
      </c>
      <c r="BL267" s="2" t="s">
        <v>148</v>
      </c>
      <c r="BM267" s="136" t="s">
        <v>2238</v>
      </c>
    </row>
    <row r="268" spans="2:65" s="17" customFormat="1" ht="16.5" customHeight="1">
      <c r="B268" s="124"/>
      <c r="C268" s="125" t="s">
        <v>2239</v>
      </c>
      <c r="D268" s="125" t="s">
        <v>143</v>
      </c>
      <c r="E268" s="126" t="s">
        <v>1972</v>
      </c>
      <c r="F268" s="127" t="s">
        <v>2240</v>
      </c>
      <c r="G268" s="128" t="s">
        <v>2237</v>
      </c>
      <c r="H268" s="129">
        <v>1</v>
      </c>
      <c r="I268" s="130"/>
      <c r="J268" s="131">
        <f t="shared" si="34"/>
        <v>0</v>
      </c>
      <c r="K268" s="127" t="s">
        <v>3</v>
      </c>
      <c r="L268" s="18"/>
      <c r="M268" s="185" t="s">
        <v>3</v>
      </c>
      <c r="N268" s="186" t="s">
        <v>41</v>
      </c>
      <c r="O268" s="187"/>
      <c r="P268" s="188">
        <f t="shared" si="35"/>
        <v>0</v>
      </c>
      <c r="Q268" s="188">
        <v>0</v>
      </c>
      <c r="R268" s="188">
        <f t="shared" si="36"/>
        <v>0</v>
      </c>
      <c r="S268" s="188">
        <v>0</v>
      </c>
      <c r="T268" s="189">
        <f t="shared" si="37"/>
        <v>0</v>
      </c>
      <c r="AR268" s="136" t="s">
        <v>148</v>
      </c>
      <c r="AT268" s="136" t="s">
        <v>143</v>
      </c>
      <c r="AU268" s="136" t="s">
        <v>80</v>
      </c>
      <c r="AY268" s="2" t="s">
        <v>140</v>
      </c>
      <c r="BE268" s="137">
        <f t="shared" si="38"/>
        <v>0</v>
      </c>
      <c r="BF268" s="137">
        <f t="shared" si="39"/>
        <v>0</v>
      </c>
      <c r="BG268" s="137">
        <f t="shared" si="40"/>
        <v>0</v>
      </c>
      <c r="BH268" s="137">
        <f t="shared" si="41"/>
        <v>0</v>
      </c>
      <c r="BI268" s="137">
        <f t="shared" si="42"/>
        <v>0</v>
      </c>
      <c r="BJ268" s="2" t="s">
        <v>78</v>
      </c>
      <c r="BK268" s="137">
        <f t="shared" si="43"/>
        <v>0</v>
      </c>
      <c r="BL268" s="2" t="s">
        <v>148</v>
      </c>
      <c r="BM268" s="136" t="s">
        <v>2241</v>
      </c>
    </row>
    <row r="269" spans="2:65" s="17" customFormat="1" ht="6.95" customHeight="1">
      <c r="B269" s="28"/>
      <c r="C269" s="29"/>
      <c r="D269" s="29"/>
      <c r="E269" s="29"/>
      <c r="F269" s="29"/>
      <c r="G269" s="29"/>
      <c r="H269" s="29"/>
      <c r="I269" s="29"/>
      <c r="J269" s="29"/>
      <c r="K269" s="29"/>
      <c r="L269" s="18"/>
    </row>
  </sheetData>
  <autoFilter ref="C90:K268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/>
    <hyperlink ref="F98" r:id="rId2"/>
    <hyperlink ref="F103" r:id="rId3"/>
    <hyperlink ref="F107" r:id="rId4"/>
    <hyperlink ref="F109" r:id="rId5"/>
    <hyperlink ref="F111" r:id="rId6"/>
    <hyperlink ref="F114" r:id="rId7"/>
    <hyperlink ref="F116" r:id="rId8"/>
    <hyperlink ref="F118" r:id="rId9"/>
    <hyperlink ref="F121" r:id="rId10"/>
    <hyperlink ref="F124" r:id="rId11"/>
    <hyperlink ref="F128" r:id="rId12"/>
    <hyperlink ref="F134" r:id="rId13"/>
    <hyperlink ref="F140" r:id="rId14"/>
    <hyperlink ref="F146" r:id="rId15"/>
    <hyperlink ref="F149" r:id="rId16"/>
    <hyperlink ref="F156" r:id="rId17"/>
    <hyperlink ref="F161" r:id="rId18"/>
    <hyperlink ref="F163" r:id="rId19"/>
    <hyperlink ref="F166" r:id="rId20"/>
    <hyperlink ref="F169" r:id="rId21"/>
    <hyperlink ref="F205" r:id="rId22"/>
    <hyperlink ref="F208" r:id="rId23"/>
    <hyperlink ref="F210" r:id="rId24"/>
    <hyperlink ref="F212" r:id="rId25"/>
    <hyperlink ref="F214" r:id="rId26"/>
    <hyperlink ref="F216" r:id="rId27"/>
    <hyperlink ref="F218" r:id="rId28"/>
    <hyperlink ref="F220" r:id="rId29"/>
    <hyperlink ref="F224" r:id="rId30"/>
    <hyperlink ref="F226" r:id="rId31"/>
    <hyperlink ref="F236" r:id="rId32"/>
    <hyperlink ref="F250" r:id="rId33"/>
    <hyperlink ref="F252" r:id="rId34"/>
    <hyperlink ref="F254" r:id="rId35"/>
    <hyperlink ref="F259" r:id="rId36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92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30" customHeight="1">
      <c r="B9" s="18"/>
      <c r="E9" s="277" t="s">
        <v>2242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ROUND(J89,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ROUND((SUM(BE89:BE202)),  2)</f>
        <v>0</v>
      </c>
      <c r="I33" s="82">
        <v>0.21</v>
      </c>
      <c r="J33" s="81">
        <f>ROUND(((SUM(BE89:BE202))*I33),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ROUND((SUM(BF89:BF202)),  2)</f>
        <v>0</v>
      </c>
      <c r="I34" s="82">
        <v>0.12</v>
      </c>
      <c r="J34" s="81">
        <f>ROUND(((SUM(BF89:BF202))*I34),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ROUND((SUM(BG89:BG202)),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ROUND((SUM(BH89:BH202)),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ROUND((SUM(BI89:BI202)),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30" customHeight="1">
      <c r="B50" s="18"/>
      <c r="E50" s="277" t="str">
        <f>E9</f>
        <v>SO 02 1 - Nový domovní rozvod vodovodního potrubí pro veřejné toalety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J89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J149</f>
        <v>0</v>
      </c>
      <c r="L62" s="98"/>
    </row>
    <row r="63" spans="2:47" s="97" customFormat="1" ht="19.899999999999999" customHeight="1">
      <c r="B63" s="98"/>
      <c r="D63" s="99" t="s">
        <v>1390</v>
      </c>
      <c r="E63" s="100"/>
      <c r="F63" s="100"/>
      <c r="G63" s="100"/>
      <c r="H63" s="100"/>
      <c r="I63" s="100"/>
      <c r="J63" s="101">
        <f>J152</f>
        <v>0</v>
      </c>
      <c r="L63" s="98"/>
    </row>
    <row r="64" spans="2:47" s="97" customFormat="1" ht="19.899999999999999" customHeight="1">
      <c r="B64" s="98"/>
      <c r="D64" s="99" t="s">
        <v>110</v>
      </c>
      <c r="E64" s="100"/>
      <c r="F64" s="100"/>
      <c r="G64" s="100"/>
      <c r="H64" s="100"/>
      <c r="I64" s="100"/>
      <c r="J64" s="101">
        <f>J174</f>
        <v>0</v>
      </c>
      <c r="L64" s="98"/>
    </row>
    <row r="65" spans="2:12" s="97" customFormat="1" ht="19.899999999999999" customHeight="1">
      <c r="B65" s="98"/>
      <c r="D65" s="99" t="s">
        <v>111</v>
      </c>
      <c r="E65" s="100"/>
      <c r="F65" s="100"/>
      <c r="G65" s="100"/>
      <c r="H65" s="100"/>
      <c r="I65" s="100"/>
      <c r="J65" s="101">
        <f>J177</f>
        <v>0</v>
      </c>
      <c r="L65" s="98"/>
    </row>
    <row r="66" spans="2:12" s="97" customFormat="1" ht="19.899999999999999" customHeight="1">
      <c r="B66" s="98"/>
      <c r="D66" s="99" t="s">
        <v>112</v>
      </c>
      <c r="E66" s="100"/>
      <c r="F66" s="100"/>
      <c r="G66" s="100"/>
      <c r="H66" s="100"/>
      <c r="I66" s="100"/>
      <c r="J66" s="101">
        <f>J187</f>
        <v>0</v>
      </c>
      <c r="L66" s="98"/>
    </row>
    <row r="67" spans="2:12" s="92" customFormat="1" ht="24.95" customHeight="1">
      <c r="B67" s="93"/>
      <c r="D67" s="94" t="s">
        <v>113</v>
      </c>
      <c r="E67" s="95"/>
      <c r="F67" s="95"/>
      <c r="G67" s="95"/>
      <c r="H67" s="95"/>
      <c r="I67" s="95"/>
      <c r="J67" s="96">
        <f t="shared" ref="J67:J68" si="2">J190</f>
        <v>0</v>
      </c>
      <c r="L67" s="93"/>
    </row>
    <row r="68" spans="2:12" s="97" customFormat="1" ht="19.899999999999999" customHeight="1">
      <c r="B68" s="98"/>
      <c r="D68" s="99" t="s">
        <v>1393</v>
      </c>
      <c r="E68" s="100"/>
      <c r="F68" s="100"/>
      <c r="G68" s="100"/>
      <c r="H68" s="100"/>
      <c r="I68" s="100"/>
      <c r="J68" s="101">
        <f t="shared" si="2"/>
        <v>0</v>
      </c>
      <c r="L68" s="98"/>
    </row>
    <row r="69" spans="2:12" s="92" customFormat="1" ht="24.95" customHeight="1">
      <c r="B69" s="93"/>
      <c r="D69" s="94" t="s">
        <v>124</v>
      </c>
      <c r="E69" s="95"/>
      <c r="F69" s="95"/>
      <c r="G69" s="95"/>
      <c r="H69" s="95"/>
      <c r="I69" s="95"/>
      <c r="J69" s="96">
        <f>J200</f>
        <v>0</v>
      </c>
      <c r="L69" s="93"/>
    </row>
    <row r="70" spans="2:12" s="17" customFormat="1" ht="21.75" customHeight="1">
      <c r="B70" s="18"/>
      <c r="L70" s="18"/>
    </row>
    <row r="71" spans="2:12" s="17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8"/>
    </row>
    <row r="75" spans="2:12" s="17" customFormat="1" ht="6.95" customHeight="1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18"/>
    </row>
    <row r="76" spans="2:12" s="17" customFormat="1" ht="24.95" customHeight="1">
      <c r="B76" s="18"/>
      <c r="C76" s="6" t="s">
        <v>125</v>
      </c>
      <c r="L76" s="18"/>
    </row>
    <row r="77" spans="2:12" s="17" customFormat="1" ht="6.95" customHeight="1">
      <c r="B77" s="18"/>
      <c r="L77" s="18"/>
    </row>
    <row r="78" spans="2:12" s="17" customFormat="1" ht="12" customHeight="1">
      <c r="B78" s="18"/>
      <c r="C78" s="12" t="s">
        <v>17</v>
      </c>
      <c r="L78" s="18"/>
    </row>
    <row r="79" spans="2:12" s="17" customFormat="1" ht="26.25" customHeight="1">
      <c r="B79" s="18"/>
      <c r="E79" s="307" t="str">
        <f>E7</f>
        <v>STAVEBNÍ ÚPRAVY VEŘEJNÝCH TOALET SKALKY 2280/99, 741 01 NOVÝ JIČÍN</v>
      </c>
      <c r="F79" s="308"/>
      <c r="G79" s="308"/>
      <c r="H79" s="308"/>
      <c r="L79" s="18"/>
    </row>
    <row r="80" spans="2:12" s="17" customFormat="1" ht="12" customHeight="1">
      <c r="B80" s="18"/>
      <c r="C80" s="12" t="s">
        <v>97</v>
      </c>
      <c r="L80" s="18"/>
    </row>
    <row r="81" spans="2:65" s="17" customFormat="1" ht="30" customHeight="1">
      <c r="B81" s="18"/>
      <c r="E81" s="277" t="str">
        <f>E9</f>
        <v>SO 02 1 - Nový domovní rozvod vodovodního potrubí pro veřejné toalety</v>
      </c>
      <c r="F81" s="306"/>
      <c r="G81" s="306"/>
      <c r="H81" s="306"/>
      <c r="L81" s="18"/>
    </row>
    <row r="82" spans="2:65" s="17" customFormat="1" ht="6.95" customHeight="1">
      <c r="B82" s="18"/>
      <c r="L82" s="18"/>
    </row>
    <row r="83" spans="2:65" s="17" customFormat="1" ht="12" customHeight="1">
      <c r="B83" s="18"/>
      <c r="C83" s="12" t="s">
        <v>21</v>
      </c>
      <c r="F83" s="10" t="str">
        <f>F12</f>
        <v>Nový Jičín</v>
      </c>
      <c r="I83" s="12" t="s">
        <v>23</v>
      </c>
      <c r="J83" s="38">
        <f>IF(J12="","",J12)</f>
        <v>46003</v>
      </c>
      <c r="L83" s="18"/>
    </row>
    <row r="84" spans="2:65" s="17" customFormat="1" ht="6.95" customHeight="1">
      <c r="B84" s="18"/>
      <c r="L84" s="18"/>
    </row>
    <row r="85" spans="2:65" s="17" customFormat="1" ht="25.7" customHeight="1">
      <c r="B85" s="18"/>
      <c r="C85" s="12" t="s">
        <v>24</v>
      </c>
      <c r="F85" s="10" t="str">
        <f>E15</f>
        <v>Město Nový Jičín</v>
      </c>
      <c r="I85" s="12" t="s">
        <v>30</v>
      </c>
      <c r="J85" s="15" t="str">
        <f>E21</f>
        <v>LEGOLA CZECH s.r.o.</v>
      </c>
      <c r="L85" s="18"/>
    </row>
    <row r="86" spans="2:65" s="17" customFormat="1" ht="25.7" customHeight="1">
      <c r="B86" s="18"/>
      <c r="C86" s="12" t="s">
        <v>28</v>
      </c>
      <c r="F86" s="10" t="str">
        <f>IF(E18="","",E18)</f>
        <v>Vyplň údaj</v>
      </c>
      <c r="I86" s="12" t="s">
        <v>33</v>
      </c>
      <c r="J86" s="15" t="str">
        <f>E24</f>
        <v>LEGOLA CZECH s.r.o.</v>
      </c>
      <c r="L86" s="18"/>
    </row>
    <row r="87" spans="2:65" s="17" customFormat="1" ht="10.35" customHeight="1">
      <c r="B87" s="18"/>
      <c r="L87" s="18"/>
    </row>
    <row r="88" spans="2:65" s="102" customFormat="1" ht="29.25" customHeight="1">
      <c r="B88" s="103"/>
      <c r="C88" s="104" t="s">
        <v>126</v>
      </c>
      <c r="D88" s="105" t="s">
        <v>55</v>
      </c>
      <c r="E88" s="105" t="s">
        <v>51</v>
      </c>
      <c r="F88" s="105" t="s">
        <v>52</v>
      </c>
      <c r="G88" s="105" t="s">
        <v>127</v>
      </c>
      <c r="H88" s="105" t="s">
        <v>128</v>
      </c>
      <c r="I88" s="105" t="s">
        <v>129</v>
      </c>
      <c r="J88" s="105" t="s">
        <v>101</v>
      </c>
      <c r="K88" s="106" t="s">
        <v>130</v>
      </c>
      <c r="L88" s="103"/>
      <c r="M88" s="45" t="s">
        <v>3</v>
      </c>
      <c r="N88" s="46" t="s">
        <v>40</v>
      </c>
      <c r="O88" s="46" t="s">
        <v>131</v>
      </c>
      <c r="P88" s="46" t="s">
        <v>132</v>
      </c>
      <c r="Q88" s="46" t="s">
        <v>133</v>
      </c>
      <c r="R88" s="46" t="s">
        <v>134</v>
      </c>
      <c r="S88" s="46" t="s">
        <v>135</v>
      </c>
      <c r="T88" s="47" t="s">
        <v>136</v>
      </c>
    </row>
    <row r="89" spans="2:65" s="17" customFormat="1" ht="22.9" customHeight="1">
      <c r="B89" s="18"/>
      <c r="C89" s="51" t="s">
        <v>137</v>
      </c>
      <c r="J89" s="107">
        <f t="shared" ref="J89:J91" si="3">BK89</f>
        <v>0</v>
      </c>
      <c r="L89" s="18"/>
      <c r="M89" s="48"/>
      <c r="N89" s="39"/>
      <c r="O89" s="39"/>
      <c r="P89" s="108">
        <f>P90+P190+P200</f>
        <v>0</v>
      </c>
      <c r="Q89" s="39"/>
      <c r="R89" s="108">
        <f>R90+R190+R200</f>
        <v>63.013889249999991</v>
      </c>
      <c r="S89" s="39"/>
      <c r="T89" s="109">
        <f>T90+T190+T200</f>
        <v>0.38650000000000001</v>
      </c>
      <c r="AT89" s="2" t="s">
        <v>69</v>
      </c>
      <c r="AU89" s="2" t="s">
        <v>102</v>
      </c>
      <c r="BK89" s="110">
        <f>BK90+BK190+BK200</f>
        <v>0</v>
      </c>
    </row>
    <row r="90" spans="2:65" s="111" customFormat="1" ht="25.9" customHeight="1">
      <c r="B90" s="112"/>
      <c r="D90" s="113" t="s">
        <v>69</v>
      </c>
      <c r="E90" s="114" t="s">
        <v>138</v>
      </c>
      <c r="F90" s="114" t="s">
        <v>139</v>
      </c>
      <c r="I90" s="115"/>
      <c r="J90" s="116">
        <f t="shared" si="3"/>
        <v>0</v>
      </c>
      <c r="L90" s="112"/>
      <c r="M90" s="117"/>
      <c r="P90" s="118">
        <f>P91+P149+P152+P174+P177+P187</f>
        <v>0</v>
      </c>
      <c r="R90" s="118">
        <f>R91+R149+R152+R174+R177+R187</f>
        <v>63.000889249999993</v>
      </c>
      <c r="T90" s="119">
        <f>T91+T149+T152+T174+T177+T187</f>
        <v>0.28000000000000003</v>
      </c>
      <c r="AR90" s="113" t="s">
        <v>78</v>
      </c>
      <c r="AT90" s="120" t="s">
        <v>69</v>
      </c>
      <c r="AU90" s="120" t="s">
        <v>70</v>
      </c>
      <c r="AY90" s="113" t="s">
        <v>140</v>
      </c>
      <c r="BK90" s="121">
        <f>BK91+BK149+BK152+BK174+BK177+BK187</f>
        <v>0</v>
      </c>
    </row>
    <row r="91" spans="2:65" s="111" customFormat="1" ht="22.9" customHeight="1">
      <c r="B91" s="112"/>
      <c r="D91" s="113" t="s">
        <v>69</v>
      </c>
      <c r="E91" s="122" t="s">
        <v>78</v>
      </c>
      <c r="F91" s="122" t="s">
        <v>141</v>
      </c>
      <c r="I91" s="115"/>
      <c r="J91" s="123">
        <f t="shared" si="3"/>
        <v>0</v>
      </c>
      <c r="L91" s="112"/>
      <c r="M91" s="117"/>
      <c r="P91" s="118">
        <f>SUM(P92:P148)</f>
        <v>0</v>
      </c>
      <c r="R91" s="118">
        <f>SUM(R92:R148)</f>
        <v>52.087199999999996</v>
      </c>
      <c r="T91" s="119">
        <f>SUM(T92:T148)</f>
        <v>0</v>
      </c>
      <c r="AR91" s="113" t="s">
        <v>78</v>
      </c>
      <c r="AT91" s="120" t="s">
        <v>69</v>
      </c>
      <c r="AU91" s="120" t="s">
        <v>78</v>
      </c>
      <c r="AY91" s="113" t="s">
        <v>140</v>
      </c>
      <c r="BK91" s="121">
        <f>SUM(BK92:BK148)</f>
        <v>0</v>
      </c>
    </row>
    <row r="92" spans="2:65" s="17" customFormat="1" ht="24.2" customHeight="1">
      <c r="B92" s="124"/>
      <c r="C92" s="125" t="s">
        <v>78</v>
      </c>
      <c r="D92" s="125" t="s">
        <v>143</v>
      </c>
      <c r="E92" s="126" t="s">
        <v>1395</v>
      </c>
      <c r="F92" s="127" t="s">
        <v>1396</v>
      </c>
      <c r="G92" s="128" t="s">
        <v>237</v>
      </c>
      <c r="H92" s="129">
        <v>48</v>
      </c>
      <c r="I92" s="130"/>
      <c r="J92" s="131">
        <f>ROUND(I92*H92,2)</f>
        <v>0</v>
      </c>
      <c r="K92" s="127" t="s">
        <v>147</v>
      </c>
      <c r="L92" s="18"/>
      <c r="M92" s="132" t="s">
        <v>3</v>
      </c>
      <c r="N92" s="133" t="s">
        <v>41</v>
      </c>
      <c r="P92" s="134">
        <f>O92*H92</f>
        <v>0</v>
      </c>
      <c r="Q92" s="134">
        <v>0</v>
      </c>
      <c r="R92" s="134">
        <f>Q92*H92</f>
        <v>0</v>
      </c>
      <c r="S92" s="134">
        <v>0</v>
      </c>
      <c r="T92" s="135">
        <f>S92*H92</f>
        <v>0</v>
      </c>
      <c r="AR92" s="136" t="s">
        <v>148</v>
      </c>
      <c r="AT92" s="136" t="s">
        <v>143</v>
      </c>
      <c r="AU92" s="136" t="s">
        <v>80</v>
      </c>
      <c r="AY92" s="2" t="s">
        <v>140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2" t="s">
        <v>78</v>
      </c>
      <c r="BK92" s="137">
        <f>ROUND(I92*H92,2)</f>
        <v>0</v>
      </c>
      <c r="BL92" s="2" t="s">
        <v>148</v>
      </c>
      <c r="BM92" s="136" t="s">
        <v>2243</v>
      </c>
    </row>
    <row r="93" spans="2:65" s="17" customFormat="1">
      <c r="B93" s="18"/>
      <c r="D93" s="138" t="s">
        <v>150</v>
      </c>
      <c r="F93" s="139" t="s">
        <v>1398</v>
      </c>
      <c r="I93" s="140"/>
      <c r="L93" s="18"/>
      <c r="M93" s="141"/>
      <c r="T93" s="42"/>
      <c r="AT93" s="2" t="s">
        <v>150</v>
      </c>
      <c r="AU93" s="2" t="s">
        <v>80</v>
      </c>
    </row>
    <row r="94" spans="2:65" s="150" customFormat="1">
      <c r="B94" s="151"/>
      <c r="D94" s="144" t="s">
        <v>152</v>
      </c>
      <c r="E94" s="152" t="s">
        <v>3</v>
      </c>
      <c r="F94" s="153" t="s">
        <v>2244</v>
      </c>
      <c r="H94" s="154">
        <v>48</v>
      </c>
      <c r="I94" s="155"/>
      <c r="L94" s="151"/>
      <c r="M94" s="156"/>
      <c r="T94" s="157"/>
      <c r="AT94" s="152" t="s">
        <v>152</v>
      </c>
      <c r="AU94" s="152" t="s">
        <v>80</v>
      </c>
      <c r="AV94" s="150" t="s">
        <v>80</v>
      </c>
      <c r="AW94" s="150" t="s">
        <v>32</v>
      </c>
      <c r="AX94" s="150" t="s">
        <v>70</v>
      </c>
      <c r="AY94" s="152" t="s">
        <v>140</v>
      </c>
    </row>
    <row r="95" spans="2:65" s="158" customFormat="1">
      <c r="B95" s="159"/>
      <c r="D95" s="144" t="s">
        <v>152</v>
      </c>
      <c r="E95" s="160" t="s">
        <v>3</v>
      </c>
      <c r="F95" s="161" t="s">
        <v>162</v>
      </c>
      <c r="H95" s="162">
        <v>48</v>
      </c>
      <c r="I95" s="163"/>
      <c r="L95" s="159"/>
      <c r="M95" s="164"/>
      <c r="T95" s="165"/>
      <c r="AT95" s="160" t="s">
        <v>152</v>
      </c>
      <c r="AU95" s="160" t="s">
        <v>80</v>
      </c>
      <c r="AV95" s="158" t="s">
        <v>148</v>
      </c>
      <c r="AW95" s="158" t="s">
        <v>32</v>
      </c>
      <c r="AX95" s="158" t="s">
        <v>78</v>
      </c>
      <c r="AY95" s="160" t="s">
        <v>140</v>
      </c>
    </row>
    <row r="96" spans="2:65" s="17" customFormat="1" ht="44.25" customHeight="1">
      <c r="B96" s="124"/>
      <c r="C96" s="125" t="s">
        <v>80</v>
      </c>
      <c r="D96" s="125" t="s">
        <v>143</v>
      </c>
      <c r="E96" s="126" t="s">
        <v>1401</v>
      </c>
      <c r="F96" s="127" t="s">
        <v>1402</v>
      </c>
      <c r="G96" s="128" t="s">
        <v>146</v>
      </c>
      <c r="H96" s="129">
        <v>6</v>
      </c>
      <c r="I96" s="130"/>
      <c r="J96" s="131">
        <f>ROUND(I96*H96,2)</f>
        <v>0</v>
      </c>
      <c r="K96" s="127" t="s">
        <v>147</v>
      </c>
      <c r="L96" s="18"/>
      <c r="M96" s="132" t="s">
        <v>3</v>
      </c>
      <c r="N96" s="133" t="s">
        <v>41</v>
      </c>
      <c r="P96" s="134">
        <f>O96*H96</f>
        <v>0</v>
      </c>
      <c r="Q96" s="134">
        <v>0</v>
      </c>
      <c r="R96" s="134">
        <f>Q96*H96</f>
        <v>0</v>
      </c>
      <c r="S96" s="134">
        <v>0</v>
      </c>
      <c r="T96" s="135">
        <f>S96*H96</f>
        <v>0</v>
      </c>
      <c r="AR96" s="136" t="s">
        <v>148</v>
      </c>
      <c r="AT96" s="136" t="s">
        <v>143</v>
      </c>
      <c r="AU96" s="136" t="s">
        <v>80</v>
      </c>
      <c r="AY96" s="2" t="s">
        <v>140</v>
      </c>
      <c r="BE96" s="137">
        <f>IF(N96="základní",J96,0)</f>
        <v>0</v>
      </c>
      <c r="BF96" s="137">
        <f>IF(N96="snížená",J96,0)</f>
        <v>0</v>
      </c>
      <c r="BG96" s="137">
        <f>IF(N96="zákl. přenesená",J96,0)</f>
        <v>0</v>
      </c>
      <c r="BH96" s="137">
        <f>IF(N96="sníž. přenesená",J96,0)</f>
        <v>0</v>
      </c>
      <c r="BI96" s="137">
        <f>IF(N96="nulová",J96,0)</f>
        <v>0</v>
      </c>
      <c r="BJ96" s="2" t="s">
        <v>78</v>
      </c>
      <c r="BK96" s="137">
        <f>ROUND(I96*H96,2)</f>
        <v>0</v>
      </c>
      <c r="BL96" s="2" t="s">
        <v>148</v>
      </c>
      <c r="BM96" s="136" t="s">
        <v>2245</v>
      </c>
    </row>
    <row r="97" spans="2:65" s="17" customFormat="1">
      <c r="B97" s="18"/>
      <c r="D97" s="138" t="s">
        <v>150</v>
      </c>
      <c r="F97" s="139" t="s">
        <v>1404</v>
      </c>
      <c r="I97" s="140"/>
      <c r="L97" s="18"/>
      <c r="M97" s="141"/>
      <c r="T97" s="42"/>
      <c r="AT97" s="2" t="s">
        <v>150</v>
      </c>
      <c r="AU97" s="2" t="s">
        <v>80</v>
      </c>
    </row>
    <row r="98" spans="2:65" s="150" customFormat="1">
      <c r="B98" s="151"/>
      <c r="D98" s="144" t="s">
        <v>152</v>
      </c>
      <c r="E98" s="152" t="s">
        <v>3</v>
      </c>
      <c r="F98" s="153" t="s">
        <v>2246</v>
      </c>
      <c r="H98" s="154">
        <v>6</v>
      </c>
      <c r="I98" s="155"/>
      <c r="L98" s="151"/>
      <c r="M98" s="156"/>
      <c r="T98" s="157"/>
      <c r="AT98" s="152" t="s">
        <v>152</v>
      </c>
      <c r="AU98" s="152" t="s">
        <v>80</v>
      </c>
      <c r="AV98" s="150" t="s">
        <v>80</v>
      </c>
      <c r="AW98" s="150" t="s">
        <v>32</v>
      </c>
      <c r="AX98" s="150" t="s">
        <v>70</v>
      </c>
      <c r="AY98" s="152" t="s">
        <v>140</v>
      </c>
    </row>
    <row r="99" spans="2:65" s="158" customFormat="1">
      <c r="B99" s="159"/>
      <c r="D99" s="144" t="s">
        <v>152</v>
      </c>
      <c r="E99" s="160" t="s">
        <v>3</v>
      </c>
      <c r="F99" s="161" t="s">
        <v>162</v>
      </c>
      <c r="H99" s="162">
        <v>6</v>
      </c>
      <c r="I99" s="163"/>
      <c r="L99" s="159"/>
      <c r="M99" s="164"/>
      <c r="T99" s="165"/>
      <c r="AT99" s="160" t="s">
        <v>152</v>
      </c>
      <c r="AU99" s="160" t="s">
        <v>80</v>
      </c>
      <c r="AV99" s="158" t="s">
        <v>148</v>
      </c>
      <c r="AW99" s="158" t="s">
        <v>32</v>
      </c>
      <c r="AX99" s="158" t="s">
        <v>78</v>
      </c>
      <c r="AY99" s="160" t="s">
        <v>140</v>
      </c>
    </row>
    <row r="100" spans="2:65" s="17" customFormat="1" ht="49.15" customHeight="1">
      <c r="B100" s="124"/>
      <c r="C100" s="125" t="s">
        <v>1198</v>
      </c>
      <c r="D100" s="125" t="s">
        <v>143</v>
      </c>
      <c r="E100" s="126" t="s">
        <v>2247</v>
      </c>
      <c r="F100" s="127" t="s">
        <v>2248</v>
      </c>
      <c r="G100" s="128" t="s">
        <v>146</v>
      </c>
      <c r="H100" s="129">
        <v>72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2249</v>
      </c>
    </row>
    <row r="101" spans="2:65" s="17" customFormat="1">
      <c r="B101" s="18"/>
      <c r="D101" s="138" t="s">
        <v>150</v>
      </c>
      <c r="F101" s="139" t="s">
        <v>2250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50" customFormat="1">
      <c r="B102" s="151"/>
      <c r="D102" s="144" t="s">
        <v>152</v>
      </c>
      <c r="E102" s="152" t="s">
        <v>3</v>
      </c>
      <c r="F102" s="153" t="s">
        <v>2251</v>
      </c>
      <c r="H102" s="154">
        <v>72</v>
      </c>
      <c r="I102" s="155"/>
      <c r="L102" s="151"/>
      <c r="M102" s="156"/>
      <c r="T102" s="157"/>
      <c r="AT102" s="152" t="s">
        <v>152</v>
      </c>
      <c r="AU102" s="152" t="s">
        <v>80</v>
      </c>
      <c r="AV102" s="150" t="s">
        <v>80</v>
      </c>
      <c r="AW102" s="150" t="s">
        <v>32</v>
      </c>
      <c r="AX102" s="150" t="s">
        <v>70</v>
      </c>
      <c r="AY102" s="152" t="s">
        <v>140</v>
      </c>
    </row>
    <row r="103" spans="2:65" s="158" customFormat="1">
      <c r="B103" s="159"/>
      <c r="D103" s="144" t="s">
        <v>152</v>
      </c>
      <c r="E103" s="160" t="s">
        <v>3</v>
      </c>
      <c r="F103" s="161" t="s">
        <v>162</v>
      </c>
      <c r="H103" s="162">
        <v>72</v>
      </c>
      <c r="I103" s="163"/>
      <c r="L103" s="159"/>
      <c r="M103" s="164"/>
      <c r="T103" s="165"/>
      <c r="AT103" s="160" t="s">
        <v>152</v>
      </c>
      <c r="AU103" s="160" t="s">
        <v>80</v>
      </c>
      <c r="AV103" s="158" t="s">
        <v>148</v>
      </c>
      <c r="AW103" s="158" t="s">
        <v>32</v>
      </c>
      <c r="AX103" s="158" t="s">
        <v>78</v>
      </c>
      <c r="AY103" s="160" t="s">
        <v>140</v>
      </c>
    </row>
    <row r="104" spans="2:65" s="17" customFormat="1" ht="37.9" customHeight="1">
      <c r="B104" s="124"/>
      <c r="C104" s="125" t="s">
        <v>275</v>
      </c>
      <c r="D104" s="125" t="s">
        <v>143</v>
      </c>
      <c r="E104" s="126" t="s">
        <v>1413</v>
      </c>
      <c r="F104" s="127" t="s">
        <v>1414</v>
      </c>
      <c r="G104" s="128" t="s">
        <v>237</v>
      </c>
      <c r="H104" s="129">
        <v>180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8.4000000000000003E-4</v>
      </c>
      <c r="R104" s="134">
        <f>Q104*H104</f>
        <v>0.1512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2252</v>
      </c>
    </row>
    <row r="105" spans="2:65" s="17" customFormat="1">
      <c r="B105" s="18"/>
      <c r="D105" s="138" t="s">
        <v>150</v>
      </c>
      <c r="F105" s="139" t="s">
        <v>1416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50" customFormat="1">
      <c r="B106" s="151"/>
      <c r="D106" s="144" t="s">
        <v>152</v>
      </c>
      <c r="E106" s="152" t="s">
        <v>3</v>
      </c>
      <c r="F106" s="153" t="s">
        <v>2253</v>
      </c>
      <c r="H106" s="154">
        <v>180</v>
      </c>
      <c r="I106" s="155"/>
      <c r="L106" s="151"/>
      <c r="M106" s="156"/>
      <c r="T106" s="157"/>
      <c r="AT106" s="152" t="s">
        <v>152</v>
      </c>
      <c r="AU106" s="152" t="s">
        <v>80</v>
      </c>
      <c r="AV106" s="150" t="s">
        <v>80</v>
      </c>
      <c r="AW106" s="150" t="s">
        <v>32</v>
      </c>
      <c r="AX106" s="150" t="s">
        <v>70</v>
      </c>
      <c r="AY106" s="152" t="s">
        <v>140</v>
      </c>
    </row>
    <row r="107" spans="2:65" s="158" customFormat="1">
      <c r="B107" s="159"/>
      <c r="D107" s="144" t="s">
        <v>152</v>
      </c>
      <c r="E107" s="160" t="s">
        <v>3</v>
      </c>
      <c r="F107" s="161" t="s">
        <v>162</v>
      </c>
      <c r="H107" s="162">
        <v>180</v>
      </c>
      <c r="I107" s="163"/>
      <c r="L107" s="159"/>
      <c r="M107" s="164"/>
      <c r="T107" s="165"/>
      <c r="AT107" s="160" t="s">
        <v>152</v>
      </c>
      <c r="AU107" s="160" t="s">
        <v>80</v>
      </c>
      <c r="AV107" s="158" t="s">
        <v>148</v>
      </c>
      <c r="AW107" s="158" t="s">
        <v>32</v>
      </c>
      <c r="AX107" s="158" t="s">
        <v>78</v>
      </c>
      <c r="AY107" s="160" t="s">
        <v>140</v>
      </c>
    </row>
    <row r="108" spans="2:65" s="17" customFormat="1" ht="44.25" customHeight="1">
      <c r="B108" s="124"/>
      <c r="C108" s="125" t="s">
        <v>148</v>
      </c>
      <c r="D108" s="125" t="s">
        <v>143</v>
      </c>
      <c r="E108" s="126" t="s">
        <v>1421</v>
      </c>
      <c r="F108" s="127" t="s">
        <v>1422</v>
      </c>
      <c r="G108" s="128" t="s">
        <v>237</v>
      </c>
      <c r="H108" s="129">
        <v>180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0</v>
      </c>
      <c r="T108" s="135">
        <f>S108*H108</f>
        <v>0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2254</v>
      </c>
    </row>
    <row r="109" spans="2:65" s="17" customFormat="1">
      <c r="B109" s="18"/>
      <c r="D109" s="138" t="s">
        <v>150</v>
      </c>
      <c r="F109" s="139" t="s">
        <v>1424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62.65" customHeight="1">
      <c r="B110" s="124"/>
      <c r="C110" s="125" t="s">
        <v>455</v>
      </c>
      <c r="D110" s="125" t="s">
        <v>143</v>
      </c>
      <c r="E110" s="126" t="s">
        <v>186</v>
      </c>
      <c r="F110" s="127" t="s">
        <v>187</v>
      </c>
      <c r="G110" s="128" t="s">
        <v>146</v>
      </c>
      <c r="H110" s="129">
        <v>57.2</v>
      </c>
      <c r="I110" s="130"/>
      <c r="J110" s="131">
        <f>ROUND(I110*H110,2)</f>
        <v>0</v>
      </c>
      <c r="K110" s="127" t="s">
        <v>147</v>
      </c>
      <c r="L110" s="18"/>
      <c r="M110" s="132" t="s">
        <v>3</v>
      </c>
      <c r="N110" s="133" t="s">
        <v>41</v>
      </c>
      <c r="P110" s="134">
        <f>O110*H110</f>
        <v>0</v>
      </c>
      <c r="Q110" s="134">
        <v>0</v>
      </c>
      <c r="R110" s="134">
        <f>Q110*H110</f>
        <v>0</v>
      </c>
      <c r="S110" s="134">
        <v>0</v>
      </c>
      <c r="T110" s="135">
        <f>S110*H110</f>
        <v>0</v>
      </c>
      <c r="AR110" s="136" t="s">
        <v>148</v>
      </c>
      <c r="AT110" s="136" t="s">
        <v>143</v>
      </c>
      <c r="AU110" s="136" t="s">
        <v>80</v>
      </c>
      <c r="AY110" s="2" t="s">
        <v>140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2" t="s">
        <v>78</v>
      </c>
      <c r="BK110" s="137">
        <f>ROUND(I110*H110,2)</f>
        <v>0</v>
      </c>
      <c r="BL110" s="2" t="s">
        <v>148</v>
      </c>
      <c r="BM110" s="136" t="s">
        <v>2255</v>
      </c>
    </row>
    <row r="111" spans="2:65" s="17" customFormat="1">
      <c r="B111" s="18"/>
      <c r="D111" s="138" t="s">
        <v>150</v>
      </c>
      <c r="F111" s="139" t="s">
        <v>189</v>
      </c>
      <c r="I111" s="140"/>
      <c r="L111" s="18"/>
      <c r="M111" s="141"/>
      <c r="T111" s="42"/>
      <c r="AT111" s="2" t="s">
        <v>150</v>
      </c>
      <c r="AU111" s="2" t="s">
        <v>80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2256</v>
      </c>
      <c r="H112" s="154">
        <v>78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50" customFormat="1">
      <c r="B113" s="151"/>
      <c r="D113" s="144" t="s">
        <v>152</v>
      </c>
      <c r="E113" s="152" t="s">
        <v>3</v>
      </c>
      <c r="F113" s="153" t="s">
        <v>2257</v>
      </c>
      <c r="H113" s="154">
        <v>-20.8</v>
      </c>
      <c r="I113" s="155"/>
      <c r="L113" s="151"/>
      <c r="M113" s="156"/>
      <c r="T113" s="157"/>
      <c r="AT113" s="152" t="s">
        <v>152</v>
      </c>
      <c r="AU113" s="152" t="s">
        <v>80</v>
      </c>
      <c r="AV113" s="150" t="s">
        <v>80</v>
      </c>
      <c r="AW113" s="150" t="s">
        <v>32</v>
      </c>
      <c r="AX113" s="150" t="s">
        <v>70</v>
      </c>
      <c r="AY113" s="152" t="s">
        <v>140</v>
      </c>
    </row>
    <row r="114" spans="2:65" s="158" customFormat="1">
      <c r="B114" s="159"/>
      <c r="D114" s="144" t="s">
        <v>152</v>
      </c>
      <c r="E114" s="160" t="s">
        <v>3</v>
      </c>
      <c r="F114" s="161" t="s">
        <v>162</v>
      </c>
      <c r="H114" s="162">
        <v>57.2</v>
      </c>
      <c r="I114" s="163"/>
      <c r="L114" s="159"/>
      <c r="M114" s="164"/>
      <c r="T114" s="165"/>
      <c r="AT114" s="160" t="s">
        <v>152</v>
      </c>
      <c r="AU114" s="160" t="s">
        <v>80</v>
      </c>
      <c r="AV114" s="158" t="s">
        <v>148</v>
      </c>
      <c r="AW114" s="158" t="s">
        <v>32</v>
      </c>
      <c r="AX114" s="158" t="s">
        <v>78</v>
      </c>
      <c r="AY114" s="160" t="s">
        <v>140</v>
      </c>
    </row>
    <row r="115" spans="2:65" s="17" customFormat="1" ht="66.75" customHeight="1">
      <c r="B115" s="124"/>
      <c r="C115" s="125" t="s">
        <v>478</v>
      </c>
      <c r="D115" s="125" t="s">
        <v>143</v>
      </c>
      <c r="E115" s="126" t="s">
        <v>192</v>
      </c>
      <c r="F115" s="127" t="s">
        <v>193</v>
      </c>
      <c r="G115" s="128" t="s">
        <v>146</v>
      </c>
      <c r="H115" s="129">
        <v>858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2258</v>
      </c>
    </row>
    <row r="116" spans="2:65" s="17" customFormat="1">
      <c r="B116" s="18"/>
      <c r="D116" s="138" t="s">
        <v>150</v>
      </c>
      <c r="F116" s="139" t="s">
        <v>195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E117" s="152" t="s">
        <v>3</v>
      </c>
      <c r="F117" s="153" t="s">
        <v>2259</v>
      </c>
      <c r="H117" s="154">
        <v>858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32</v>
      </c>
      <c r="AX117" s="150" t="s">
        <v>70</v>
      </c>
      <c r="AY117" s="152" t="s">
        <v>140</v>
      </c>
    </row>
    <row r="118" spans="2:65" s="158" customFormat="1">
      <c r="B118" s="159"/>
      <c r="D118" s="144" t="s">
        <v>152</v>
      </c>
      <c r="E118" s="160" t="s">
        <v>3</v>
      </c>
      <c r="F118" s="161" t="s">
        <v>162</v>
      </c>
      <c r="H118" s="162">
        <v>858</v>
      </c>
      <c r="I118" s="163"/>
      <c r="L118" s="159"/>
      <c r="M118" s="164"/>
      <c r="T118" s="165"/>
      <c r="AT118" s="160" t="s">
        <v>152</v>
      </c>
      <c r="AU118" s="160" t="s">
        <v>80</v>
      </c>
      <c r="AV118" s="158" t="s">
        <v>148</v>
      </c>
      <c r="AW118" s="158" t="s">
        <v>32</v>
      </c>
      <c r="AX118" s="158" t="s">
        <v>78</v>
      </c>
      <c r="AY118" s="160" t="s">
        <v>140</v>
      </c>
    </row>
    <row r="119" spans="2:65" s="17" customFormat="1" ht="44.25" customHeight="1">
      <c r="B119" s="124"/>
      <c r="C119" s="125" t="s">
        <v>172</v>
      </c>
      <c r="D119" s="125" t="s">
        <v>143</v>
      </c>
      <c r="E119" s="126" t="s">
        <v>198</v>
      </c>
      <c r="F119" s="127" t="s">
        <v>199</v>
      </c>
      <c r="G119" s="128" t="s">
        <v>146</v>
      </c>
      <c r="H119" s="129">
        <v>57.2</v>
      </c>
      <c r="I119" s="130"/>
      <c r="J119" s="131">
        <f>ROUND(I119*H119,2)</f>
        <v>0</v>
      </c>
      <c r="K119" s="127" t="s">
        <v>147</v>
      </c>
      <c r="L119" s="18"/>
      <c r="M119" s="132" t="s">
        <v>3</v>
      </c>
      <c r="N119" s="133" t="s">
        <v>41</v>
      </c>
      <c r="P119" s="134">
        <f>O119*H119</f>
        <v>0</v>
      </c>
      <c r="Q119" s="134">
        <v>0</v>
      </c>
      <c r="R119" s="134">
        <f>Q119*H119</f>
        <v>0</v>
      </c>
      <c r="S119" s="134">
        <v>0</v>
      </c>
      <c r="T119" s="135">
        <f>S119*H119</f>
        <v>0</v>
      </c>
      <c r="AR119" s="136" t="s">
        <v>148</v>
      </c>
      <c r="AT119" s="136" t="s">
        <v>143</v>
      </c>
      <c r="AU119" s="136" t="s">
        <v>80</v>
      </c>
      <c r="AY119" s="2" t="s">
        <v>140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2" t="s">
        <v>78</v>
      </c>
      <c r="BK119" s="137">
        <f>ROUND(I119*H119,2)</f>
        <v>0</v>
      </c>
      <c r="BL119" s="2" t="s">
        <v>148</v>
      </c>
      <c r="BM119" s="136" t="s">
        <v>2260</v>
      </c>
    </row>
    <row r="120" spans="2:65" s="17" customFormat="1">
      <c r="B120" s="18"/>
      <c r="D120" s="138" t="s">
        <v>150</v>
      </c>
      <c r="F120" s="139" t="s">
        <v>201</v>
      </c>
      <c r="I120" s="140"/>
      <c r="L120" s="18"/>
      <c r="M120" s="141"/>
      <c r="T120" s="42"/>
      <c r="AT120" s="2" t="s">
        <v>150</v>
      </c>
      <c r="AU120" s="2" t="s">
        <v>80</v>
      </c>
    </row>
    <row r="121" spans="2:65" s="17" customFormat="1" ht="37.9" customHeight="1">
      <c r="B121" s="124"/>
      <c r="C121" s="125" t="s">
        <v>671</v>
      </c>
      <c r="D121" s="125" t="s">
        <v>143</v>
      </c>
      <c r="E121" s="126" t="s">
        <v>210</v>
      </c>
      <c r="F121" s="127" t="s">
        <v>211</v>
      </c>
      <c r="G121" s="128" t="s">
        <v>146</v>
      </c>
      <c r="H121" s="129">
        <v>57.2</v>
      </c>
      <c r="I121" s="130"/>
      <c r="J121" s="131">
        <f>ROUND(I121*H121,2)</f>
        <v>0</v>
      </c>
      <c r="K121" s="127" t="s">
        <v>147</v>
      </c>
      <c r="L121" s="18"/>
      <c r="M121" s="132" t="s">
        <v>3</v>
      </c>
      <c r="N121" s="133" t="s">
        <v>41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148</v>
      </c>
      <c r="AT121" s="136" t="s">
        <v>143</v>
      </c>
      <c r="AU121" s="136" t="s">
        <v>80</v>
      </c>
      <c r="AY121" s="2" t="s">
        <v>140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2" t="s">
        <v>78</v>
      </c>
      <c r="BK121" s="137">
        <f>ROUND(I121*H121,2)</f>
        <v>0</v>
      </c>
      <c r="BL121" s="2" t="s">
        <v>148</v>
      </c>
      <c r="BM121" s="136" t="s">
        <v>2261</v>
      </c>
    </row>
    <row r="122" spans="2:65" s="17" customFormat="1">
      <c r="B122" s="18"/>
      <c r="D122" s="138" t="s">
        <v>150</v>
      </c>
      <c r="F122" s="139" t="s">
        <v>213</v>
      </c>
      <c r="I122" s="140"/>
      <c r="L122" s="18"/>
      <c r="M122" s="141"/>
      <c r="T122" s="42"/>
      <c r="AT122" s="2" t="s">
        <v>150</v>
      </c>
      <c r="AU122" s="2" t="s">
        <v>80</v>
      </c>
    </row>
    <row r="123" spans="2:65" s="17" customFormat="1" ht="44.25" customHeight="1">
      <c r="B123" s="124"/>
      <c r="C123" s="125" t="s">
        <v>231</v>
      </c>
      <c r="D123" s="125" t="s">
        <v>143</v>
      </c>
      <c r="E123" s="126" t="s">
        <v>203</v>
      </c>
      <c r="F123" s="127" t="s">
        <v>204</v>
      </c>
      <c r="G123" s="128" t="s">
        <v>205</v>
      </c>
      <c r="H123" s="129">
        <v>102.96</v>
      </c>
      <c r="I123" s="130"/>
      <c r="J123" s="131">
        <f>ROUND(I123*H123,2)</f>
        <v>0</v>
      </c>
      <c r="K123" s="127" t="s">
        <v>147</v>
      </c>
      <c r="L123" s="18"/>
      <c r="M123" s="132" t="s">
        <v>3</v>
      </c>
      <c r="N123" s="133" t="s">
        <v>41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148</v>
      </c>
      <c r="AT123" s="136" t="s">
        <v>143</v>
      </c>
      <c r="AU123" s="136" t="s">
        <v>80</v>
      </c>
      <c r="AY123" s="2" t="s">
        <v>140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2" t="s">
        <v>78</v>
      </c>
      <c r="BK123" s="137">
        <f>ROUND(I123*H123,2)</f>
        <v>0</v>
      </c>
      <c r="BL123" s="2" t="s">
        <v>148</v>
      </c>
      <c r="BM123" s="136" t="s">
        <v>2262</v>
      </c>
    </row>
    <row r="124" spans="2:65" s="17" customFormat="1">
      <c r="B124" s="18"/>
      <c r="D124" s="138" t="s">
        <v>150</v>
      </c>
      <c r="F124" s="139" t="s">
        <v>207</v>
      </c>
      <c r="I124" s="140"/>
      <c r="L124" s="18"/>
      <c r="M124" s="141"/>
      <c r="T124" s="42"/>
      <c r="AT124" s="2" t="s">
        <v>150</v>
      </c>
      <c r="AU124" s="2" t="s">
        <v>80</v>
      </c>
    </row>
    <row r="125" spans="2:65" s="150" customFormat="1">
      <c r="B125" s="151"/>
      <c r="D125" s="144" t="s">
        <v>152</v>
      </c>
      <c r="E125" s="152" t="s">
        <v>3</v>
      </c>
      <c r="F125" s="153" t="s">
        <v>2263</v>
      </c>
      <c r="H125" s="154">
        <v>102.96</v>
      </c>
      <c r="I125" s="155"/>
      <c r="L125" s="151"/>
      <c r="M125" s="156"/>
      <c r="T125" s="157"/>
      <c r="AT125" s="152" t="s">
        <v>152</v>
      </c>
      <c r="AU125" s="152" t="s">
        <v>80</v>
      </c>
      <c r="AV125" s="150" t="s">
        <v>80</v>
      </c>
      <c r="AW125" s="150" t="s">
        <v>32</v>
      </c>
      <c r="AX125" s="150" t="s">
        <v>70</v>
      </c>
      <c r="AY125" s="152" t="s">
        <v>140</v>
      </c>
    </row>
    <row r="126" spans="2:65" s="158" customFormat="1">
      <c r="B126" s="159"/>
      <c r="D126" s="144" t="s">
        <v>152</v>
      </c>
      <c r="E126" s="160" t="s">
        <v>3</v>
      </c>
      <c r="F126" s="161" t="s">
        <v>162</v>
      </c>
      <c r="H126" s="162">
        <v>102.96</v>
      </c>
      <c r="I126" s="163"/>
      <c r="L126" s="159"/>
      <c r="M126" s="164"/>
      <c r="T126" s="165"/>
      <c r="AT126" s="160" t="s">
        <v>152</v>
      </c>
      <c r="AU126" s="160" t="s">
        <v>80</v>
      </c>
      <c r="AV126" s="158" t="s">
        <v>148</v>
      </c>
      <c r="AW126" s="158" t="s">
        <v>32</v>
      </c>
      <c r="AX126" s="158" t="s">
        <v>78</v>
      </c>
      <c r="AY126" s="160" t="s">
        <v>140</v>
      </c>
    </row>
    <row r="127" spans="2:65" s="17" customFormat="1" ht="44.25" customHeight="1">
      <c r="B127" s="124"/>
      <c r="C127" s="125" t="s">
        <v>352</v>
      </c>
      <c r="D127" s="125" t="s">
        <v>143</v>
      </c>
      <c r="E127" s="126" t="s">
        <v>215</v>
      </c>
      <c r="F127" s="127" t="s">
        <v>216</v>
      </c>
      <c r="G127" s="128" t="s">
        <v>146</v>
      </c>
      <c r="H127" s="129">
        <v>78</v>
      </c>
      <c r="I127" s="130"/>
      <c r="J127" s="131">
        <f>ROUND(I127*H127,2)</f>
        <v>0</v>
      </c>
      <c r="K127" s="127" t="s">
        <v>147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148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148</v>
      </c>
      <c r="BM127" s="136" t="s">
        <v>2264</v>
      </c>
    </row>
    <row r="128" spans="2:65" s="17" customFormat="1">
      <c r="B128" s="18"/>
      <c r="D128" s="138" t="s">
        <v>150</v>
      </c>
      <c r="F128" s="139" t="s">
        <v>218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50" customFormat="1">
      <c r="B129" s="151"/>
      <c r="D129" s="144" t="s">
        <v>152</v>
      </c>
      <c r="E129" s="152" t="s">
        <v>3</v>
      </c>
      <c r="F129" s="153" t="s">
        <v>2256</v>
      </c>
      <c r="H129" s="154">
        <v>78</v>
      </c>
      <c r="I129" s="155"/>
      <c r="L129" s="151"/>
      <c r="M129" s="156"/>
      <c r="T129" s="157"/>
      <c r="AT129" s="152" t="s">
        <v>152</v>
      </c>
      <c r="AU129" s="152" t="s">
        <v>80</v>
      </c>
      <c r="AV129" s="150" t="s">
        <v>80</v>
      </c>
      <c r="AW129" s="150" t="s">
        <v>32</v>
      </c>
      <c r="AX129" s="150" t="s">
        <v>70</v>
      </c>
      <c r="AY129" s="152" t="s">
        <v>140</v>
      </c>
    </row>
    <row r="130" spans="2:65" s="158" customFormat="1">
      <c r="B130" s="159"/>
      <c r="D130" s="144" t="s">
        <v>152</v>
      </c>
      <c r="E130" s="160" t="s">
        <v>3</v>
      </c>
      <c r="F130" s="161" t="s">
        <v>162</v>
      </c>
      <c r="H130" s="162">
        <v>78</v>
      </c>
      <c r="I130" s="163"/>
      <c r="L130" s="159"/>
      <c r="M130" s="164"/>
      <c r="T130" s="165"/>
      <c r="AT130" s="160" t="s">
        <v>152</v>
      </c>
      <c r="AU130" s="160" t="s">
        <v>80</v>
      </c>
      <c r="AV130" s="158" t="s">
        <v>148</v>
      </c>
      <c r="AW130" s="158" t="s">
        <v>32</v>
      </c>
      <c r="AX130" s="158" t="s">
        <v>78</v>
      </c>
      <c r="AY130" s="160" t="s">
        <v>140</v>
      </c>
    </row>
    <row r="131" spans="2:65" s="17" customFormat="1" ht="16.5" customHeight="1">
      <c r="B131" s="124"/>
      <c r="C131" s="166" t="s">
        <v>1050</v>
      </c>
      <c r="D131" s="166" t="s">
        <v>228</v>
      </c>
      <c r="E131" s="167" t="s">
        <v>1451</v>
      </c>
      <c r="F131" s="168" t="s">
        <v>1452</v>
      </c>
      <c r="G131" s="169" t="s">
        <v>205</v>
      </c>
      <c r="H131" s="170">
        <v>9.36</v>
      </c>
      <c r="I131" s="171"/>
      <c r="J131" s="172">
        <f>ROUND(I131*H131,2)</f>
        <v>0</v>
      </c>
      <c r="K131" s="168" t="s">
        <v>147</v>
      </c>
      <c r="L131" s="173"/>
      <c r="M131" s="174" t="s">
        <v>3</v>
      </c>
      <c r="N131" s="175" t="s">
        <v>41</v>
      </c>
      <c r="P131" s="134">
        <f>O131*H131</f>
        <v>0</v>
      </c>
      <c r="Q131" s="134">
        <v>1</v>
      </c>
      <c r="R131" s="134">
        <f>Q131*H131</f>
        <v>9.36</v>
      </c>
      <c r="S131" s="134">
        <v>0</v>
      </c>
      <c r="T131" s="135">
        <f>S131*H131</f>
        <v>0</v>
      </c>
      <c r="AR131" s="136" t="s">
        <v>231</v>
      </c>
      <c r="AT131" s="136" t="s">
        <v>228</v>
      </c>
      <c r="AU131" s="136" t="s">
        <v>80</v>
      </c>
      <c r="AY131" s="2" t="s">
        <v>140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2" t="s">
        <v>78</v>
      </c>
      <c r="BK131" s="137">
        <f>ROUND(I131*H131,2)</f>
        <v>0</v>
      </c>
      <c r="BL131" s="2" t="s">
        <v>148</v>
      </c>
      <c r="BM131" s="136" t="s">
        <v>2265</v>
      </c>
    </row>
    <row r="132" spans="2:65" s="150" customFormat="1">
      <c r="B132" s="151"/>
      <c r="D132" s="144" t="s">
        <v>152</v>
      </c>
      <c r="E132" s="152" t="s">
        <v>3</v>
      </c>
      <c r="F132" s="153" t="s">
        <v>2266</v>
      </c>
      <c r="H132" s="154">
        <v>9.36</v>
      </c>
      <c r="I132" s="155"/>
      <c r="L132" s="151"/>
      <c r="M132" s="156"/>
      <c r="T132" s="157"/>
      <c r="AT132" s="152" t="s">
        <v>152</v>
      </c>
      <c r="AU132" s="152" t="s">
        <v>80</v>
      </c>
      <c r="AV132" s="150" t="s">
        <v>80</v>
      </c>
      <c r="AW132" s="150" t="s">
        <v>32</v>
      </c>
      <c r="AX132" s="150" t="s">
        <v>70</v>
      </c>
      <c r="AY132" s="152" t="s">
        <v>140</v>
      </c>
    </row>
    <row r="133" spans="2:65" s="158" customFormat="1">
      <c r="B133" s="159"/>
      <c r="D133" s="144" t="s">
        <v>152</v>
      </c>
      <c r="E133" s="160" t="s">
        <v>3</v>
      </c>
      <c r="F133" s="161" t="s">
        <v>162</v>
      </c>
      <c r="H133" s="162">
        <v>9.36</v>
      </c>
      <c r="I133" s="163"/>
      <c r="L133" s="159"/>
      <c r="M133" s="164"/>
      <c r="T133" s="165"/>
      <c r="AT133" s="160" t="s">
        <v>152</v>
      </c>
      <c r="AU133" s="160" t="s">
        <v>80</v>
      </c>
      <c r="AV133" s="158" t="s">
        <v>148</v>
      </c>
      <c r="AW133" s="158" t="s">
        <v>32</v>
      </c>
      <c r="AX133" s="158" t="s">
        <v>78</v>
      </c>
      <c r="AY133" s="160" t="s">
        <v>140</v>
      </c>
    </row>
    <row r="134" spans="2:65" s="17" customFormat="1" ht="16.5" customHeight="1">
      <c r="B134" s="124"/>
      <c r="C134" s="166" t="s">
        <v>9</v>
      </c>
      <c r="D134" s="166" t="s">
        <v>228</v>
      </c>
      <c r="E134" s="167" t="s">
        <v>1457</v>
      </c>
      <c r="F134" s="168" t="s">
        <v>1458</v>
      </c>
      <c r="G134" s="169" t="s">
        <v>205</v>
      </c>
      <c r="H134" s="170">
        <v>28.08</v>
      </c>
      <c r="I134" s="171"/>
      <c r="J134" s="172">
        <f>ROUND(I134*H134,2)</f>
        <v>0</v>
      </c>
      <c r="K134" s="168" t="s">
        <v>147</v>
      </c>
      <c r="L134" s="173"/>
      <c r="M134" s="174" t="s">
        <v>3</v>
      </c>
      <c r="N134" s="175" t="s">
        <v>41</v>
      </c>
      <c r="P134" s="134">
        <f>O134*H134</f>
        <v>0</v>
      </c>
      <c r="Q134" s="134">
        <v>1</v>
      </c>
      <c r="R134" s="134">
        <f>Q134*H134</f>
        <v>28.08</v>
      </c>
      <c r="S134" s="134">
        <v>0</v>
      </c>
      <c r="T134" s="135">
        <f>S134*H134</f>
        <v>0</v>
      </c>
      <c r="AR134" s="136" t="s">
        <v>231</v>
      </c>
      <c r="AT134" s="136" t="s">
        <v>228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2267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2268</v>
      </c>
      <c r="H135" s="154">
        <v>28.08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28.08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1.75" customHeight="1">
      <c r="B137" s="124"/>
      <c r="C137" s="125" t="s">
        <v>1069</v>
      </c>
      <c r="D137" s="125" t="s">
        <v>143</v>
      </c>
      <c r="E137" s="126" t="s">
        <v>235</v>
      </c>
      <c r="F137" s="127" t="s">
        <v>236</v>
      </c>
      <c r="G137" s="128" t="s">
        <v>237</v>
      </c>
      <c r="H137" s="129">
        <v>48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2269</v>
      </c>
    </row>
    <row r="138" spans="2:65" s="17" customFormat="1">
      <c r="B138" s="18"/>
      <c r="D138" s="138" t="s">
        <v>150</v>
      </c>
      <c r="F138" s="139" t="s">
        <v>239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2244</v>
      </c>
      <c r="H139" s="154">
        <v>48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48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16.5" customHeight="1">
      <c r="B141" s="124"/>
      <c r="C141" s="166" t="s">
        <v>1077</v>
      </c>
      <c r="D141" s="166" t="s">
        <v>228</v>
      </c>
      <c r="E141" s="167" t="s">
        <v>242</v>
      </c>
      <c r="F141" s="168" t="s">
        <v>243</v>
      </c>
      <c r="G141" s="169" t="s">
        <v>244</v>
      </c>
      <c r="H141" s="170">
        <v>96</v>
      </c>
      <c r="I141" s="171"/>
      <c r="J141" s="172">
        <f>ROUND(I141*H141,2)</f>
        <v>0</v>
      </c>
      <c r="K141" s="168" t="s">
        <v>147</v>
      </c>
      <c r="L141" s="173"/>
      <c r="M141" s="174" t="s">
        <v>3</v>
      </c>
      <c r="N141" s="175" t="s">
        <v>41</v>
      </c>
      <c r="P141" s="134">
        <f>O141*H141</f>
        <v>0</v>
      </c>
      <c r="Q141" s="134">
        <v>1E-3</v>
      </c>
      <c r="R141" s="134">
        <f>Q141*H141</f>
        <v>9.6000000000000002E-2</v>
      </c>
      <c r="S141" s="134">
        <v>0</v>
      </c>
      <c r="T141" s="135">
        <f>S141*H141</f>
        <v>0</v>
      </c>
      <c r="AR141" s="136" t="s">
        <v>231</v>
      </c>
      <c r="AT141" s="136" t="s">
        <v>228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2270</v>
      </c>
    </row>
    <row r="142" spans="2:65" s="150" customFormat="1">
      <c r="B142" s="151"/>
      <c r="D142" s="144" t="s">
        <v>152</v>
      </c>
      <c r="E142" s="152" t="s">
        <v>3</v>
      </c>
      <c r="F142" s="153" t="s">
        <v>2271</v>
      </c>
      <c r="H142" s="154">
        <v>96</v>
      </c>
      <c r="I142" s="155"/>
      <c r="L142" s="151"/>
      <c r="M142" s="156"/>
      <c r="T142" s="157"/>
      <c r="AT142" s="152" t="s">
        <v>152</v>
      </c>
      <c r="AU142" s="152" t="s">
        <v>80</v>
      </c>
      <c r="AV142" s="150" t="s">
        <v>80</v>
      </c>
      <c r="AW142" s="150" t="s">
        <v>32</v>
      </c>
      <c r="AX142" s="150" t="s">
        <v>70</v>
      </c>
      <c r="AY142" s="152" t="s">
        <v>140</v>
      </c>
    </row>
    <row r="143" spans="2:65" s="158" customFormat="1">
      <c r="B143" s="159"/>
      <c r="D143" s="144" t="s">
        <v>152</v>
      </c>
      <c r="E143" s="160" t="s">
        <v>3</v>
      </c>
      <c r="F143" s="161" t="s">
        <v>162</v>
      </c>
      <c r="H143" s="162">
        <v>96</v>
      </c>
      <c r="I143" s="163"/>
      <c r="L143" s="159"/>
      <c r="M143" s="164"/>
      <c r="T143" s="165"/>
      <c r="AT143" s="160" t="s">
        <v>152</v>
      </c>
      <c r="AU143" s="160" t="s">
        <v>80</v>
      </c>
      <c r="AV143" s="158" t="s">
        <v>148</v>
      </c>
      <c r="AW143" s="158" t="s">
        <v>32</v>
      </c>
      <c r="AX143" s="158" t="s">
        <v>78</v>
      </c>
      <c r="AY143" s="160" t="s">
        <v>140</v>
      </c>
    </row>
    <row r="144" spans="2:65" s="17" customFormat="1" ht="37.9" customHeight="1">
      <c r="B144" s="124"/>
      <c r="C144" s="125" t="s">
        <v>1084</v>
      </c>
      <c r="D144" s="125" t="s">
        <v>143</v>
      </c>
      <c r="E144" s="126" t="s">
        <v>249</v>
      </c>
      <c r="F144" s="127" t="s">
        <v>250</v>
      </c>
      <c r="G144" s="128" t="s">
        <v>237</v>
      </c>
      <c r="H144" s="129">
        <v>48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2272</v>
      </c>
    </row>
    <row r="145" spans="2:65" s="17" customFormat="1">
      <c r="B145" s="18"/>
      <c r="D145" s="138" t="s">
        <v>150</v>
      </c>
      <c r="F145" s="139" t="s">
        <v>252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7" customFormat="1" ht="16.5" customHeight="1">
      <c r="B146" s="124"/>
      <c r="C146" s="166" t="s">
        <v>888</v>
      </c>
      <c r="D146" s="166" t="s">
        <v>228</v>
      </c>
      <c r="E146" s="167" t="s">
        <v>254</v>
      </c>
      <c r="F146" s="168" t="s">
        <v>255</v>
      </c>
      <c r="G146" s="169" t="s">
        <v>205</v>
      </c>
      <c r="H146" s="170">
        <v>14.4</v>
      </c>
      <c r="I146" s="171"/>
      <c r="J146" s="172">
        <f>ROUND(I146*H146,2)</f>
        <v>0</v>
      </c>
      <c r="K146" s="168" t="s">
        <v>147</v>
      </c>
      <c r="L146" s="173"/>
      <c r="M146" s="174" t="s">
        <v>3</v>
      </c>
      <c r="N146" s="175" t="s">
        <v>41</v>
      </c>
      <c r="P146" s="134">
        <f>O146*H146</f>
        <v>0</v>
      </c>
      <c r="Q146" s="134">
        <v>1</v>
      </c>
      <c r="R146" s="134">
        <f>Q146*H146</f>
        <v>14.4</v>
      </c>
      <c r="S146" s="134">
        <v>0</v>
      </c>
      <c r="T146" s="135">
        <f>S146*H146</f>
        <v>0</v>
      </c>
      <c r="AR146" s="136" t="s">
        <v>231</v>
      </c>
      <c r="AT146" s="136" t="s">
        <v>228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2273</v>
      </c>
    </row>
    <row r="147" spans="2:65" s="150" customFormat="1">
      <c r="B147" s="151"/>
      <c r="D147" s="144" t="s">
        <v>152</v>
      </c>
      <c r="E147" s="152" t="s">
        <v>3</v>
      </c>
      <c r="F147" s="153" t="s">
        <v>2274</v>
      </c>
      <c r="H147" s="154">
        <v>14.4</v>
      </c>
      <c r="I147" s="155"/>
      <c r="L147" s="151"/>
      <c r="M147" s="156"/>
      <c r="T147" s="157"/>
      <c r="AT147" s="152" t="s">
        <v>152</v>
      </c>
      <c r="AU147" s="152" t="s">
        <v>80</v>
      </c>
      <c r="AV147" s="150" t="s">
        <v>80</v>
      </c>
      <c r="AW147" s="150" t="s">
        <v>32</v>
      </c>
      <c r="AX147" s="150" t="s">
        <v>70</v>
      </c>
      <c r="AY147" s="152" t="s">
        <v>140</v>
      </c>
    </row>
    <row r="148" spans="2:65" s="158" customFormat="1">
      <c r="B148" s="159"/>
      <c r="D148" s="144" t="s">
        <v>152</v>
      </c>
      <c r="E148" s="160" t="s">
        <v>3</v>
      </c>
      <c r="F148" s="161" t="s">
        <v>162</v>
      </c>
      <c r="H148" s="162">
        <v>14.4</v>
      </c>
      <c r="I148" s="163"/>
      <c r="L148" s="159"/>
      <c r="M148" s="164"/>
      <c r="T148" s="165"/>
      <c r="AT148" s="160" t="s">
        <v>152</v>
      </c>
      <c r="AU148" s="160" t="s">
        <v>80</v>
      </c>
      <c r="AV148" s="158" t="s">
        <v>148</v>
      </c>
      <c r="AW148" s="158" t="s">
        <v>32</v>
      </c>
      <c r="AX148" s="158" t="s">
        <v>78</v>
      </c>
      <c r="AY148" s="160" t="s">
        <v>140</v>
      </c>
    </row>
    <row r="149" spans="2:65" s="111" customFormat="1" ht="22.9" customHeight="1">
      <c r="B149" s="112"/>
      <c r="D149" s="113" t="s">
        <v>69</v>
      </c>
      <c r="E149" s="122" t="s">
        <v>275</v>
      </c>
      <c r="F149" s="122" t="s">
        <v>320</v>
      </c>
      <c r="I149" s="115"/>
      <c r="J149" s="123">
        <f>BK149</f>
        <v>0</v>
      </c>
      <c r="L149" s="112"/>
      <c r="M149" s="117"/>
      <c r="P149" s="118">
        <f>SUM(P150:P151)</f>
        <v>0</v>
      </c>
      <c r="R149" s="118">
        <f>SUM(R150:R151)</f>
        <v>0.93874999999999997</v>
      </c>
      <c r="T149" s="119">
        <f>SUM(T150:T151)</f>
        <v>0</v>
      </c>
      <c r="AR149" s="113" t="s">
        <v>78</v>
      </c>
      <c r="AT149" s="120" t="s">
        <v>69</v>
      </c>
      <c r="AU149" s="120" t="s">
        <v>78</v>
      </c>
      <c r="AY149" s="113" t="s">
        <v>140</v>
      </c>
      <c r="BK149" s="121">
        <f>SUM(BK150:BK151)</f>
        <v>0</v>
      </c>
    </row>
    <row r="150" spans="2:65" s="17" customFormat="1" ht="37.9" customHeight="1">
      <c r="B150" s="124"/>
      <c r="C150" s="125" t="s">
        <v>1107</v>
      </c>
      <c r="D150" s="125" t="s">
        <v>143</v>
      </c>
      <c r="E150" s="126" t="s">
        <v>322</v>
      </c>
      <c r="F150" s="127" t="s">
        <v>1481</v>
      </c>
      <c r="G150" s="128" t="s">
        <v>146</v>
      </c>
      <c r="H150" s="129">
        <v>0.5</v>
      </c>
      <c r="I150" s="130"/>
      <c r="J150" s="131">
        <f>ROUND(I150*H150,2)</f>
        <v>0</v>
      </c>
      <c r="K150" s="127" t="s">
        <v>147</v>
      </c>
      <c r="L150" s="18"/>
      <c r="M150" s="132" t="s">
        <v>3</v>
      </c>
      <c r="N150" s="133" t="s">
        <v>41</v>
      </c>
      <c r="P150" s="134">
        <f>O150*H150</f>
        <v>0</v>
      </c>
      <c r="Q150" s="134">
        <v>1.8774999999999999</v>
      </c>
      <c r="R150" s="134">
        <f>Q150*H150</f>
        <v>0.93874999999999997</v>
      </c>
      <c r="S150" s="134">
        <v>0</v>
      </c>
      <c r="T150" s="135">
        <f>S150*H150</f>
        <v>0</v>
      </c>
      <c r="AR150" s="136" t="s">
        <v>148</v>
      </c>
      <c r="AT150" s="136" t="s">
        <v>143</v>
      </c>
      <c r="AU150" s="136" t="s">
        <v>80</v>
      </c>
      <c r="AY150" s="2" t="s">
        <v>140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2" t="s">
        <v>78</v>
      </c>
      <c r="BK150" s="137">
        <f>ROUND(I150*H150,2)</f>
        <v>0</v>
      </c>
      <c r="BL150" s="2" t="s">
        <v>148</v>
      </c>
      <c r="BM150" s="136" t="s">
        <v>2275</v>
      </c>
    </row>
    <row r="151" spans="2:65" s="17" customFormat="1">
      <c r="B151" s="18"/>
      <c r="D151" s="138" t="s">
        <v>150</v>
      </c>
      <c r="F151" s="139" t="s">
        <v>325</v>
      </c>
      <c r="I151" s="140"/>
      <c r="L151" s="18"/>
      <c r="M151" s="141"/>
      <c r="T151" s="42"/>
      <c r="AT151" s="2" t="s">
        <v>150</v>
      </c>
      <c r="AU151" s="2" t="s">
        <v>80</v>
      </c>
    </row>
    <row r="152" spans="2:65" s="111" customFormat="1" ht="22.9" customHeight="1">
      <c r="B152" s="112"/>
      <c r="D152" s="113" t="s">
        <v>69</v>
      </c>
      <c r="E152" s="122" t="s">
        <v>231</v>
      </c>
      <c r="F152" s="122" t="s">
        <v>1498</v>
      </c>
      <c r="I152" s="115"/>
      <c r="J152" s="123">
        <f>BK152</f>
        <v>0</v>
      </c>
      <c r="L152" s="112"/>
      <c r="M152" s="117"/>
      <c r="P152" s="118">
        <f>SUM(P153:P173)</f>
        <v>0</v>
      </c>
      <c r="R152" s="118">
        <f>SUM(R153:R173)</f>
        <v>9.9749392500000003</v>
      </c>
      <c r="T152" s="119">
        <f>SUM(T153:T173)</f>
        <v>0</v>
      </c>
      <c r="AR152" s="113" t="s">
        <v>78</v>
      </c>
      <c r="AT152" s="120" t="s">
        <v>69</v>
      </c>
      <c r="AU152" s="120" t="s">
        <v>78</v>
      </c>
      <c r="AY152" s="113" t="s">
        <v>140</v>
      </c>
      <c r="BK152" s="121">
        <f>SUM(BK153:BK173)</f>
        <v>0</v>
      </c>
    </row>
    <row r="153" spans="2:65" s="17" customFormat="1" ht="37.9" customHeight="1">
      <c r="B153" s="124"/>
      <c r="C153" s="125" t="s">
        <v>1207</v>
      </c>
      <c r="D153" s="125" t="s">
        <v>143</v>
      </c>
      <c r="E153" s="126" t="s">
        <v>2276</v>
      </c>
      <c r="F153" s="127" t="s">
        <v>2277</v>
      </c>
      <c r="G153" s="128" t="s">
        <v>349</v>
      </c>
      <c r="H153" s="129">
        <v>65</v>
      </c>
      <c r="I153" s="130"/>
      <c r="J153" s="131">
        <f>ROUND(I153*H153,2)</f>
        <v>0</v>
      </c>
      <c r="K153" s="127" t="s">
        <v>147</v>
      </c>
      <c r="L153" s="18"/>
      <c r="M153" s="132" t="s">
        <v>3</v>
      </c>
      <c r="N153" s="133" t="s">
        <v>41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148</v>
      </c>
      <c r="AT153" s="136" t="s">
        <v>143</v>
      </c>
      <c r="AU153" s="136" t="s">
        <v>80</v>
      </c>
      <c r="AY153" s="2" t="s">
        <v>140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2" t="s">
        <v>78</v>
      </c>
      <c r="BK153" s="137">
        <f>ROUND(I153*H153,2)</f>
        <v>0</v>
      </c>
      <c r="BL153" s="2" t="s">
        <v>148</v>
      </c>
      <c r="BM153" s="136" t="s">
        <v>2278</v>
      </c>
    </row>
    <row r="154" spans="2:65" s="17" customFormat="1">
      <c r="B154" s="18"/>
      <c r="D154" s="138" t="s">
        <v>150</v>
      </c>
      <c r="F154" s="139" t="s">
        <v>2279</v>
      </c>
      <c r="I154" s="140"/>
      <c r="L154" s="18"/>
      <c r="M154" s="141"/>
      <c r="T154" s="42"/>
      <c r="AT154" s="2" t="s">
        <v>150</v>
      </c>
      <c r="AU154" s="2" t="s">
        <v>80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2280</v>
      </c>
      <c r="H155" s="154">
        <v>65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78</v>
      </c>
      <c r="AY155" s="152" t="s">
        <v>140</v>
      </c>
    </row>
    <row r="156" spans="2:65" s="17" customFormat="1" ht="24.2" customHeight="1">
      <c r="B156" s="124"/>
      <c r="C156" s="166" t="s">
        <v>894</v>
      </c>
      <c r="D156" s="166" t="s">
        <v>228</v>
      </c>
      <c r="E156" s="167" t="s">
        <v>2281</v>
      </c>
      <c r="F156" s="168" t="s">
        <v>2282</v>
      </c>
      <c r="G156" s="169" t="s">
        <v>349</v>
      </c>
      <c r="H156" s="170">
        <v>65.974999999999994</v>
      </c>
      <c r="I156" s="171"/>
      <c r="J156" s="172">
        <f>ROUND(I156*H156,2)</f>
        <v>0</v>
      </c>
      <c r="K156" s="168" t="s">
        <v>147</v>
      </c>
      <c r="L156" s="173"/>
      <c r="M156" s="174" t="s">
        <v>3</v>
      </c>
      <c r="N156" s="175" t="s">
        <v>41</v>
      </c>
      <c r="P156" s="134">
        <f>O156*H156</f>
        <v>0</v>
      </c>
      <c r="Q156" s="134">
        <v>4.2999999999999999E-4</v>
      </c>
      <c r="R156" s="134">
        <f>Q156*H156</f>
        <v>2.8369249999999995E-2</v>
      </c>
      <c r="S156" s="134">
        <v>0</v>
      </c>
      <c r="T156" s="135">
        <f>S156*H156</f>
        <v>0</v>
      </c>
      <c r="AR156" s="136" t="s">
        <v>231</v>
      </c>
      <c r="AT156" s="136" t="s">
        <v>228</v>
      </c>
      <c r="AU156" s="136" t="s">
        <v>80</v>
      </c>
      <c r="AY156" s="2" t="s">
        <v>140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2" t="s">
        <v>78</v>
      </c>
      <c r="BK156" s="137">
        <f>ROUND(I156*H156,2)</f>
        <v>0</v>
      </c>
      <c r="BL156" s="2" t="s">
        <v>148</v>
      </c>
      <c r="BM156" s="136" t="s">
        <v>2283</v>
      </c>
    </row>
    <row r="157" spans="2:65" s="150" customFormat="1">
      <c r="B157" s="151"/>
      <c r="D157" s="144" t="s">
        <v>152</v>
      </c>
      <c r="F157" s="153" t="s">
        <v>2284</v>
      </c>
      <c r="H157" s="154">
        <v>65.974999999999994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4</v>
      </c>
      <c r="AX157" s="150" t="s">
        <v>78</v>
      </c>
      <c r="AY157" s="152" t="s">
        <v>140</v>
      </c>
    </row>
    <row r="158" spans="2:65" s="17" customFormat="1" ht="16.5" customHeight="1">
      <c r="B158" s="124"/>
      <c r="C158" s="125" t="s">
        <v>1444</v>
      </c>
      <c r="D158" s="125" t="s">
        <v>143</v>
      </c>
      <c r="E158" s="126" t="s">
        <v>2285</v>
      </c>
      <c r="F158" s="127" t="s">
        <v>2286</v>
      </c>
      <c r="G158" s="128" t="s">
        <v>349</v>
      </c>
      <c r="H158" s="129">
        <v>65</v>
      </c>
      <c r="I158" s="130"/>
      <c r="J158" s="131">
        <f>ROUND(I158*H158,2)</f>
        <v>0</v>
      </c>
      <c r="K158" s="127" t="s">
        <v>147</v>
      </c>
      <c r="L158" s="18"/>
      <c r="M158" s="132" t="s">
        <v>3</v>
      </c>
      <c r="N158" s="133" t="s">
        <v>41</v>
      </c>
      <c r="P158" s="134">
        <f>O158*H158</f>
        <v>0</v>
      </c>
      <c r="Q158" s="134">
        <v>1.9000000000000001E-4</v>
      </c>
      <c r="R158" s="134">
        <f>Q158*H158</f>
        <v>1.235E-2</v>
      </c>
      <c r="S158" s="134">
        <v>0</v>
      </c>
      <c r="T158" s="135">
        <f>S158*H158</f>
        <v>0</v>
      </c>
      <c r="AR158" s="136" t="s">
        <v>148</v>
      </c>
      <c r="AT158" s="136" t="s">
        <v>143</v>
      </c>
      <c r="AU158" s="136" t="s">
        <v>80</v>
      </c>
      <c r="AY158" s="2" t="s">
        <v>140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2" t="s">
        <v>78</v>
      </c>
      <c r="BK158" s="137">
        <f>ROUND(I158*H158,2)</f>
        <v>0</v>
      </c>
      <c r="BL158" s="2" t="s">
        <v>148</v>
      </c>
      <c r="BM158" s="136" t="s">
        <v>2287</v>
      </c>
    </row>
    <row r="159" spans="2:65" s="17" customFormat="1">
      <c r="B159" s="18"/>
      <c r="D159" s="138" t="s">
        <v>150</v>
      </c>
      <c r="F159" s="139" t="s">
        <v>2288</v>
      </c>
      <c r="I159" s="140"/>
      <c r="L159" s="18"/>
      <c r="M159" s="141"/>
      <c r="T159" s="42"/>
      <c r="AT159" s="2" t="s">
        <v>150</v>
      </c>
      <c r="AU159" s="2" t="s">
        <v>80</v>
      </c>
    </row>
    <row r="160" spans="2:65" s="17" customFormat="1" ht="21.75" customHeight="1">
      <c r="B160" s="124"/>
      <c r="C160" s="125" t="s">
        <v>678</v>
      </c>
      <c r="D160" s="125" t="s">
        <v>143</v>
      </c>
      <c r="E160" s="126" t="s">
        <v>1509</v>
      </c>
      <c r="F160" s="127" t="s">
        <v>1510</v>
      </c>
      <c r="G160" s="128" t="s">
        <v>349</v>
      </c>
      <c r="H160" s="129">
        <v>65</v>
      </c>
      <c r="I160" s="130"/>
      <c r="J160" s="131">
        <f>ROUND(I160*H160,2)</f>
        <v>0</v>
      </c>
      <c r="K160" s="127" t="s">
        <v>147</v>
      </c>
      <c r="L160" s="18"/>
      <c r="M160" s="132" t="s">
        <v>3</v>
      </c>
      <c r="N160" s="133" t="s">
        <v>41</v>
      </c>
      <c r="P160" s="134">
        <f>O160*H160</f>
        <v>0</v>
      </c>
      <c r="Q160" s="134">
        <v>6.9999999999999994E-5</v>
      </c>
      <c r="R160" s="134">
        <f>Q160*H160</f>
        <v>4.5499999999999994E-3</v>
      </c>
      <c r="S160" s="134">
        <v>0</v>
      </c>
      <c r="T160" s="135">
        <f>S160*H160</f>
        <v>0</v>
      </c>
      <c r="AR160" s="136" t="s">
        <v>148</v>
      </c>
      <c r="AT160" s="136" t="s">
        <v>143</v>
      </c>
      <c r="AU160" s="136" t="s">
        <v>80</v>
      </c>
      <c r="AY160" s="2" t="s">
        <v>140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2" t="s">
        <v>78</v>
      </c>
      <c r="BK160" s="137">
        <f>ROUND(I160*H160,2)</f>
        <v>0</v>
      </c>
      <c r="BL160" s="2" t="s">
        <v>148</v>
      </c>
      <c r="BM160" s="136" t="s">
        <v>2289</v>
      </c>
    </row>
    <row r="161" spans="2:65" s="17" customFormat="1">
      <c r="B161" s="18"/>
      <c r="D161" s="138" t="s">
        <v>150</v>
      </c>
      <c r="F161" s="139" t="s">
        <v>1512</v>
      </c>
      <c r="I161" s="140"/>
      <c r="L161" s="18"/>
      <c r="M161" s="141"/>
      <c r="T161" s="42"/>
      <c r="AT161" s="2" t="s">
        <v>150</v>
      </c>
      <c r="AU161" s="2" t="s">
        <v>80</v>
      </c>
    </row>
    <row r="162" spans="2:65" s="150" customFormat="1">
      <c r="B162" s="151"/>
      <c r="D162" s="144" t="s">
        <v>152</v>
      </c>
      <c r="E162" s="152" t="s">
        <v>3</v>
      </c>
      <c r="F162" s="153" t="s">
        <v>2280</v>
      </c>
      <c r="H162" s="154">
        <v>65</v>
      </c>
      <c r="I162" s="155"/>
      <c r="L162" s="151"/>
      <c r="M162" s="156"/>
      <c r="T162" s="157"/>
      <c r="AT162" s="152" t="s">
        <v>152</v>
      </c>
      <c r="AU162" s="152" t="s">
        <v>80</v>
      </c>
      <c r="AV162" s="150" t="s">
        <v>80</v>
      </c>
      <c r="AW162" s="150" t="s">
        <v>32</v>
      </c>
      <c r="AX162" s="150" t="s">
        <v>70</v>
      </c>
      <c r="AY162" s="152" t="s">
        <v>140</v>
      </c>
    </row>
    <row r="163" spans="2:65" s="158" customFormat="1">
      <c r="B163" s="159"/>
      <c r="D163" s="144" t="s">
        <v>152</v>
      </c>
      <c r="E163" s="160" t="s">
        <v>3</v>
      </c>
      <c r="F163" s="161" t="s">
        <v>162</v>
      </c>
      <c r="H163" s="162">
        <v>65</v>
      </c>
      <c r="I163" s="163"/>
      <c r="L163" s="159"/>
      <c r="M163" s="164"/>
      <c r="T163" s="165"/>
      <c r="AT163" s="160" t="s">
        <v>152</v>
      </c>
      <c r="AU163" s="160" t="s">
        <v>80</v>
      </c>
      <c r="AV163" s="158" t="s">
        <v>148</v>
      </c>
      <c r="AW163" s="158" t="s">
        <v>32</v>
      </c>
      <c r="AX163" s="158" t="s">
        <v>78</v>
      </c>
      <c r="AY163" s="160" t="s">
        <v>140</v>
      </c>
    </row>
    <row r="164" spans="2:65" s="17" customFormat="1" ht="16.5" customHeight="1">
      <c r="B164" s="124"/>
      <c r="C164" s="125" t="s">
        <v>1446</v>
      </c>
      <c r="D164" s="125" t="s">
        <v>143</v>
      </c>
      <c r="E164" s="126" t="s">
        <v>2290</v>
      </c>
      <c r="F164" s="127" t="s">
        <v>2291</v>
      </c>
      <c r="G164" s="128" t="s">
        <v>1092</v>
      </c>
      <c r="H164" s="129">
        <v>1</v>
      </c>
      <c r="I164" s="130"/>
      <c r="J164" s="131">
        <f>ROUND(I164*H164,2)</f>
        <v>0</v>
      </c>
      <c r="K164" s="127" t="s">
        <v>147</v>
      </c>
      <c r="L164" s="18"/>
      <c r="M164" s="132" t="s">
        <v>3</v>
      </c>
      <c r="N164" s="133" t="s">
        <v>41</v>
      </c>
      <c r="P164" s="134">
        <f>O164*H164</f>
        <v>0</v>
      </c>
      <c r="Q164" s="134">
        <v>9.5677599999999998</v>
      </c>
      <c r="R164" s="134">
        <f>Q164*H164</f>
        <v>9.5677599999999998</v>
      </c>
      <c r="S164" s="134">
        <v>0</v>
      </c>
      <c r="T164" s="135">
        <f>S164*H164</f>
        <v>0</v>
      </c>
      <c r="AR164" s="136" t="s">
        <v>148</v>
      </c>
      <c r="AT164" s="136" t="s">
        <v>143</v>
      </c>
      <c r="AU164" s="136" t="s">
        <v>80</v>
      </c>
      <c r="AY164" s="2" t="s">
        <v>140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2" t="s">
        <v>78</v>
      </c>
      <c r="BK164" s="137">
        <f>ROUND(I164*H164,2)</f>
        <v>0</v>
      </c>
      <c r="BL164" s="2" t="s">
        <v>148</v>
      </c>
      <c r="BM164" s="136" t="s">
        <v>2292</v>
      </c>
    </row>
    <row r="165" spans="2:65" s="17" customFormat="1">
      <c r="B165" s="18"/>
      <c r="D165" s="138" t="s">
        <v>150</v>
      </c>
      <c r="F165" s="139" t="s">
        <v>2293</v>
      </c>
      <c r="I165" s="140"/>
      <c r="L165" s="18"/>
      <c r="M165" s="141"/>
      <c r="T165" s="42"/>
      <c r="AT165" s="2" t="s">
        <v>150</v>
      </c>
      <c r="AU165" s="2" t="s">
        <v>80</v>
      </c>
    </row>
    <row r="166" spans="2:65" s="17" customFormat="1" ht="21.75" customHeight="1">
      <c r="B166" s="124"/>
      <c r="C166" s="125" t="s">
        <v>1450</v>
      </c>
      <c r="D166" s="125" t="s">
        <v>143</v>
      </c>
      <c r="E166" s="126" t="s">
        <v>2294</v>
      </c>
      <c r="F166" s="127" t="s">
        <v>2295</v>
      </c>
      <c r="G166" s="128" t="s">
        <v>1058</v>
      </c>
      <c r="H166" s="129">
        <v>1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0.36191000000000001</v>
      </c>
      <c r="R166" s="134">
        <f>Q166*H166</f>
        <v>0.36191000000000001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2296</v>
      </c>
    </row>
    <row r="167" spans="2:65" s="17" customFormat="1">
      <c r="B167" s="18"/>
      <c r="D167" s="138" t="s">
        <v>150</v>
      </c>
      <c r="F167" s="139" t="s">
        <v>2297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78</v>
      </c>
      <c r="H168" s="154">
        <v>1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78</v>
      </c>
      <c r="AY168" s="152" t="s">
        <v>140</v>
      </c>
    </row>
    <row r="169" spans="2:65" s="142" customFormat="1" ht="33.75">
      <c r="B169" s="143"/>
      <c r="D169" s="144" t="s">
        <v>152</v>
      </c>
      <c r="E169" s="145" t="s">
        <v>3</v>
      </c>
      <c r="F169" s="146" t="s">
        <v>2298</v>
      </c>
      <c r="H169" s="145" t="s">
        <v>3</v>
      </c>
      <c r="I169" s="147"/>
      <c r="L169" s="143"/>
      <c r="M169" s="148"/>
      <c r="T169" s="149"/>
      <c r="AT169" s="145" t="s">
        <v>152</v>
      </c>
      <c r="AU169" s="145" t="s">
        <v>80</v>
      </c>
      <c r="AV169" s="142" t="s">
        <v>78</v>
      </c>
      <c r="AW169" s="142" t="s">
        <v>32</v>
      </c>
      <c r="AX169" s="142" t="s">
        <v>70</v>
      </c>
      <c r="AY169" s="145" t="s">
        <v>140</v>
      </c>
    </row>
    <row r="170" spans="2:65" s="142" customFormat="1" ht="33.75">
      <c r="B170" s="143"/>
      <c r="D170" s="144" t="s">
        <v>152</v>
      </c>
      <c r="E170" s="145" t="s">
        <v>3</v>
      </c>
      <c r="F170" s="146" t="s">
        <v>2299</v>
      </c>
      <c r="H170" s="145" t="s">
        <v>3</v>
      </c>
      <c r="I170" s="147"/>
      <c r="L170" s="143"/>
      <c r="M170" s="148"/>
      <c r="T170" s="149"/>
      <c r="AT170" s="145" t="s">
        <v>152</v>
      </c>
      <c r="AU170" s="145" t="s">
        <v>80</v>
      </c>
      <c r="AV170" s="142" t="s">
        <v>78</v>
      </c>
      <c r="AW170" s="142" t="s">
        <v>32</v>
      </c>
      <c r="AX170" s="142" t="s">
        <v>70</v>
      </c>
      <c r="AY170" s="145" t="s">
        <v>140</v>
      </c>
    </row>
    <row r="171" spans="2:65" s="142" customFormat="1" ht="33.75">
      <c r="B171" s="143"/>
      <c r="D171" s="144" t="s">
        <v>152</v>
      </c>
      <c r="E171" s="145" t="s">
        <v>3</v>
      </c>
      <c r="F171" s="146" t="s">
        <v>2300</v>
      </c>
      <c r="H171" s="145" t="s">
        <v>3</v>
      </c>
      <c r="I171" s="147"/>
      <c r="L171" s="143"/>
      <c r="M171" s="148"/>
      <c r="T171" s="149"/>
      <c r="AT171" s="145" t="s">
        <v>152</v>
      </c>
      <c r="AU171" s="145" t="s">
        <v>80</v>
      </c>
      <c r="AV171" s="142" t="s">
        <v>78</v>
      </c>
      <c r="AW171" s="142" t="s">
        <v>32</v>
      </c>
      <c r="AX171" s="142" t="s">
        <v>70</v>
      </c>
      <c r="AY171" s="145" t="s">
        <v>140</v>
      </c>
    </row>
    <row r="172" spans="2:65" s="142" customFormat="1" ht="33.75">
      <c r="B172" s="143"/>
      <c r="D172" s="144" t="s">
        <v>152</v>
      </c>
      <c r="E172" s="145" t="s">
        <v>3</v>
      </c>
      <c r="F172" s="146" t="s">
        <v>2301</v>
      </c>
      <c r="H172" s="145" t="s">
        <v>3</v>
      </c>
      <c r="I172" s="147"/>
      <c r="L172" s="143"/>
      <c r="M172" s="148"/>
      <c r="T172" s="149"/>
      <c r="AT172" s="145" t="s">
        <v>152</v>
      </c>
      <c r="AU172" s="145" t="s">
        <v>80</v>
      </c>
      <c r="AV172" s="142" t="s">
        <v>78</v>
      </c>
      <c r="AW172" s="142" t="s">
        <v>32</v>
      </c>
      <c r="AX172" s="142" t="s">
        <v>70</v>
      </c>
      <c r="AY172" s="145" t="s">
        <v>140</v>
      </c>
    </row>
    <row r="173" spans="2:65" s="142" customFormat="1" ht="22.5">
      <c r="B173" s="143"/>
      <c r="D173" s="144" t="s">
        <v>152</v>
      </c>
      <c r="E173" s="145" t="s">
        <v>3</v>
      </c>
      <c r="F173" s="146" t="s">
        <v>2302</v>
      </c>
      <c r="H173" s="145" t="s">
        <v>3</v>
      </c>
      <c r="I173" s="147"/>
      <c r="L173" s="143"/>
      <c r="M173" s="148"/>
      <c r="T173" s="149"/>
      <c r="AT173" s="145" t="s">
        <v>152</v>
      </c>
      <c r="AU173" s="145" t="s">
        <v>80</v>
      </c>
      <c r="AV173" s="142" t="s">
        <v>78</v>
      </c>
      <c r="AW173" s="142" t="s">
        <v>32</v>
      </c>
      <c r="AX173" s="142" t="s">
        <v>70</v>
      </c>
      <c r="AY173" s="145" t="s">
        <v>140</v>
      </c>
    </row>
    <row r="174" spans="2:65" s="111" customFormat="1" ht="22.9" customHeight="1">
      <c r="B174" s="112"/>
      <c r="D174" s="113" t="s">
        <v>69</v>
      </c>
      <c r="E174" s="122" t="s">
        <v>671</v>
      </c>
      <c r="F174" s="122" t="s">
        <v>672</v>
      </c>
      <c r="I174" s="115"/>
      <c r="J174" s="123">
        <f>BK174</f>
        <v>0</v>
      </c>
      <c r="L174" s="112"/>
      <c r="M174" s="117"/>
      <c r="P174" s="118">
        <f>SUM(P175:P176)</f>
        <v>0</v>
      </c>
      <c r="R174" s="118">
        <f>SUM(R175:R176)</f>
        <v>0</v>
      </c>
      <c r="T174" s="119">
        <f>SUM(T175:T176)</f>
        <v>0.28000000000000003</v>
      </c>
      <c r="AR174" s="113" t="s">
        <v>78</v>
      </c>
      <c r="AT174" s="120" t="s">
        <v>69</v>
      </c>
      <c r="AU174" s="120" t="s">
        <v>78</v>
      </c>
      <c r="AY174" s="113" t="s">
        <v>140</v>
      </c>
      <c r="BK174" s="121">
        <f>SUM(BK175:BK176)</f>
        <v>0</v>
      </c>
    </row>
    <row r="175" spans="2:65" s="17" customFormat="1" ht="44.25" customHeight="1">
      <c r="B175" s="124"/>
      <c r="C175" s="125" t="s">
        <v>1456</v>
      </c>
      <c r="D175" s="125" t="s">
        <v>143</v>
      </c>
      <c r="E175" s="126" t="s">
        <v>2303</v>
      </c>
      <c r="F175" s="127" t="s">
        <v>2304</v>
      </c>
      <c r="G175" s="128" t="s">
        <v>1092</v>
      </c>
      <c r="H175" s="129">
        <v>1</v>
      </c>
      <c r="I175" s="130"/>
      <c r="J175" s="131">
        <f>ROUND(I175*H175,2)</f>
        <v>0</v>
      </c>
      <c r="K175" s="127" t="s">
        <v>147</v>
      </c>
      <c r="L175" s="18"/>
      <c r="M175" s="132" t="s">
        <v>3</v>
      </c>
      <c r="N175" s="133" t="s">
        <v>41</v>
      </c>
      <c r="P175" s="134">
        <f>O175*H175</f>
        <v>0</v>
      </c>
      <c r="Q175" s="134">
        <v>0</v>
      </c>
      <c r="R175" s="134">
        <f>Q175*H175</f>
        <v>0</v>
      </c>
      <c r="S175" s="134">
        <v>0.28000000000000003</v>
      </c>
      <c r="T175" s="135">
        <f>S175*H175</f>
        <v>0.28000000000000003</v>
      </c>
      <c r="AR175" s="136" t="s">
        <v>148</v>
      </c>
      <c r="AT175" s="136" t="s">
        <v>143</v>
      </c>
      <c r="AU175" s="136" t="s">
        <v>80</v>
      </c>
      <c r="AY175" s="2" t="s">
        <v>140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2" t="s">
        <v>78</v>
      </c>
      <c r="BK175" s="137">
        <f>ROUND(I175*H175,2)</f>
        <v>0</v>
      </c>
      <c r="BL175" s="2" t="s">
        <v>148</v>
      </c>
      <c r="BM175" s="136" t="s">
        <v>2305</v>
      </c>
    </row>
    <row r="176" spans="2:65" s="17" customFormat="1">
      <c r="B176" s="18"/>
      <c r="D176" s="138" t="s">
        <v>150</v>
      </c>
      <c r="F176" s="139" t="s">
        <v>2306</v>
      </c>
      <c r="I176" s="140"/>
      <c r="L176" s="18"/>
      <c r="M176" s="141"/>
      <c r="T176" s="42"/>
      <c r="AT176" s="2" t="s">
        <v>150</v>
      </c>
      <c r="AU176" s="2" t="s">
        <v>80</v>
      </c>
    </row>
    <row r="177" spans="2:65" s="111" customFormat="1" ht="22.9" customHeight="1">
      <c r="B177" s="112"/>
      <c r="D177" s="113" t="s">
        <v>69</v>
      </c>
      <c r="E177" s="122" t="s">
        <v>851</v>
      </c>
      <c r="F177" s="122" t="s">
        <v>852</v>
      </c>
      <c r="I177" s="115"/>
      <c r="J177" s="123">
        <f>BK177</f>
        <v>0</v>
      </c>
      <c r="L177" s="112"/>
      <c r="M177" s="117"/>
      <c r="P177" s="118">
        <f>SUM(P178:P186)</f>
        <v>0</v>
      </c>
      <c r="R177" s="118">
        <f>SUM(R178:R186)</f>
        <v>0</v>
      </c>
      <c r="T177" s="119">
        <f>SUM(T178:T186)</f>
        <v>0</v>
      </c>
      <c r="AR177" s="113" t="s">
        <v>78</v>
      </c>
      <c r="AT177" s="120" t="s">
        <v>69</v>
      </c>
      <c r="AU177" s="120" t="s">
        <v>78</v>
      </c>
      <c r="AY177" s="113" t="s">
        <v>140</v>
      </c>
      <c r="BK177" s="121">
        <f>SUM(BK178:BK186)</f>
        <v>0</v>
      </c>
    </row>
    <row r="178" spans="2:65" s="17" customFormat="1" ht="37.9" customHeight="1">
      <c r="B178" s="124"/>
      <c r="C178" s="125" t="s">
        <v>240</v>
      </c>
      <c r="D178" s="125" t="s">
        <v>143</v>
      </c>
      <c r="E178" s="126" t="s">
        <v>854</v>
      </c>
      <c r="F178" s="127" t="s">
        <v>855</v>
      </c>
      <c r="G178" s="128" t="s">
        <v>205</v>
      </c>
      <c r="H178" s="129">
        <v>0.38700000000000001</v>
      </c>
      <c r="I178" s="130"/>
      <c r="J178" s="131">
        <f>ROUND(I178*H178,2)</f>
        <v>0</v>
      </c>
      <c r="K178" s="127" t="s">
        <v>147</v>
      </c>
      <c r="L178" s="18"/>
      <c r="M178" s="132" t="s">
        <v>3</v>
      </c>
      <c r="N178" s="133" t="s">
        <v>41</v>
      </c>
      <c r="P178" s="134">
        <f>O178*H178</f>
        <v>0</v>
      </c>
      <c r="Q178" s="134">
        <v>0</v>
      </c>
      <c r="R178" s="134">
        <f>Q178*H178</f>
        <v>0</v>
      </c>
      <c r="S178" s="134">
        <v>0</v>
      </c>
      <c r="T178" s="135">
        <f>S178*H178</f>
        <v>0</v>
      </c>
      <c r="AR178" s="136" t="s">
        <v>148</v>
      </c>
      <c r="AT178" s="136" t="s">
        <v>143</v>
      </c>
      <c r="AU178" s="136" t="s">
        <v>80</v>
      </c>
      <c r="AY178" s="2" t="s">
        <v>140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2" t="s">
        <v>78</v>
      </c>
      <c r="BK178" s="137">
        <f>ROUND(I178*H178,2)</f>
        <v>0</v>
      </c>
      <c r="BL178" s="2" t="s">
        <v>148</v>
      </c>
      <c r="BM178" s="136" t="s">
        <v>2307</v>
      </c>
    </row>
    <row r="179" spans="2:65" s="17" customFormat="1">
      <c r="B179" s="18"/>
      <c r="D179" s="138" t="s">
        <v>150</v>
      </c>
      <c r="F179" s="139" t="s">
        <v>857</v>
      </c>
      <c r="I179" s="140"/>
      <c r="L179" s="18"/>
      <c r="M179" s="141"/>
      <c r="T179" s="42"/>
      <c r="AT179" s="2" t="s">
        <v>150</v>
      </c>
      <c r="AU179" s="2" t="s">
        <v>80</v>
      </c>
    </row>
    <row r="180" spans="2:65" s="17" customFormat="1" ht="33" customHeight="1">
      <c r="B180" s="124"/>
      <c r="C180" s="125" t="s">
        <v>8</v>
      </c>
      <c r="D180" s="125" t="s">
        <v>143</v>
      </c>
      <c r="E180" s="126" t="s">
        <v>859</v>
      </c>
      <c r="F180" s="127" t="s">
        <v>860</v>
      </c>
      <c r="G180" s="128" t="s">
        <v>205</v>
      </c>
      <c r="H180" s="129">
        <v>0.38700000000000001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2308</v>
      </c>
    </row>
    <row r="181" spans="2:65" s="17" customFormat="1">
      <c r="B181" s="18"/>
      <c r="D181" s="138" t="s">
        <v>150</v>
      </c>
      <c r="F181" s="139" t="s">
        <v>862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7" customFormat="1" ht="44.25" customHeight="1">
      <c r="B182" s="124"/>
      <c r="C182" s="125" t="s">
        <v>1140</v>
      </c>
      <c r="D182" s="125" t="s">
        <v>143</v>
      </c>
      <c r="E182" s="126" t="s">
        <v>864</v>
      </c>
      <c r="F182" s="127" t="s">
        <v>865</v>
      </c>
      <c r="G182" s="128" t="s">
        <v>205</v>
      </c>
      <c r="H182" s="129">
        <v>5.8049999999999997</v>
      </c>
      <c r="I182" s="130"/>
      <c r="J182" s="131">
        <f>ROUND(I182*H182,2)</f>
        <v>0</v>
      </c>
      <c r="K182" s="127" t="s">
        <v>147</v>
      </c>
      <c r="L182" s="18"/>
      <c r="M182" s="132" t="s">
        <v>3</v>
      </c>
      <c r="N182" s="133" t="s">
        <v>41</v>
      </c>
      <c r="P182" s="134">
        <f>O182*H182</f>
        <v>0</v>
      </c>
      <c r="Q182" s="134">
        <v>0</v>
      </c>
      <c r="R182" s="134">
        <f>Q182*H182</f>
        <v>0</v>
      </c>
      <c r="S182" s="134">
        <v>0</v>
      </c>
      <c r="T182" s="135">
        <f>S182*H182</f>
        <v>0</v>
      </c>
      <c r="AR182" s="136" t="s">
        <v>148</v>
      </c>
      <c r="AT182" s="136" t="s">
        <v>143</v>
      </c>
      <c r="AU182" s="136" t="s">
        <v>80</v>
      </c>
      <c r="AY182" s="2" t="s">
        <v>140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2" t="s">
        <v>78</v>
      </c>
      <c r="BK182" s="137">
        <f>ROUND(I182*H182,2)</f>
        <v>0</v>
      </c>
      <c r="BL182" s="2" t="s">
        <v>148</v>
      </c>
      <c r="BM182" s="136" t="s">
        <v>2309</v>
      </c>
    </row>
    <row r="183" spans="2:65" s="17" customFormat="1">
      <c r="B183" s="18"/>
      <c r="D183" s="138" t="s">
        <v>150</v>
      </c>
      <c r="F183" s="139" t="s">
        <v>867</v>
      </c>
      <c r="I183" s="140"/>
      <c r="L183" s="18"/>
      <c r="M183" s="141"/>
      <c r="T183" s="42"/>
      <c r="AT183" s="2" t="s">
        <v>150</v>
      </c>
      <c r="AU183" s="2" t="s">
        <v>80</v>
      </c>
    </row>
    <row r="184" spans="2:65" s="150" customFormat="1">
      <c r="B184" s="151"/>
      <c r="D184" s="144" t="s">
        <v>152</v>
      </c>
      <c r="F184" s="153" t="s">
        <v>2310</v>
      </c>
      <c r="H184" s="154">
        <v>5.8049999999999997</v>
      </c>
      <c r="I184" s="155"/>
      <c r="L184" s="151"/>
      <c r="M184" s="156"/>
      <c r="T184" s="157"/>
      <c r="AT184" s="152" t="s">
        <v>152</v>
      </c>
      <c r="AU184" s="152" t="s">
        <v>80</v>
      </c>
      <c r="AV184" s="150" t="s">
        <v>80</v>
      </c>
      <c r="AW184" s="150" t="s">
        <v>4</v>
      </c>
      <c r="AX184" s="150" t="s">
        <v>78</v>
      </c>
      <c r="AY184" s="152" t="s">
        <v>140</v>
      </c>
    </row>
    <row r="185" spans="2:65" s="17" customFormat="1" ht="44.25" customHeight="1">
      <c r="B185" s="124"/>
      <c r="C185" s="125" t="s">
        <v>1147</v>
      </c>
      <c r="D185" s="125" t="s">
        <v>143</v>
      </c>
      <c r="E185" s="126" t="s">
        <v>870</v>
      </c>
      <c r="F185" s="127" t="s">
        <v>871</v>
      </c>
      <c r="G185" s="128" t="s">
        <v>205</v>
      </c>
      <c r="H185" s="129">
        <v>0.38700000000000001</v>
      </c>
      <c r="I185" s="130"/>
      <c r="J185" s="131">
        <f>ROUND(I185*H185,2)</f>
        <v>0</v>
      </c>
      <c r="K185" s="127" t="s">
        <v>147</v>
      </c>
      <c r="L185" s="18"/>
      <c r="M185" s="132" t="s">
        <v>3</v>
      </c>
      <c r="N185" s="133" t="s">
        <v>41</v>
      </c>
      <c r="P185" s="134">
        <f>O185*H185</f>
        <v>0</v>
      </c>
      <c r="Q185" s="134">
        <v>0</v>
      </c>
      <c r="R185" s="134">
        <f>Q185*H185</f>
        <v>0</v>
      </c>
      <c r="S185" s="134">
        <v>0</v>
      </c>
      <c r="T185" s="135">
        <f>S185*H185</f>
        <v>0</v>
      </c>
      <c r="AR185" s="136" t="s">
        <v>148</v>
      </c>
      <c r="AT185" s="136" t="s">
        <v>143</v>
      </c>
      <c r="AU185" s="136" t="s">
        <v>80</v>
      </c>
      <c r="AY185" s="2" t="s">
        <v>140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2" t="s">
        <v>78</v>
      </c>
      <c r="BK185" s="137">
        <f>ROUND(I185*H185,2)</f>
        <v>0</v>
      </c>
      <c r="BL185" s="2" t="s">
        <v>148</v>
      </c>
      <c r="BM185" s="136" t="s">
        <v>2311</v>
      </c>
    </row>
    <row r="186" spans="2:65" s="17" customFormat="1">
      <c r="B186" s="18"/>
      <c r="D186" s="138" t="s">
        <v>150</v>
      </c>
      <c r="F186" s="139" t="s">
        <v>873</v>
      </c>
      <c r="I186" s="140"/>
      <c r="L186" s="18"/>
      <c r="M186" s="141"/>
      <c r="T186" s="42"/>
      <c r="AT186" s="2" t="s">
        <v>150</v>
      </c>
      <c r="AU186" s="2" t="s">
        <v>80</v>
      </c>
    </row>
    <row r="187" spans="2:65" s="111" customFormat="1" ht="22.9" customHeight="1">
      <c r="B187" s="112"/>
      <c r="D187" s="113" t="s">
        <v>69</v>
      </c>
      <c r="E187" s="122" t="s">
        <v>874</v>
      </c>
      <c r="F187" s="122" t="s">
        <v>875</v>
      </c>
      <c r="I187" s="115"/>
      <c r="J187" s="123">
        <f>BK187</f>
        <v>0</v>
      </c>
      <c r="L187" s="112"/>
      <c r="M187" s="117"/>
      <c r="P187" s="118">
        <f>SUM(P188:P189)</f>
        <v>0</v>
      </c>
      <c r="R187" s="118">
        <f>SUM(R188:R189)</f>
        <v>0</v>
      </c>
      <c r="T187" s="119">
        <f>SUM(T188:T189)</f>
        <v>0</v>
      </c>
      <c r="AR187" s="113" t="s">
        <v>78</v>
      </c>
      <c r="AT187" s="120" t="s">
        <v>69</v>
      </c>
      <c r="AU187" s="120" t="s">
        <v>78</v>
      </c>
      <c r="AY187" s="113" t="s">
        <v>140</v>
      </c>
      <c r="BK187" s="121">
        <f>SUM(BK188:BK189)</f>
        <v>0</v>
      </c>
    </row>
    <row r="188" spans="2:65" s="17" customFormat="1" ht="49.15" customHeight="1">
      <c r="B188" s="124"/>
      <c r="C188" s="125" t="s">
        <v>1229</v>
      </c>
      <c r="D188" s="125" t="s">
        <v>143</v>
      </c>
      <c r="E188" s="126" t="s">
        <v>2312</v>
      </c>
      <c r="F188" s="127" t="s">
        <v>2313</v>
      </c>
      <c r="G188" s="128" t="s">
        <v>205</v>
      </c>
      <c r="H188" s="129">
        <v>63.000999999999998</v>
      </c>
      <c r="I188" s="130"/>
      <c r="J188" s="131">
        <f>ROUND(I188*H188,2)</f>
        <v>0</v>
      </c>
      <c r="K188" s="127" t="s">
        <v>147</v>
      </c>
      <c r="L188" s="18"/>
      <c r="M188" s="132" t="s">
        <v>3</v>
      </c>
      <c r="N188" s="133" t="s">
        <v>41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148</v>
      </c>
      <c r="AT188" s="136" t="s">
        <v>143</v>
      </c>
      <c r="AU188" s="136" t="s">
        <v>80</v>
      </c>
      <c r="AY188" s="2" t="s">
        <v>140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2" t="s">
        <v>78</v>
      </c>
      <c r="BK188" s="137">
        <f>ROUND(I188*H188,2)</f>
        <v>0</v>
      </c>
      <c r="BL188" s="2" t="s">
        <v>148</v>
      </c>
      <c r="BM188" s="136" t="s">
        <v>2314</v>
      </c>
    </row>
    <row r="189" spans="2:65" s="17" customFormat="1">
      <c r="B189" s="18"/>
      <c r="D189" s="138" t="s">
        <v>150</v>
      </c>
      <c r="F189" s="139" t="s">
        <v>2315</v>
      </c>
      <c r="I189" s="140"/>
      <c r="L189" s="18"/>
      <c r="M189" s="141"/>
      <c r="T189" s="42"/>
      <c r="AT189" s="2" t="s">
        <v>150</v>
      </c>
      <c r="AU189" s="2" t="s">
        <v>80</v>
      </c>
    </row>
    <row r="190" spans="2:65" s="111" customFormat="1" ht="25.9" customHeight="1">
      <c r="B190" s="112"/>
      <c r="D190" s="113" t="s">
        <v>69</v>
      </c>
      <c r="E190" s="114" t="s">
        <v>881</v>
      </c>
      <c r="F190" s="114" t="s">
        <v>882</v>
      </c>
      <c r="I190" s="115"/>
      <c r="J190" s="116">
        <f t="shared" ref="J190:J191" si="4">BK190</f>
        <v>0</v>
      </c>
      <c r="L190" s="112"/>
      <c r="M190" s="117"/>
      <c r="P190" s="118">
        <f>P191</f>
        <v>0</v>
      </c>
      <c r="R190" s="118">
        <f>R191</f>
        <v>1.2999999999999999E-2</v>
      </c>
      <c r="T190" s="119">
        <f>T191</f>
        <v>0.1065</v>
      </c>
      <c r="AR190" s="113" t="s">
        <v>80</v>
      </c>
      <c r="AT190" s="120" t="s">
        <v>69</v>
      </c>
      <c r="AU190" s="120" t="s">
        <v>70</v>
      </c>
      <c r="AY190" s="113" t="s">
        <v>140</v>
      </c>
      <c r="BK190" s="121">
        <f>BK191</f>
        <v>0</v>
      </c>
    </row>
    <row r="191" spans="2:65" s="111" customFormat="1" ht="22.9" customHeight="1">
      <c r="B191" s="112"/>
      <c r="D191" s="113" t="s">
        <v>69</v>
      </c>
      <c r="E191" s="122" t="s">
        <v>1619</v>
      </c>
      <c r="F191" s="122" t="s">
        <v>1620</v>
      </c>
      <c r="I191" s="115"/>
      <c r="J191" s="123">
        <f t="shared" si="4"/>
        <v>0</v>
      </c>
      <c r="L191" s="112"/>
      <c r="M191" s="117"/>
      <c r="P191" s="118">
        <f>SUM(P192:P199)</f>
        <v>0</v>
      </c>
      <c r="R191" s="118">
        <f>SUM(R192:R199)</f>
        <v>1.2999999999999999E-2</v>
      </c>
      <c r="T191" s="119">
        <f>SUM(T192:T199)</f>
        <v>0.1065</v>
      </c>
      <c r="AR191" s="113" t="s">
        <v>80</v>
      </c>
      <c r="AT191" s="120" t="s">
        <v>69</v>
      </c>
      <c r="AU191" s="120" t="s">
        <v>78</v>
      </c>
      <c r="AY191" s="113" t="s">
        <v>140</v>
      </c>
      <c r="BK191" s="121">
        <f>SUM(BK192:BK199)</f>
        <v>0</v>
      </c>
    </row>
    <row r="192" spans="2:65" s="17" customFormat="1" ht="16.5" customHeight="1">
      <c r="B192" s="124"/>
      <c r="C192" s="125" t="s">
        <v>1508</v>
      </c>
      <c r="D192" s="125" t="s">
        <v>143</v>
      </c>
      <c r="E192" s="126" t="s">
        <v>2316</v>
      </c>
      <c r="F192" s="127" t="s">
        <v>2317</v>
      </c>
      <c r="G192" s="128" t="s">
        <v>349</v>
      </c>
      <c r="H192" s="129">
        <v>50</v>
      </c>
      <c r="I192" s="130"/>
      <c r="J192" s="131">
        <f>ROUND(I192*H192,2)</f>
        <v>0</v>
      </c>
      <c r="K192" s="127" t="s">
        <v>147</v>
      </c>
      <c r="L192" s="18"/>
      <c r="M192" s="132" t="s">
        <v>3</v>
      </c>
      <c r="N192" s="133" t="s">
        <v>41</v>
      </c>
      <c r="P192" s="134">
        <f>O192*H192</f>
        <v>0</v>
      </c>
      <c r="Q192" s="134">
        <v>0</v>
      </c>
      <c r="R192" s="134">
        <f>Q192*H192</f>
        <v>0</v>
      </c>
      <c r="S192" s="134">
        <v>2.1299999999999999E-3</v>
      </c>
      <c r="T192" s="135">
        <f>S192*H192</f>
        <v>0.1065</v>
      </c>
      <c r="AR192" s="136" t="s">
        <v>888</v>
      </c>
      <c r="AT192" s="136" t="s">
        <v>143</v>
      </c>
      <c r="AU192" s="136" t="s">
        <v>80</v>
      </c>
      <c r="AY192" s="2" t="s">
        <v>140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2" t="s">
        <v>78</v>
      </c>
      <c r="BK192" s="137">
        <f>ROUND(I192*H192,2)</f>
        <v>0</v>
      </c>
      <c r="BL192" s="2" t="s">
        <v>888</v>
      </c>
      <c r="BM192" s="136" t="s">
        <v>2318</v>
      </c>
    </row>
    <row r="193" spans="2:65" s="17" customFormat="1">
      <c r="B193" s="18"/>
      <c r="D193" s="138" t="s">
        <v>150</v>
      </c>
      <c r="F193" s="139" t="s">
        <v>2319</v>
      </c>
      <c r="I193" s="140"/>
      <c r="L193" s="18"/>
      <c r="M193" s="141"/>
      <c r="T193" s="42"/>
      <c r="AT193" s="2" t="s">
        <v>150</v>
      </c>
      <c r="AU193" s="2" t="s">
        <v>80</v>
      </c>
    </row>
    <row r="194" spans="2:65" s="17" customFormat="1" ht="21.75" customHeight="1">
      <c r="B194" s="124"/>
      <c r="C194" s="125" t="s">
        <v>1432</v>
      </c>
      <c r="D194" s="125" t="s">
        <v>143</v>
      </c>
      <c r="E194" s="126" t="s">
        <v>1659</v>
      </c>
      <c r="F194" s="127" t="s">
        <v>1660</v>
      </c>
      <c r="G194" s="128" t="s">
        <v>349</v>
      </c>
      <c r="H194" s="129">
        <v>65</v>
      </c>
      <c r="I194" s="130"/>
      <c r="J194" s="131">
        <f>ROUND(I194*H194,2)</f>
        <v>0</v>
      </c>
      <c r="K194" s="127" t="s">
        <v>147</v>
      </c>
      <c r="L194" s="18"/>
      <c r="M194" s="132" t="s">
        <v>3</v>
      </c>
      <c r="N194" s="133" t="s">
        <v>41</v>
      </c>
      <c r="P194" s="134">
        <f>O194*H194</f>
        <v>0</v>
      </c>
      <c r="Q194" s="134">
        <v>1.0000000000000001E-5</v>
      </c>
      <c r="R194" s="134">
        <f>Q194*H194</f>
        <v>6.5000000000000008E-4</v>
      </c>
      <c r="S194" s="134">
        <v>0</v>
      </c>
      <c r="T194" s="135">
        <f>S194*H194</f>
        <v>0</v>
      </c>
      <c r="AR194" s="136" t="s">
        <v>888</v>
      </c>
      <c r="AT194" s="136" t="s">
        <v>143</v>
      </c>
      <c r="AU194" s="136" t="s">
        <v>80</v>
      </c>
      <c r="AY194" s="2" t="s">
        <v>140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2" t="s">
        <v>78</v>
      </c>
      <c r="BK194" s="137">
        <f>ROUND(I194*H194,2)</f>
        <v>0</v>
      </c>
      <c r="BL194" s="2" t="s">
        <v>888</v>
      </c>
      <c r="BM194" s="136" t="s">
        <v>2320</v>
      </c>
    </row>
    <row r="195" spans="2:65" s="17" customFormat="1">
      <c r="B195" s="18"/>
      <c r="D195" s="138" t="s">
        <v>150</v>
      </c>
      <c r="F195" s="139" t="s">
        <v>1662</v>
      </c>
      <c r="I195" s="140"/>
      <c r="L195" s="18"/>
      <c r="M195" s="141"/>
      <c r="T195" s="42"/>
      <c r="AT195" s="2" t="s">
        <v>150</v>
      </c>
      <c r="AU195" s="2" t="s">
        <v>80</v>
      </c>
    </row>
    <row r="196" spans="2:65" s="17" customFormat="1" ht="24.2" customHeight="1">
      <c r="B196" s="124"/>
      <c r="C196" s="125" t="s">
        <v>1435</v>
      </c>
      <c r="D196" s="125" t="s">
        <v>143</v>
      </c>
      <c r="E196" s="126" t="s">
        <v>1663</v>
      </c>
      <c r="F196" s="127" t="s">
        <v>1664</v>
      </c>
      <c r="G196" s="128" t="s">
        <v>349</v>
      </c>
      <c r="H196" s="129">
        <v>65</v>
      </c>
      <c r="I196" s="130"/>
      <c r="J196" s="131">
        <f>ROUND(I196*H196,2)</f>
        <v>0</v>
      </c>
      <c r="K196" s="127" t="s">
        <v>147</v>
      </c>
      <c r="L196" s="18"/>
      <c r="M196" s="132" t="s">
        <v>3</v>
      </c>
      <c r="N196" s="133" t="s">
        <v>41</v>
      </c>
      <c r="P196" s="134">
        <f>O196*H196</f>
        <v>0</v>
      </c>
      <c r="Q196" s="134">
        <v>1.9000000000000001E-4</v>
      </c>
      <c r="R196" s="134">
        <f>Q196*H196</f>
        <v>1.235E-2</v>
      </c>
      <c r="S196" s="134">
        <v>0</v>
      </c>
      <c r="T196" s="135">
        <f>S196*H196</f>
        <v>0</v>
      </c>
      <c r="AR196" s="136" t="s">
        <v>888</v>
      </c>
      <c r="AT196" s="136" t="s">
        <v>143</v>
      </c>
      <c r="AU196" s="136" t="s">
        <v>80</v>
      </c>
      <c r="AY196" s="2" t="s">
        <v>140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2" t="s">
        <v>78</v>
      </c>
      <c r="BK196" s="137">
        <f>ROUND(I196*H196,2)</f>
        <v>0</v>
      </c>
      <c r="BL196" s="2" t="s">
        <v>888</v>
      </c>
      <c r="BM196" s="136" t="s">
        <v>2321</v>
      </c>
    </row>
    <row r="197" spans="2:65" s="17" customFormat="1">
      <c r="B197" s="18"/>
      <c r="D197" s="138" t="s">
        <v>150</v>
      </c>
      <c r="F197" s="139" t="s">
        <v>1666</v>
      </c>
      <c r="I197" s="140"/>
      <c r="L197" s="18"/>
      <c r="M197" s="141"/>
      <c r="T197" s="42"/>
      <c r="AT197" s="2" t="s">
        <v>150</v>
      </c>
      <c r="AU197" s="2" t="s">
        <v>80</v>
      </c>
    </row>
    <row r="198" spans="2:65" s="17" customFormat="1" ht="44.25" customHeight="1">
      <c r="B198" s="124"/>
      <c r="C198" s="125" t="s">
        <v>1438</v>
      </c>
      <c r="D198" s="125" t="s">
        <v>143</v>
      </c>
      <c r="E198" s="126" t="s">
        <v>1679</v>
      </c>
      <c r="F198" s="127" t="s">
        <v>1680</v>
      </c>
      <c r="G198" s="128" t="s">
        <v>943</v>
      </c>
      <c r="H198" s="184"/>
      <c r="I198" s="130"/>
      <c r="J198" s="131">
        <f>ROUND(I198*H198,2)</f>
        <v>0</v>
      </c>
      <c r="K198" s="127" t="s">
        <v>147</v>
      </c>
      <c r="L198" s="18"/>
      <c r="M198" s="132" t="s">
        <v>3</v>
      </c>
      <c r="N198" s="133" t="s">
        <v>41</v>
      </c>
      <c r="P198" s="134">
        <f>O198*H198</f>
        <v>0</v>
      </c>
      <c r="Q198" s="134">
        <v>0</v>
      </c>
      <c r="R198" s="134">
        <f>Q198*H198</f>
        <v>0</v>
      </c>
      <c r="S198" s="134">
        <v>0</v>
      </c>
      <c r="T198" s="135">
        <f>S198*H198</f>
        <v>0</v>
      </c>
      <c r="AR198" s="136" t="s">
        <v>888</v>
      </c>
      <c r="AT198" s="136" t="s">
        <v>143</v>
      </c>
      <c r="AU198" s="136" t="s">
        <v>80</v>
      </c>
      <c r="AY198" s="2" t="s">
        <v>140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2" t="s">
        <v>78</v>
      </c>
      <c r="BK198" s="137">
        <f>ROUND(I198*H198,2)</f>
        <v>0</v>
      </c>
      <c r="BL198" s="2" t="s">
        <v>888</v>
      </c>
      <c r="BM198" s="136" t="s">
        <v>2322</v>
      </c>
    </row>
    <row r="199" spans="2:65" s="17" customFormat="1">
      <c r="B199" s="18"/>
      <c r="D199" s="138" t="s">
        <v>150</v>
      </c>
      <c r="F199" s="139" t="s">
        <v>1682</v>
      </c>
      <c r="I199" s="140"/>
      <c r="L199" s="18"/>
      <c r="M199" s="141"/>
      <c r="T199" s="42"/>
      <c r="AT199" s="2" t="s">
        <v>150</v>
      </c>
      <c r="AU199" s="2" t="s">
        <v>80</v>
      </c>
    </row>
    <row r="200" spans="2:65" s="111" customFormat="1" ht="25.9" customHeight="1">
      <c r="B200" s="112"/>
      <c r="D200" s="113" t="s">
        <v>69</v>
      </c>
      <c r="E200" s="114" t="s">
        <v>1378</v>
      </c>
      <c r="F200" s="114" t="s">
        <v>1379</v>
      </c>
      <c r="I200" s="115"/>
      <c r="J200" s="116">
        <f>BK200</f>
        <v>0</v>
      </c>
      <c r="L200" s="112"/>
      <c r="M200" s="117"/>
      <c r="P200" s="118">
        <f>SUM(P201:P202)</f>
        <v>0</v>
      </c>
      <c r="R200" s="118">
        <f>SUM(R201:R202)</f>
        <v>0</v>
      </c>
      <c r="T200" s="119">
        <f>SUM(T201:T202)</f>
        <v>0</v>
      </c>
      <c r="AR200" s="113" t="s">
        <v>455</v>
      </c>
      <c r="AT200" s="120" t="s">
        <v>69</v>
      </c>
      <c r="AU200" s="120" t="s">
        <v>70</v>
      </c>
      <c r="AY200" s="113" t="s">
        <v>140</v>
      </c>
      <c r="BK200" s="121">
        <f>SUM(BK201:BK202)</f>
        <v>0</v>
      </c>
    </row>
    <row r="201" spans="2:65" s="17" customFormat="1" ht="16.5" customHeight="1">
      <c r="B201" s="124"/>
      <c r="C201" s="125" t="s">
        <v>2235</v>
      </c>
      <c r="D201" s="125" t="s">
        <v>143</v>
      </c>
      <c r="E201" s="126" t="s">
        <v>1965</v>
      </c>
      <c r="F201" s="127" t="s">
        <v>2323</v>
      </c>
      <c r="G201" s="128" t="s">
        <v>2237</v>
      </c>
      <c r="H201" s="129">
        <v>1</v>
      </c>
      <c r="I201" s="130"/>
      <c r="J201" s="131">
        <f t="shared" ref="J201:J202" si="5">ROUND(I201*H201,2)</f>
        <v>0</v>
      </c>
      <c r="K201" s="127" t="s">
        <v>3</v>
      </c>
      <c r="L201" s="18"/>
      <c r="M201" s="132" t="s">
        <v>3</v>
      </c>
      <c r="N201" s="133" t="s">
        <v>41</v>
      </c>
      <c r="P201" s="134">
        <f t="shared" ref="P201:P202" si="6">O201*H201</f>
        <v>0</v>
      </c>
      <c r="Q201" s="134">
        <v>0</v>
      </c>
      <c r="R201" s="134">
        <f t="shared" ref="R201:R202" si="7">Q201*H201</f>
        <v>0</v>
      </c>
      <c r="S201" s="134">
        <v>0</v>
      </c>
      <c r="T201" s="135">
        <f t="shared" ref="T201:T202" si="8">S201*H201</f>
        <v>0</v>
      </c>
      <c r="AR201" s="136" t="s">
        <v>148</v>
      </c>
      <c r="AT201" s="136" t="s">
        <v>143</v>
      </c>
      <c r="AU201" s="136" t="s">
        <v>78</v>
      </c>
      <c r="AY201" s="2" t="s">
        <v>140</v>
      </c>
      <c r="BE201" s="137">
        <f t="shared" ref="BE201:BE202" si="9">IF(N201="základní",J201,0)</f>
        <v>0</v>
      </c>
      <c r="BF201" s="137">
        <f t="shared" ref="BF201:BF202" si="10">IF(N201="snížená",J201,0)</f>
        <v>0</v>
      </c>
      <c r="BG201" s="137">
        <f t="shared" ref="BG201:BG202" si="11">IF(N201="zákl. přenesená",J201,0)</f>
        <v>0</v>
      </c>
      <c r="BH201" s="137">
        <f t="shared" ref="BH201:BH202" si="12">IF(N201="sníž. přenesená",J201,0)</f>
        <v>0</v>
      </c>
      <c r="BI201" s="137">
        <f t="shared" ref="BI201:BI202" si="13">IF(N201="nulová",J201,0)</f>
        <v>0</v>
      </c>
      <c r="BJ201" s="2" t="s">
        <v>78</v>
      </c>
      <c r="BK201" s="137">
        <f t="shared" ref="BK201:BK202" si="14">ROUND(I201*H201,2)</f>
        <v>0</v>
      </c>
      <c r="BL201" s="2" t="s">
        <v>148</v>
      </c>
      <c r="BM201" s="136" t="s">
        <v>2324</v>
      </c>
    </row>
    <row r="202" spans="2:65" s="17" customFormat="1" ht="16.5" customHeight="1">
      <c r="B202" s="124"/>
      <c r="C202" s="125" t="s">
        <v>2239</v>
      </c>
      <c r="D202" s="125" t="s">
        <v>143</v>
      </c>
      <c r="E202" s="126" t="s">
        <v>1972</v>
      </c>
      <c r="F202" s="127" t="s">
        <v>2325</v>
      </c>
      <c r="G202" s="128" t="s">
        <v>1387</v>
      </c>
      <c r="H202" s="129">
        <v>10</v>
      </c>
      <c r="I202" s="130"/>
      <c r="J202" s="131">
        <f t="shared" si="5"/>
        <v>0</v>
      </c>
      <c r="K202" s="127" t="s">
        <v>3</v>
      </c>
      <c r="L202" s="18"/>
      <c r="M202" s="185" t="s">
        <v>3</v>
      </c>
      <c r="N202" s="186" t="s">
        <v>41</v>
      </c>
      <c r="O202" s="187"/>
      <c r="P202" s="188">
        <f t="shared" si="6"/>
        <v>0</v>
      </c>
      <c r="Q202" s="188">
        <v>0</v>
      </c>
      <c r="R202" s="188">
        <f t="shared" si="7"/>
        <v>0</v>
      </c>
      <c r="S202" s="188">
        <v>0</v>
      </c>
      <c r="T202" s="189">
        <f t="shared" si="8"/>
        <v>0</v>
      </c>
      <c r="AR202" s="136" t="s">
        <v>148</v>
      </c>
      <c r="AT202" s="136" t="s">
        <v>143</v>
      </c>
      <c r="AU202" s="136" t="s">
        <v>78</v>
      </c>
      <c r="AY202" s="2" t="s">
        <v>140</v>
      </c>
      <c r="BE202" s="137">
        <f t="shared" si="9"/>
        <v>0</v>
      </c>
      <c r="BF202" s="137">
        <f t="shared" si="10"/>
        <v>0</v>
      </c>
      <c r="BG202" s="137">
        <f t="shared" si="11"/>
        <v>0</v>
      </c>
      <c r="BH202" s="137">
        <f t="shared" si="12"/>
        <v>0</v>
      </c>
      <c r="BI202" s="137">
        <f t="shared" si="13"/>
        <v>0</v>
      </c>
      <c r="BJ202" s="2" t="s">
        <v>78</v>
      </c>
      <c r="BK202" s="137">
        <f t="shared" si="14"/>
        <v>0</v>
      </c>
      <c r="BL202" s="2" t="s">
        <v>148</v>
      </c>
      <c r="BM202" s="136" t="s">
        <v>2326</v>
      </c>
    </row>
    <row r="203" spans="2:65" s="17" customFormat="1" ht="6.95" customHeight="1">
      <c r="B203" s="28"/>
      <c r="C203" s="29"/>
      <c r="D203" s="29"/>
      <c r="E203" s="29"/>
      <c r="F203" s="29"/>
      <c r="G203" s="29"/>
      <c r="H203" s="29"/>
      <c r="I203" s="29"/>
      <c r="J203" s="29"/>
      <c r="K203" s="29"/>
      <c r="L203" s="18"/>
    </row>
  </sheetData>
  <autoFilter ref="C88:K202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7" r:id="rId2"/>
    <hyperlink ref="F101" r:id="rId3"/>
    <hyperlink ref="F105" r:id="rId4"/>
    <hyperlink ref="F109" r:id="rId5"/>
    <hyperlink ref="F111" r:id="rId6"/>
    <hyperlink ref="F116" r:id="rId7"/>
    <hyperlink ref="F120" r:id="rId8"/>
    <hyperlink ref="F122" r:id="rId9"/>
    <hyperlink ref="F124" r:id="rId10"/>
    <hyperlink ref="F128" r:id="rId11"/>
    <hyperlink ref="F138" r:id="rId12"/>
    <hyperlink ref="F145" r:id="rId13"/>
    <hyperlink ref="F151" r:id="rId14"/>
    <hyperlink ref="F154" r:id="rId15"/>
    <hyperlink ref="F159" r:id="rId16"/>
    <hyperlink ref="F161" r:id="rId17"/>
    <hyperlink ref="F165" r:id="rId18"/>
    <hyperlink ref="F167" r:id="rId19"/>
    <hyperlink ref="F176" r:id="rId20"/>
    <hyperlink ref="F179" r:id="rId21"/>
    <hyperlink ref="F181" r:id="rId22"/>
    <hyperlink ref="F183" r:id="rId23"/>
    <hyperlink ref="F186" r:id="rId24"/>
    <hyperlink ref="F189" r:id="rId25"/>
    <hyperlink ref="F193" r:id="rId26"/>
    <hyperlink ref="F195" r:id="rId27"/>
    <hyperlink ref="F197" r:id="rId28"/>
    <hyperlink ref="F199" r:id="rId29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1"/>
  <sheetViews>
    <sheetView showGridLines="0" tabSelected="1" topLeftCell="A74" workbookViewId="0">
      <selection activeCell="F83" sqref="F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 t="s">
        <v>6</v>
      </c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2" t="s">
        <v>95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77" t="s">
        <v>2327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46003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95"/>
      <c r="G18" s="295"/>
      <c r="H18" s="295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302" t="s">
        <v>3</v>
      </c>
      <c r="F27" s="302"/>
      <c r="G27" s="302"/>
      <c r="H27" s="302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ROUND((SUM(BE81:BE90)),  2)</f>
        <v>0</v>
      </c>
      <c r="I33" s="82">
        <v>0.21</v>
      </c>
      <c r="J33" s="81">
        <f>ROUND(((SUM(BE81:BE90))*I33),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ROUND((SUM(BF81:BF90)),  2)</f>
        <v>0</v>
      </c>
      <c r="I34" s="82">
        <v>0.12</v>
      </c>
      <c r="J34" s="81">
        <f>ROUND(((SUM(BF81:BF90))*I34),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ROUND((SUM(BG81:BG90)),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ROUND((SUM(BH81:BH90)),  2)</f>
        <v>0</v>
      </c>
      <c r="I36" s="82">
        <v>0.12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ROUND((SUM(BI81:BI90)),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77" t="str">
        <f>E9</f>
        <v>VN - Vedlejší a ostatní náklady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46003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0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124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2" customFormat="1" ht="24.95" customHeight="1">
      <c r="B61" s="93"/>
      <c r="D61" s="94" t="s">
        <v>2328</v>
      </c>
      <c r="E61" s="95"/>
      <c r="F61" s="95"/>
      <c r="G61" s="95"/>
      <c r="H61" s="95"/>
      <c r="I61" s="95"/>
      <c r="J61" s="96">
        <f>J86</f>
        <v>0</v>
      </c>
      <c r="L61" s="93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77" t="str">
        <f>E9</f>
        <v>VN - Vedlejší a ostatní náklady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46003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2" si="2">BK81</f>
        <v>0</v>
      </c>
      <c r="L81" s="18"/>
      <c r="M81" s="48"/>
      <c r="N81" s="39"/>
      <c r="O81" s="39"/>
      <c r="P81" s="108">
        <f>P82+P86</f>
        <v>0</v>
      </c>
      <c r="Q81" s="39"/>
      <c r="R81" s="108">
        <f>R82+R86</f>
        <v>0</v>
      </c>
      <c r="S81" s="39"/>
      <c r="T81" s="109">
        <f>T82+T86</f>
        <v>0</v>
      </c>
      <c r="AT81" s="2" t="s">
        <v>69</v>
      </c>
      <c r="AU81" s="2" t="s">
        <v>102</v>
      </c>
      <c r="BK81" s="110">
        <f>BK82+BK86</f>
        <v>0</v>
      </c>
    </row>
    <row r="82" spans="2:65" s="111" customFormat="1" ht="25.9" customHeight="1">
      <c r="B82" s="112"/>
      <c r="D82" s="113" t="s">
        <v>69</v>
      </c>
      <c r="E82" s="114" t="s">
        <v>1378</v>
      </c>
      <c r="F82" s="114" t="s">
        <v>1379</v>
      </c>
      <c r="I82" s="115"/>
      <c r="J82" s="116">
        <f t="shared" si="2"/>
        <v>0</v>
      </c>
      <c r="L82" s="112"/>
      <c r="M82" s="117"/>
      <c r="P82" s="118">
        <f>SUM(P83:P85)</f>
        <v>0</v>
      </c>
      <c r="R82" s="118">
        <f>SUM(R83:R85)</f>
        <v>0</v>
      </c>
      <c r="T82" s="119">
        <f>SUM(T83:T85)</f>
        <v>0</v>
      </c>
      <c r="AR82" s="113" t="s">
        <v>455</v>
      </c>
      <c r="AT82" s="120" t="s">
        <v>69</v>
      </c>
      <c r="AU82" s="120" t="s">
        <v>70</v>
      </c>
      <c r="AY82" s="113" t="s">
        <v>140</v>
      </c>
      <c r="BK82" s="121">
        <f>SUM(BK83:BK85)</f>
        <v>0</v>
      </c>
    </row>
    <row r="83" spans="2:65" s="17" customFormat="1" ht="16.5" customHeight="1">
      <c r="B83" s="124"/>
      <c r="C83" s="125" t="s">
        <v>78</v>
      </c>
      <c r="D83" s="125" t="s">
        <v>143</v>
      </c>
      <c r="E83" s="126" t="s">
        <v>2329</v>
      </c>
      <c r="F83" s="127" t="s">
        <v>2533</v>
      </c>
      <c r="G83" s="128" t="s">
        <v>1058</v>
      </c>
      <c r="H83" s="129">
        <v>1</v>
      </c>
      <c r="I83" s="130"/>
      <c r="J83" s="131">
        <f t="shared" ref="J83:J85" si="3">ROUND(I83*H83,2)</f>
        <v>0</v>
      </c>
      <c r="K83" s="127" t="s">
        <v>3</v>
      </c>
      <c r="L83" s="18"/>
      <c r="M83" s="132" t="s">
        <v>3</v>
      </c>
      <c r="N83" s="133" t="s">
        <v>41</v>
      </c>
      <c r="P83" s="134">
        <f t="shared" ref="P83:P85" si="4">O83*H83</f>
        <v>0</v>
      </c>
      <c r="Q83" s="134">
        <v>0</v>
      </c>
      <c r="R83" s="134">
        <f t="shared" ref="R83:R85" si="5">Q83*H83</f>
        <v>0</v>
      </c>
      <c r="S83" s="134">
        <v>0</v>
      </c>
      <c r="T83" s="135">
        <f t="shared" ref="T83:T85" si="6">S83*H83</f>
        <v>0</v>
      </c>
      <c r="AR83" s="136" t="s">
        <v>148</v>
      </c>
      <c r="AT83" s="136" t="s">
        <v>143</v>
      </c>
      <c r="AU83" s="136" t="s">
        <v>78</v>
      </c>
      <c r="AY83" s="2" t="s">
        <v>140</v>
      </c>
      <c r="BE83" s="137">
        <f t="shared" ref="BE83:BE90" si="7">IF(N83="základní",J83,0)</f>
        <v>0</v>
      </c>
      <c r="BF83" s="137">
        <f t="shared" ref="BF83:BF90" si="8">IF(N83="snížená",J83,0)</f>
        <v>0</v>
      </c>
      <c r="BG83" s="137">
        <f t="shared" ref="BG83:BG90" si="9">IF(N83="zákl. přenesená",J83,0)</f>
        <v>0</v>
      </c>
      <c r="BH83" s="137">
        <f t="shared" ref="BH83:BH90" si="10">IF(N83="sníž. přenesená",J83,0)</f>
        <v>0</v>
      </c>
      <c r="BI83" s="137">
        <f t="shared" ref="BI83:BI90" si="11">IF(N83="nulová",J83,0)</f>
        <v>0</v>
      </c>
      <c r="BJ83" s="2" t="s">
        <v>78</v>
      </c>
      <c r="BK83" s="137">
        <f t="shared" ref="BK83:BK85" si="12">ROUND(I83*H83,2)</f>
        <v>0</v>
      </c>
      <c r="BL83" s="2" t="s">
        <v>148</v>
      </c>
      <c r="BM83" s="136" t="s">
        <v>2330</v>
      </c>
    </row>
    <row r="84" spans="2:65" s="17" customFormat="1" ht="16.5" customHeight="1">
      <c r="B84" s="124"/>
      <c r="C84" s="125" t="s">
        <v>275</v>
      </c>
      <c r="D84" s="125" t="s">
        <v>143</v>
      </c>
      <c r="E84" s="126" t="s">
        <v>2331</v>
      </c>
      <c r="F84" s="127" t="s">
        <v>2332</v>
      </c>
      <c r="G84" s="128" t="s">
        <v>1058</v>
      </c>
      <c r="H84" s="129">
        <v>1</v>
      </c>
      <c r="I84" s="130"/>
      <c r="J84" s="131">
        <f t="shared" si="3"/>
        <v>0</v>
      </c>
      <c r="K84" s="127" t="s">
        <v>3</v>
      </c>
      <c r="L84" s="18"/>
      <c r="M84" s="132" t="s">
        <v>3</v>
      </c>
      <c r="N84" s="133" t="s">
        <v>41</v>
      </c>
      <c r="P84" s="134">
        <f t="shared" si="4"/>
        <v>0</v>
      </c>
      <c r="Q84" s="134">
        <v>0</v>
      </c>
      <c r="R84" s="134">
        <f t="shared" si="5"/>
        <v>0</v>
      </c>
      <c r="S84" s="134">
        <v>0</v>
      </c>
      <c r="T84" s="135">
        <f t="shared" si="6"/>
        <v>0</v>
      </c>
      <c r="AR84" s="136" t="s">
        <v>148</v>
      </c>
      <c r="AT84" s="136" t="s">
        <v>143</v>
      </c>
      <c r="AU84" s="136" t="s">
        <v>78</v>
      </c>
      <c r="AY84" s="2" t="s">
        <v>140</v>
      </c>
      <c r="BE84" s="137">
        <f t="shared" si="7"/>
        <v>0</v>
      </c>
      <c r="BF84" s="137">
        <f t="shared" si="8"/>
        <v>0</v>
      </c>
      <c r="BG84" s="137">
        <f t="shared" si="9"/>
        <v>0</v>
      </c>
      <c r="BH84" s="137">
        <f t="shared" si="10"/>
        <v>0</v>
      </c>
      <c r="BI84" s="137">
        <f t="shared" si="11"/>
        <v>0</v>
      </c>
      <c r="BJ84" s="2" t="s">
        <v>78</v>
      </c>
      <c r="BK84" s="137">
        <f t="shared" si="12"/>
        <v>0</v>
      </c>
      <c r="BL84" s="2" t="s">
        <v>148</v>
      </c>
      <c r="BM84" s="136" t="s">
        <v>2333</v>
      </c>
    </row>
    <row r="85" spans="2:65" s="17" customFormat="1" ht="16.5" customHeight="1">
      <c r="B85" s="124"/>
      <c r="C85" s="125" t="s">
        <v>148</v>
      </c>
      <c r="D85" s="125" t="s">
        <v>143</v>
      </c>
      <c r="E85" s="126" t="s">
        <v>2334</v>
      </c>
      <c r="F85" s="127" t="s">
        <v>2534</v>
      </c>
      <c r="G85" s="128" t="s">
        <v>1058</v>
      </c>
      <c r="H85" s="129">
        <v>1</v>
      </c>
      <c r="I85" s="130"/>
      <c r="J85" s="131">
        <f t="shared" si="3"/>
        <v>0</v>
      </c>
      <c r="K85" s="127" t="s">
        <v>3</v>
      </c>
      <c r="L85" s="18"/>
      <c r="M85" s="132" t="s">
        <v>3</v>
      </c>
      <c r="N85" s="133" t="s">
        <v>41</v>
      </c>
      <c r="P85" s="134">
        <f t="shared" si="4"/>
        <v>0</v>
      </c>
      <c r="Q85" s="134">
        <v>0</v>
      </c>
      <c r="R85" s="134">
        <f t="shared" si="5"/>
        <v>0</v>
      </c>
      <c r="S85" s="134">
        <v>0</v>
      </c>
      <c r="T85" s="135">
        <f t="shared" si="6"/>
        <v>0</v>
      </c>
      <c r="AR85" s="136" t="s">
        <v>148</v>
      </c>
      <c r="AT85" s="136" t="s">
        <v>143</v>
      </c>
      <c r="AU85" s="136" t="s">
        <v>78</v>
      </c>
      <c r="AY85" s="2" t="s">
        <v>140</v>
      </c>
      <c r="BE85" s="137">
        <f t="shared" si="7"/>
        <v>0</v>
      </c>
      <c r="BF85" s="137">
        <f t="shared" si="8"/>
        <v>0</v>
      </c>
      <c r="BG85" s="137">
        <f t="shared" si="9"/>
        <v>0</v>
      </c>
      <c r="BH85" s="137">
        <f t="shared" si="10"/>
        <v>0</v>
      </c>
      <c r="BI85" s="137">
        <f t="shared" si="11"/>
        <v>0</v>
      </c>
      <c r="BJ85" s="2" t="s">
        <v>78</v>
      </c>
      <c r="BK85" s="137">
        <f t="shared" si="12"/>
        <v>0</v>
      </c>
      <c r="BL85" s="2" t="s">
        <v>148</v>
      </c>
      <c r="BM85" s="136" t="s">
        <v>2335</v>
      </c>
    </row>
    <row r="86" spans="2:65" s="111" customFormat="1" ht="25.9" customHeight="1">
      <c r="B86" s="112"/>
      <c r="D86" s="113" t="s">
        <v>69</v>
      </c>
      <c r="E86" s="114" t="s">
        <v>2336</v>
      </c>
      <c r="F86" s="114" t="s">
        <v>2230</v>
      </c>
      <c r="I86" s="115"/>
      <c r="J86" s="116">
        <f>BK86</f>
        <v>0</v>
      </c>
      <c r="L86" s="112"/>
      <c r="M86" s="117"/>
      <c r="P86" s="118">
        <f>SUM(P87:P90)</f>
        <v>0</v>
      </c>
      <c r="R86" s="118">
        <f>SUM(R87:R90)</f>
        <v>0</v>
      </c>
      <c r="T86" s="119">
        <f>SUM(T87:T90)</f>
        <v>0</v>
      </c>
      <c r="AR86" s="113" t="s">
        <v>148</v>
      </c>
      <c r="AT86" s="120" t="s">
        <v>69</v>
      </c>
      <c r="AU86" s="120" t="s">
        <v>70</v>
      </c>
      <c r="AY86" s="113" t="s">
        <v>140</v>
      </c>
      <c r="BK86" s="121">
        <f>SUM(BK87:BK90)</f>
        <v>0</v>
      </c>
    </row>
    <row r="87" spans="2:65" s="17" customFormat="1" ht="16.5" customHeight="1">
      <c r="B87" s="124"/>
      <c r="C87" s="125" t="s">
        <v>231</v>
      </c>
      <c r="D87" s="125" t="s">
        <v>143</v>
      </c>
      <c r="E87" s="126" t="s">
        <v>2338</v>
      </c>
      <c r="F87" s="127" t="s">
        <v>2339</v>
      </c>
      <c r="G87" s="128" t="s">
        <v>1058</v>
      </c>
      <c r="H87" s="129">
        <v>1</v>
      </c>
      <c r="I87" s="130"/>
      <c r="J87" s="131">
        <f t="shared" ref="J87:J90" si="13">ROUND(I87*H87,2)</f>
        <v>0</v>
      </c>
      <c r="K87" s="127" t="s">
        <v>3</v>
      </c>
      <c r="L87" s="18"/>
      <c r="M87" s="132" t="s">
        <v>3</v>
      </c>
      <c r="N87" s="133" t="s">
        <v>41</v>
      </c>
      <c r="P87" s="134">
        <f t="shared" ref="P87:P90" si="14">O87*H87</f>
        <v>0</v>
      </c>
      <c r="Q87" s="134">
        <v>0</v>
      </c>
      <c r="R87" s="134">
        <f t="shared" ref="R87:R90" si="15">Q87*H87</f>
        <v>0</v>
      </c>
      <c r="S87" s="134">
        <v>0</v>
      </c>
      <c r="T87" s="135">
        <f t="shared" ref="T87:T90" si="16">S87*H87</f>
        <v>0</v>
      </c>
      <c r="AR87" s="136" t="s">
        <v>2337</v>
      </c>
      <c r="AT87" s="136" t="s">
        <v>143</v>
      </c>
      <c r="AU87" s="136" t="s">
        <v>78</v>
      </c>
      <c r="AY87" s="2" t="s">
        <v>140</v>
      </c>
      <c r="BE87" s="137">
        <f t="shared" si="7"/>
        <v>0</v>
      </c>
      <c r="BF87" s="137">
        <f t="shared" si="8"/>
        <v>0</v>
      </c>
      <c r="BG87" s="137">
        <f t="shared" si="9"/>
        <v>0</v>
      </c>
      <c r="BH87" s="137">
        <f t="shared" si="10"/>
        <v>0</v>
      </c>
      <c r="BI87" s="137">
        <f t="shared" si="11"/>
        <v>0</v>
      </c>
      <c r="BJ87" s="2" t="s">
        <v>78</v>
      </c>
      <c r="BK87" s="137">
        <f t="shared" ref="BK87:BK90" si="17">ROUND(I87*H87,2)</f>
        <v>0</v>
      </c>
      <c r="BL87" s="2" t="s">
        <v>2337</v>
      </c>
      <c r="BM87" s="136" t="s">
        <v>2340</v>
      </c>
    </row>
    <row r="88" spans="2:65" s="17" customFormat="1" ht="16.5" customHeight="1">
      <c r="B88" s="124"/>
      <c r="C88" s="125" t="s">
        <v>671</v>
      </c>
      <c r="D88" s="125" t="s">
        <v>143</v>
      </c>
      <c r="E88" s="126" t="s">
        <v>2341</v>
      </c>
      <c r="F88" s="127" t="s">
        <v>2342</v>
      </c>
      <c r="G88" s="128" t="s">
        <v>1058</v>
      </c>
      <c r="H88" s="129">
        <v>1</v>
      </c>
      <c r="I88" s="130"/>
      <c r="J88" s="131">
        <f t="shared" si="13"/>
        <v>0</v>
      </c>
      <c r="K88" s="127" t="s">
        <v>3</v>
      </c>
      <c r="L88" s="18"/>
      <c r="M88" s="132" t="s">
        <v>3</v>
      </c>
      <c r="N88" s="133" t="s">
        <v>41</v>
      </c>
      <c r="P88" s="134">
        <f t="shared" si="14"/>
        <v>0</v>
      </c>
      <c r="Q88" s="134">
        <v>0</v>
      </c>
      <c r="R88" s="134">
        <f t="shared" si="15"/>
        <v>0</v>
      </c>
      <c r="S88" s="134">
        <v>0</v>
      </c>
      <c r="T88" s="135">
        <f t="shared" si="16"/>
        <v>0</v>
      </c>
      <c r="AR88" s="136" t="s">
        <v>2337</v>
      </c>
      <c r="AT88" s="136" t="s">
        <v>143</v>
      </c>
      <c r="AU88" s="136" t="s">
        <v>78</v>
      </c>
      <c r="AY88" s="2" t="s">
        <v>140</v>
      </c>
      <c r="BE88" s="137">
        <f t="shared" si="7"/>
        <v>0</v>
      </c>
      <c r="BF88" s="137">
        <f t="shared" si="8"/>
        <v>0</v>
      </c>
      <c r="BG88" s="137">
        <f t="shared" si="9"/>
        <v>0</v>
      </c>
      <c r="BH88" s="137">
        <f t="shared" si="10"/>
        <v>0</v>
      </c>
      <c r="BI88" s="137">
        <f t="shared" si="11"/>
        <v>0</v>
      </c>
      <c r="BJ88" s="2" t="s">
        <v>78</v>
      </c>
      <c r="BK88" s="137">
        <f t="shared" si="17"/>
        <v>0</v>
      </c>
      <c r="BL88" s="2" t="s">
        <v>2337</v>
      </c>
      <c r="BM88" s="136" t="s">
        <v>2343</v>
      </c>
    </row>
    <row r="89" spans="2:65" s="17" customFormat="1" ht="24.2" customHeight="1">
      <c r="B89" s="124"/>
      <c r="C89" s="125" t="s">
        <v>1050</v>
      </c>
      <c r="D89" s="125" t="s">
        <v>143</v>
      </c>
      <c r="E89" s="126" t="s">
        <v>2344</v>
      </c>
      <c r="F89" s="127" t="s">
        <v>2532</v>
      </c>
      <c r="G89" s="128" t="s">
        <v>1058</v>
      </c>
      <c r="H89" s="129">
        <v>1</v>
      </c>
      <c r="I89" s="130"/>
      <c r="J89" s="131">
        <f t="shared" si="13"/>
        <v>0</v>
      </c>
      <c r="K89" s="127" t="s">
        <v>3</v>
      </c>
      <c r="L89" s="18"/>
      <c r="M89" s="132" t="s">
        <v>3</v>
      </c>
      <c r="N89" s="133" t="s">
        <v>41</v>
      </c>
      <c r="P89" s="134">
        <f t="shared" si="14"/>
        <v>0</v>
      </c>
      <c r="Q89" s="134">
        <v>0</v>
      </c>
      <c r="R89" s="134">
        <f t="shared" si="15"/>
        <v>0</v>
      </c>
      <c r="S89" s="134">
        <v>0</v>
      </c>
      <c r="T89" s="135">
        <f t="shared" si="16"/>
        <v>0</v>
      </c>
      <c r="AR89" s="136" t="s">
        <v>2337</v>
      </c>
      <c r="AT89" s="136" t="s">
        <v>143</v>
      </c>
      <c r="AU89" s="136" t="s">
        <v>78</v>
      </c>
      <c r="AY89" s="2" t="s">
        <v>140</v>
      </c>
      <c r="BE89" s="137">
        <f t="shared" si="7"/>
        <v>0</v>
      </c>
      <c r="BF89" s="137">
        <f t="shared" si="8"/>
        <v>0</v>
      </c>
      <c r="BG89" s="137">
        <f t="shared" si="9"/>
        <v>0</v>
      </c>
      <c r="BH89" s="137">
        <f t="shared" si="10"/>
        <v>0</v>
      </c>
      <c r="BI89" s="137">
        <f t="shared" si="11"/>
        <v>0</v>
      </c>
      <c r="BJ89" s="2" t="s">
        <v>78</v>
      </c>
      <c r="BK89" s="137">
        <f t="shared" si="17"/>
        <v>0</v>
      </c>
      <c r="BL89" s="2" t="s">
        <v>2337</v>
      </c>
      <c r="BM89" s="136" t="s">
        <v>2345</v>
      </c>
    </row>
    <row r="90" spans="2:65" s="17" customFormat="1" ht="16.5" customHeight="1">
      <c r="B90" s="124"/>
      <c r="C90" s="125" t="s">
        <v>1077</v>
      </c>
      <c r="D90" s="125" t="s">
        <v>143</v>
      </c>
      <c r="E90" s="126" t="s">
        <v>2346</v>
      </c>
      <c r="F90" s="127" t="s">
        <v>2347</v>
      </c>
      <c r="G90" s="128" t="s">
        <v>1058</v>
      </c>
      <c r="H90" s="129">
        <v>1</v>
      </c>
      <c r="I90" s="130"/>
      <c r="J90" s="131">
        <f t="shared" si="13"/>
        <v>0</v>
      </c>
      <c r="K90" s="127" t="s">
        <v>3</v>
      </c>
      <c r="L90" s="18"/>
      <c r="M90" s="132" t="s">
        <v>3</v>
      </c>
      <c r="N90" s="133" t="s">
        <v>41</v>
      </c>
      <c r="P90" s="134">
        <f t="shared" si="14"/>
        <v>0</v>
      </c>
      <c r="Q90" s="134">
        <v>0</v>
      </c>
      <c r="R90" s="134">
        <f t="shared" si="15"/>
        <v>0</v>
      </c>
      <c r="S90" s="134">
        <v>0</v>
      </c>
      <c r="T90" s="135">
        <f t="shared" si="16"/>
        <v>0</v>
      </c>
      <c r="AR90" s="136" t="s">
        <v>2337</v>
      </c>
      <c r="AT90" s="136" t="s">
        <v>143</v>
      </c>
      <c r="AU90" s="136" t="s">
        <v>78</v>
      </c>
      <c r="AY90" s="2" t="s">
        <v>140</v>
      </c>
      <c r="BE90" s="137">
        <f t="shared" si="7"/>
        <v>0</v>
      </c>
      <c r="BF90" s="137">
        <f t="shared" si="8"/>
        <v>0</v>
      </c>
      <c r="BG90" s="137">
        <f t="shared" si="9"/>
        <v>0</v>
      </c>
      <c r="BH90" s="137">
        <f t="shared" si="10"/>
        <v>0</v>
      </c>
      <c r="BI90" s="137">
        <f t="shared" si="11"/>
        <v>0</v>
      </c>
      <c r="BJ90" s="2" t="s">
        <v>78</v>
      </c>
      <c r="BK90" s="137">
        <f t="shared" si="17"/>
        <v>0</v>
      </c>
      <c r="BL90" s="2" t="s">
        <v>2337</v>
      </c>
      <c r="BM90" s="136" t="s">
        <v>2348</v>
      </c>
    </row>
    <row r="91" spans="2:65" s="17" customFormat="1" ht="6.95" customHeight="1"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18"/>
    </row>
  </sheetData>
  <autoFilter ref="C80:K90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workbookViewId="0"/>
  </sheetViews>
  <sheetFormatPr defaultRowHeight="11.2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customFormat="1" ht="37.5" customHeight="1"/>
    <row r="2" spans="2:1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96" customFormat="1" ht="45" customHeight="1">
      <c r="B3" s="197"/>
      <c r="C3" s="311" t="s">
        <v>2349</v>
      </c>
      <c r="D3" s="311"/>
      <c r="E3" s="311"/>
      <c r="F3" s="311"/>
      <c r="G3" s="311"/>
      <c r="H3" s="311"/>
      <c r="I3" s="311"/>
      <c r="J3" s="311"/>
      <c r="K3" s="198"/>
    </row>
    <row r="4" spans="2:11" customFormat="1" ht="25.5" customHeight="1">
      <c r="B4" s="199"/>
      <c r="C4" s="316" t="s">
        <v>2350</v>
      </c>
      <c r="D4" s="316"/>
      <c r="E4" s="316"/>
      <c r="F4" s="316"/>
      <c r="G4" s="316"/>
      <c r="H4" s="316"/>
      <c r="I4" s="316"/>
      <c r="J4" s="316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15" t="s">
        <v>2351</v>
      </c>
      <c r="D6" s="315"/>
      <c r="E6" s="315"/>
      <c r="F6" s="315"/>
      <c r="G6" s="315"/>
      <c r="H6" s="315"/>
      <c r="I6" s="315"/>
      <c r="J6" s="315"/>
      <c r="K6" s="200"/>
    </row>
    <row r="7" spans="2:11" customFormat="1" ht="15" customHeight="1">
      <c r="B7" s="203"/>
      <c r="C7" s="315" t="s">
        <v>2352</v>
      </c>
      <c r="D7" s="315"/>
      <c r="E7" s="315"/>
      <c r="F7" s="315"/>
      <c r="G7" s="315"/>
      <c r="H7" s="315"/>
      <c r="I7" s="315"/>
      <c r="J7" s="315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15" t="s">
        <v>2353</v>
      </c>
      <c r="D9" s="315"/>
      <c r="E9" s="315"/>
      <c r="F9" s="315"/>
      <c r="G9" s="315"/>
      <c r="H9" s="315"/>
      <c r="I9" s="315"/>
      <c r="J9" s="315"/>
      <c r="K9" s="200"/>
    </row>
    <row r="10" spans="2:11" customFormat="1" ht="15" customHeight="1">
      <c r="B10" s="203"/>
      <c r="C10" s="202"/>
      <c r="D10" s="315" t="s">
        <v>2354</v>
      </c>
      <c r="E10" s="315"/>
      <c r="F10" s="315"/>
      <c r="G10" s="315"/>
      <c r="H10" s="315"/>
      <c r="I10" s="315"/>
      <c r="J10" s="315"/>
      <c r="K10" s="200"/>
    </row>
    <row r="11" spans="2:11" customFormat="1" ht="15" customHeight="1">
      <c r="B11" s="203"/>
      <c r="C11" s="204"/>
      <c r="D11" s="315" t="s">
        <v>2355</v>
      </c>
      <c r="E11" s="315"/>
      <c r="F11" s="315"/>
      <c r="G11" s="315"/>
      <c r="H11" s="315"/>
      <c r="I11" s="315"/>
      <c r="J11" s="315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2356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15" t="s">
        <v>2357</v>
      </c>
      <c r="E15" s="315"/>
      <c r="F15" s="315"/>
      <c r="G15" s="315"/>
      <c r="H15" s="315"/>
      <c r="I15" s="315"/>
      <c r="J15" s="315"/>
      <c r="K15" s="200"/>
    </row>
    <row r="16" spans="2:11" customFormat="1" ht="15" customHeight="1">
      <c r="B16" s="203"/>
      <c r="C16" s="204"/>
      <c r="D16" s="315" t="s">
        <v>2358</v>
      </c>
      <c r="E16" s="315"/>
      <c r="F16" s="315"/>
      <c r="G16" s="315"/>
      <c r="H16" s="315"/>
      <c r="I16" s="315"/>
      <c r="J16" s="315"/>
      <c r="K16" s="200"/>
    </row>
    <row r="17" spans="2:11" customFormat="1" ht="15" customHeight="1">
      <c r="B17" s="203"/>
      <c r="C17" s="204"/>
      <c r="D17" s="315" t="s">
        <v>2359</v>
      </c>
      <c r="E17" s="315"/>
      <c r="F17" s="315"/>
      <c r="G17" s="315"/>
      <c r="H17" s="315"/>
      <c r="I17" s="315"/>
      <c r="J17" s="315"/>
      <c r="K17" s="200"/>
    </row>
    <row r="18" spans="2:11" customFormat="1" ht="15" customHeight="1">
      <c r="B18" s="203"/>
      <c r="C18" s="204"/>
      <c r="D18" s="204"/>
      <c r="E18" s="206" t="s">
        <v>77</v>
      </c>
      <c r="F18" s="315" t="s">
        <v>2360</v>
      </c>
      <c r="G18" s="315"/>
      <c r="H18" s="315"/>
      <c r="I18" s="315"/>
      <c r="J18" s="315"/>
      <c r="K18" s="200"/>
    </row>
    <row r="19" spans="2:11" customFormat="1" ht="15" customHeight="1">
      <c r="B19" s="203"/>
      <c r="C19" s="204"/>
      <c r="D19" s="204"/>
      <c r="E19" s="206" t="s">
        <v>2361</v>
      </c>
      <c r="F19" s="315" t="s">
        <v>2362</v>
      </c>
      <c r="G19" s="315"/>
      <c r="H19" s="315"/>
      <c r="I19" s="315"/>
      <c r="J19" s="315"/>
      <c r="K19" s="200"/>
    </row>
    <row r="20" spans="2:11" customFormat="1" ht="15" customHeight="1">
      <c r="B20" s="203"/>
      <c r="C20" s="204"/>
      <c r="D20" s="204"/>
      <c r="E20" s="206" t="s">
        <v>2363</v>
      </c>
      <c r="F20" s="315" t="s">
        <v>2364</v>
      </c>
      <c r="G20" s="315"/>
      <c r="H20" s="315"/>
      <c r="I20" s="315"/>
      <c r="J20" s="315"/>
      <c r="K20" s="200"/>
    </row>
    <row r="21" spans="2:11" customFormat="1" ht="15" customHeight="1">
      <c r="B21" s="203"/>
      <c r="C21" s="204"/>
      <c r="D21" s="204"/>
      <c r="E21" s="206" t="s">
        <v>2365</v>
      </c>
      <c r="F21" s="315" t="s">
        <v>94</v>
      </c>
      <c r="G21" s="315"/>
      <c r="H21" s="315"/>
      <c r="I21" s="315"/>
      <c r="J21" s="315"/>
      <c r="K21" s="200"/>
    </row>
    <row r="22" spans="2:11" customFormat="1" ht="15" customHeight="1">
      <c r="B22" s="203"/>
      <c r="C22" s="204"/>
      <c r="D22" s="204"/>
      <c r="E22" s="206" t="s">
        <v>2336</v>
      </c>
      <c r="F22" s="315" t="s">
        <v>2366</v>
      </c>
      <c r="G22" s="315"/>
      <c r="H22" s="315"/>
      <c r="I22" s="315"/>
      <c r="J22" s="315"/>
      <c r="K22" s="200"/>
    </row>
    <row r="23" spans="2:11" customFormat="1" ht="15" customHeight="1">
      <c r="B23" s="203"/>
      <c r="C23" s="204"/>
      <c r="D23" s="204"/>
      <c r="E23" s="206" t="s">
        <v>2367</v>
      </c>
      <c r="F23" s="315" t="s">
        <v>2368</v>
      </c>
      <c r="G23" s="315"/>
      <c r="H23" s="315"/>
      <c r="I23" s="315"/>
      <c r="J23" s="315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15" t="s">
        <v>2369</v>
      </c>
      <c r="D25" s="315"/>
      <c r="E25" s="315"/>
      <c r="F25" s="315"/>
      <c r="G25" s="315"/>
      <c r="H25" s="315"/>
      <c r="I25" s="315"/>
      <c r="J25" s="315"/>
      <c r="K25" s="200"/>
    </row>
    <row r="26" spans="2:11" customFormat="1" ht="15" customHeight="1">
      <c r="B26" s="203"/>
      <c r="C26" s="315" t="s">
        <v>2370</v>
      </c>
      <c r="D26" s="315"/>
      <c r="E26" s="315"/>
      <c r="F26" s="315"/>
      <c r="G26" s="315"/>
      <c r="H26" s="315"/>
      <c r="I26" s="315"/>
      <c r="J26" s="315"/>
      <c r="K26" s="200"/>
    </row>
    <row r="27" spans="2:11" customFormat="1" ht="15" customHeight="1">
      <c r="B27" s="203"/>
      <c r="C27" s="202"/>
      <c r="D27" s="315" t="s">
        <v>2371</v>
      </c>
      <c r="E27" s="315"/>
      <c r="F27" s="315"/>
      <c r="G27" s="315"/>
      <c r="H27" s="315"/>
      <c r="I27" s="315"/>
      <c r="J27" s="315"/>
      <c r="K27" s="200"/>
    </row>
    <row r="28" spans="2:11" customFormat="1" ht="15" customHeight="1">
      <c r="B28" s="203"/>
      <c r="C28" s="204"/>
      <c r="D28" s="315" t="s">
        <v>2372</v>
      </c>
      <c r="E28" s="315"/>
      <c r="F28" s="315"/>
      <c r="G28" s="315"/>
      <c r="H28" s="315"/>
      <c r="I28" s="315"/>
      <c r="J28" s="315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15" t="s">
        <v>2373</v>
      </c>
      <c r="E30" s="315"/>
      <c r="F30" s="315"/>
      <c r="G30" s="315"/>
      <c r="H30" s="315"/>
      <c r="I30" s="315"/>
      <c r="J30" s="315"/>
      <c r="K30" s="200"/>
    </row>
    <row r="31" spans="2:11" customFormat="1" ht="15" customHeight="1">
      <c r="B31" s="203"/>
      <c r="C31" s="204"/>
      <c r="D31" s="315" t="s">
        <v>2374</v>
      </c>
      <c r="E31" s="315"/>
      <c r="F31" s="315"/>
      <c r="G31" s="315"/>
      <c r="H31" s="315"/>
      <c r="I31" s="315"/>
      <c r="J31" s="315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15" t="s">
        <v>2375</v>
      </c>
      <c r="E33" s="315"/>
      <c r="F33" s="315"/>
      <c r="G33" s="315"/>
      <c r="H33" s="315"/>
      <c r="I33" s="315"/>
      <c r="J33" s="315"/>
      <c r="K33" s="200"/>
    </row>
    <row r="34" spans="2:11" customFormat="1" ht="15" customHeight="1">
      <c r="B34" s="203"/>
      <c r="C34" s="204"/>
      <c r="D34" s="315" t="s">
        <v>2376</v>
      </c>
      <c r="E34" s="315"/>
      <c r="F34" s="315"/>
      <c r="G34" s="315"/>
      <c r="H34" s="315"/>
      <c r="I34" s="315"/>
      <c r="J34" s="315"/>
      <c r="K34" s="200"/>
    </row>
    <row r="35" spans="2:11" customFormat="1" ht="15" customHeight="1">
      <c r="B35" s="203"/>
      <c r="C35" s="204"/>
      <c r="D35" s="315" t="s">
        <v>2377</v>
      </c>
      <c r="E35" s="315"/>
      <c r="F35" s="315"/>
      <c r="G35" s="315"/>
      <c r="H35" s="315"/>
      <c r="I35" s="315"/>
      <c r="J35" s="315"/>
      <c r="K35" s="200"/>
    </row>
    <row r="36" spans="2:11" customFormat="1" ht="15" customHeight="1">
      <c r="B36" s="203"/>
      <c r="C36" s="204"/>
      <c r="D36" s="202"/>
      <c r="E36" s="205" t="s">
        <v>126</v>
      </c>
      <c r="F36" s="202"/>
      <c r="G36" s="315" t="s">
        <v>2378</v>
      </c>
      <c r="H36" s="315"/>
      <c r="I36" s="315"/>
      <c r="J36" s="315"/>
      <c r="K36" s="200"/>
    </row>
    <row r="37" spans="2:11" customFormat="1" ht="30.75" customHeight="1">
      <c r="B37" s="203"/>
      <c r="C37" s="204"/>
      <c r="D37" s="202"/>
      <c r="E37" s="205" t="s">
        <v>2379</v>
      </c>
      <c r="F37" s="202"/>
      <c r="G37" s="315" t="s">
        <v>2380</v>
      </c>
      <c r="H37" s="315"/>
      <c r="I37" s="315"/>
      <c r="J37" s="315"/>
      <c r="K37" s="200"/>
    </row>
    <row r="38" spans="2:11" customFormat="1" ht="15" customHeight="1">
      <c r="B38" s="203"/>
      <c r="C38" s="204"/>
      <c r="D38" s="202"/>
      <c r="E38" s="205" t="s">
        <v>51</v>
      </c>
      <c r="F38" s="202"/>
      <c r="G38" s="315" t="s">
        <v>2381</v>
      </c>
      <c r="H38" s="315"/>
      <c r="I38" s="315"/>
      <c r="J38" s="315"/>
      <c r="K38" s="200"/>
    </row>
    <row r="39" spans="2:11" customFormat="1" ht="15" customHeight="1">
      <c r="B39" s="203"/>
      <c r="C39" s="204"/>
      <c r="D39" s="202"/>
      <c r="E39" s="205" t="s">
        <v>52</v>
      </c>
      <c r="F39" s="202"/>
      <c r="G39" s="315" t="s">
        <v>2382</v>
      </c>
      <c r="H39" s="315"/>
      <c r="I39" s="315"/>
      <c r="J39" s="315"/>
      <c r="K39" s="200"/>
    </row>
    <row r="40" spans="2:11" customFormat="1" ht="15" customHeight="1">
      <c r="B40" s="203"/>
      <c r="C40" s="204"/>
      <c r="D40" s="202"/>
      <c r="E40" s="205" t="s">
        <v>127</v>
      </c>
      <c r="F40" s="202"/>
      <c r="G40" s="315" t="s">
        <v>2383</v>
      </c>
      <c r="H40" s="315"/>
      <c r="I40" s="315"/>
      <c r="J40" s="315"/>
      <c r="K40" s="200"/>
    </row>
    <row r="41" spans="2:11" customFormat="1" ht="15" customHeight="1">
      <c r="B41" s="203"/>
      <c r="C41" s="204"/>
      <c r="D41" s="202"/>
      <c r="E41" s="205" t="s">
        <v>128</v>
      </c>
      <c r="F41" s="202"/>
      <c r="G41" s="315" t="s">
        <v>2384</v>
      </c>
      <c r="H41" s="315"/>
      <c r="I41" s="315"/>
      <c r="J41" s="315"/>
      <c r="K41" s="200"/>
    </row>
    <row r="42" spans="2:11" customFormat="1" ht="15" customHeight="1">
      <c r="B42" s="203"/>
      <c r="C42" s="204"/>
      <c r="D42" s="202"/>
      <c r="E42" s="205" t="s">
        <v>2385</v>
      </c>
      <c r="F42" s="202"/>
      <c r="G42" s="315" t="s">
        <v>2386</v>
      </c>
      <c r="H42" s="315"/>
      <c r="I42" s="315"/>
      <c r="J42" s="315"/>
      <c r="K42" s="200"/>
    </row>
    <row r="43" spans="2:11" customFormat="1" ht="15" customHeight="1">
      <c r="B43" s="203"/>
      <c r="C43" s="204"/>
      <c r="D43" s="202"/>
      <c r="E43" s="205"/>
      <c r="F43" s="202"/>
      <c r="G43" s="315" t="s">
        <v>2387</v>
      </c>
      <c r="H43" s="315"/>
      <c r="I43" s="315"/>
      <c r="J43" s="315"/>
      <c r="K43" s="200"/>
    </row>
    <row r="44" spans="2:11" customFormat="1" ht="15" customHeight="1">
      <c r="B44" s="203"/>
      <c r="C44" s="204"/>
      <c r="D44" s="202"/>
      <c r="E44" s="205" t="s">
        <v>2388</v>
      </c>
      <c r="F44" s="202"/>
      <c r="G44" s="315" t="s">
        <v>2389</v>
      </c>
      <c r="H44" s="315"/>
      <c r="I44" s="315"/>
      <c r="J44" s="315"/>
      <c r="K44" s="200"/>
    </row>
    <row r="45" spans="2:11" customFormat="1" ht="15" customHeight="1">
      <c r="B45" s="203"/>
      <c r="C45" s="204"/>
      <c r="D45" s="202"/>
      <c r="E45" s="205" t="s">
        <v>130</v>
      </c>
      <c r="F45" s="202"/>
      <c r="G45" s="315" t="s">
        <v>2390</v>
      </c>
      <c r="H45" s="315"/>
      <c r="I45" s="315"/>
      <c r="J45" s="315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15" t="s">
        <v>2391</v>
      </c>
      <c r="E47" s="315"/>
      <c r="F47" s="315"/>
      <c r="G47" s="315"/>
      <c r="H47" s="315"/>
      <c r="I47" s="315"/>
      <c r="J47" s="315"/>
      <c r="K47" s="200"/>
    </row>
    <row r="48" spans="2:11" customFormat="1" ht="15" customHeight="1">
      <c r="B48" s="203"/>
      <c r="C48" s="204"/>
      <c r="D48" s="204"/>
      <c r="E48" s="315" t="s">
        <v>2392</v>
      </c>
      <c r="F48" s="315"/>
      <c r="G48" s="315"/>
      <c r="H48" s="315"/>
      <c r="I48" s="315"/>
      <c r="J48" s="315"/>
      <c r="K48" s="200"/>
    </row>
    <row r="49" spans="2:11" customFormat="1" ht="15" customHeight="1">
      <c r="B49" s="203"/>
      <c r="C49" s="204"/>
      <c r="D49" s="204"/>
      <c r="E49" s="315" t="s">
        <v>2393</v>
      </c>
      <c r="F49" s="315"/>
      <c r="G49" s="315"/>
      <c r="H49" s="315"/>
      <c r="I49" s="315"/>
      <c r="J49" s="315"/>
      <c r="K49" s="200"/>
    </row>
    <row r="50" spans="2:11" customFormat="1" ht="15" customHeight="1">
      <c r="B50" s="203"/>
      <c r="C50" s="204"/>
      <c r="D50" s="204"/>
      <c r="E50" s="315" t="s">
        <v>2394</v>
      </c>
      <c r="F50" s="315"/>
      <c r="G50" s="315"/>
      <c r="H50" s="315"/>
      <c r="I50" s="315"/>
      <c r="J50" s="315"/>
      <c r="K50" s="200"/>
    </row>
    <row r="51" spans="2:11" customFormat="1" ht="15" customHeight="1">
      <c r="B51" s="203"/>
      <c r="C51" s="204"/>
      <c r="D51" s="315" t="s">
        <v>2395</v>
      </c>
      <c r="E51" s="315"/>
      <c r="F51" s="315"/>
      <c r="G51" s="315"/>
      <c r="H51" s="315"/>
      <c r="I51" s="315"/>
      <c r="J51" s="315"/>
      <c r="K51" s="200"/>
    </row>
    <row r="52" spans="2:11" customFormat="1" ht="25.5" customHeight="1">
      <c r="B52" s="199"/>
      <c r="C52" s="316" t="s">
        <v>2396</v>
      </c>
      <c r="D52" s="316"/>
      <c r="E52" s="316"/>
      <c r="F52" s="316"/>
      <c r="G52" s="316"/>
      <c r="H52" s="316"/>
      <c r="I52" s="316"/>
      <c r="J52" s="316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15" t="s">
        <v>2397</v>
      </c>
      <c r="D54" s="315"/>
      <c r="E54" s="315"/>
      <c r="F54" s="315"/>
      <c r="G54" s="315"/>
      <c r="H54" s="315"/>
      <c r="I54" s="315"/>
      <c r="J54" s="315"/>
      <c r="K54" s="200"/>
    </row>
    <row r="55" spans="2:11" customFormat="1" ht="15" customHeight="1">
      <c r="B55" s="199"/>
      <c r="C55" s="315" t="s">
        <v>2398</v>
      </c>
      <c r="D55" s="315"/>
      <c r="E55" s="315"/>
      <c r="F55" s="315"/>
      <c r="G55" s="315"/>
      <c r="H55" s="315"/>
      <c r="I55" s="315"/>
      <c r="J55" s="315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15" t="s">
        <v>2399</v>
      </c>
      <c r="D57" s="315"/>
      <c r="E57" s="315"/>
      <c r="F57" s="315"/>
      <c r="G57" s="315"/>
      <c r="H57" s="315"/>
      <c r="I57" s="315"/>
      <c r="J57" s="315"/>
      <c r="K57" s="200"/>
    </row>
    <row r="58" spans="2:11" customFormat="1" ht="15" customHeight="1">
      <c r="B58" s="199"/>
      <c r="C58" s="204"/>
      <c r="D58" s="315" t="s">
        <v>2400</v>
      </c>
      <c r="E58" s="315"/>
      <c r="F58" s="315"/>
      <c r="G58" s="315"/>
      <c r="H58" s="315"/>
      <c r="I58" s="315"/>
      <c r="J58" s="315"/>
      <c r="K58" s="200"/>
    </row>
    <row r="59" spans="2:11" customFormat="1" ht="15" customHeight="1">
      <c r="B59" s="199"/>
      <c r="C59" s="204"/>
      <c r="D59" s="315" t="s">
        <v>2401</v>
      </c>
      <c r="E59" s="315"/>
      <c r="F59" s="315"/>
      <c r="G59" s="315"/>
      <c r="H59" s="315"/>
      <c r="I59" s="315"/>
      <c r="J59" s="315"/>
      <c r="K59" s="200"/>
    </row>
    <row r="60" spans="2:11" customFormat="1" ht="15" customHeight="1">
      <c r="B60" s="199"/>
      <c r="C60" s="204"/>
      <c r="D60" s="315" t="s">
        <v>2402</v>
      </c>
      <c r="E60" s="315"/>
      <c r="F60" s="315"/>
      <c r="G60" s="315"/>
      <c r="H60" s="315"/>
      <c r="I60" s="315"/>
      <c r="J60" s="315"/>
      <c r="K60" s="200"/>
    </row>
    <row r="61" spans="2:11" customFormat="1" ht="15" customHeight="1">
      <c r="B61" s="199"/>
      <c r="C61" s="204"/>
      <c r="D61" s="315" t="s">
        <v>2403</v>
      </c>
      <c r="E61" s="315"/>
      <c r="F61" s="315"/>
      <c r="G61" s="315"/>
      <c r="H61" s="315"/>
      <c r="I61" s="315"/>
      <c r="J61" s="315"/>
      <c r="K61" s="200"/>
    </row>
    <row r="62" spans="2:11" customFormat="1" ht="15" customHeight="1">
      <c r="B62" s="199"/>
      <c r="C62" s="204"/>
      <c r="D62" s="317" t="s">
        <v>2404</v>
      </c>
      <c r="E62" s="317"/>
      <c r="F62" s="317"/>
      <c r="G62" s="317"/>
      <c r="H62" s="317"/>
      <c r="I62" s="317"/>
      <c r="J62" s="317"/>
      <c r="K62" s="200"/>
    </row>
    <row r="63" spans="2:11" customFormat="1" ht="15" customHeight="1">
      <c r="B63" s="199"/>
      <c r="C63" s="204"/>
      <c r="D63" s="315" t="s">
        <v>2405</v>
      </c>
      <c r="E63" s="315"/>
      <c r="F63" s="315"/>
      <c r="G63" s="315"/>
      <c r="H63" s="315"/>
      <c r="I63" s="315"/>
      <c r="J63" s="315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15" t="s">
        <v>2406</v>
      </c>
      <c r="E65" s="315"/>
      <c r="F65" s="315"/>
      <c r="G65" s="315"/>
      <c r="H65" s="315"/>
      <c r="I65" s="315"/>
      <c r="J65" s="315"/>
      <c r="K65" s="200"/>
    </row>
    <row r="66" spans="2:11" customFormat="1" ht="15" customHeight="1">
      <c r="B66" s="199"/>
      <c r="C66" s="204"/>
      <c r="D66" s="317" t="s">
        <v>2407</v>
      </c>
      <c r="E66" s="317"/>
      <c r="F66" s="317"/>
      <c r="G66" s="317"/>
      <c r="H66" s="317"/>
      <c r="I66" s="317"/>
      <c r="J66" s="317"/>
      <c r="K66" s="200"/>
    </row>
    <row r="67" spans="2:11" customFormat="1" ht="15" customHeight="1">
      <c r="B67" s="199"/>
      <c r="C67" s="204"/>
      <c r="D67" s="315" t="s">
        <v>2408</v>
      </c>
      <c r="E67" s="315"/>
      <c r="F67" s="315"/>
      <c r="G67" s="315"/>
      <c r="H67" s="315"/>
      <c r="I67" s="315"/>
      <c r="J67" s="315"/>
      <c r="K67" s="200"/>
    </row>
    <row r="68" spans="2:11" customFormat="1" ht="15" customHeight="1">
      <c r="B68" s="199"/>
      <c r="C68" s="204"/>
      <c r="D68" s="315" t="s">
        <v>2409</v>
      </c>
      <c r="E68" s="315"/>
      <c r="F68" s="315"/>
      <c r="G68" s="315"/>
      <c r="H68" s="315"/>
      <c r="I68" s="315"/>
      <c r="J68" s="315"/>
      <c r="K68" s="200"/>
    </row>
    <row r="69" spans="2:11" customFormat="1" ht="15" customHeight="1">
      <c r="B69" s="199"/>
      <c r="C69" s="204"/>
      <c r="D69" s="315" t="s">
        <v>2410</v>
      </c>
      <c r="E69" s="315"/>
      <c r="F69" s="315"/>
      <c r="G69" s="315"/>
      <c r="H69" s="315"/>
      <c r="I69" s="315"/>
      <c r="J69" s="315"/>
      <c r="K69" s="200"/>
    </row>
    <row r="70" spans="2:11" customFormat="1" ht="15" customHeight="1">
      <c r="B70" s="199"/>
      <c r="C70" s="204"/>
      <c r="D70" s="315" t="s">
        <v>2411</v>
      </c>
      <c r="E70" s="315"/>
      <c r="F70" s="315"/>
      <c r="G70" s="315"/>
      <c r="H70" s="315"/>
      <c r="I70" s="315"/>
      <c r="J70" s="315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1"/>
    </row>
    <row r="73" spans="2:1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>
      <c r="B75" s="215"/>
      <c r="C75" s="310" t="s">
        <v>2412</v>
      </c>
      <c r="D75" s="310"/>
      <c r="E75" s="310"/>
      <c r="F75" s="310"/>
      <c r="G75" s="310"/>
      <c r="H75" s="310"/>
      <c r="I75" s="310"/>
      <c r="J75" s="310"/>
      <c r="K75" s="216"/>
    </row>
    <row r="76" spans="2:11" customFormat="1" ht="17.25" customHeight="1">
      <c r="B76" s="215"/>
      <c r="C76" s="217" t="s">
        <v>2413</v>
      </c>
      <c r="D76" s="217"/>
      <c r="E76" s="217"/>
      <c r="F76" s="217" t="s">
        <v>2414</v>
      </c>
      <c r="G76" s="218"/>
      <c r="H76" s="217" t="s">
        <v>52</v>
      </c>
      <c r="I76" s="217" t="s">
        <v>55</v>
      </c>
      <c r="J76" s="217" t="s">
        <v>2415</v>
      </c>
      <c r="K76" s="216"/>
    </row>
    <row r="77" spans="2:11" customFormat="1" ht="17.25" customHeight="1">
      <c r="B77" s="215"/>
      <c r="C77" s="219" t="s">
        <v>2416</v>
      </c>
      <c r="D77" s="219"/>
      <c r="E77" s="219"/>
      <c r="F77" s="220" t="s">
        <v>2417</v>
      </c>
      <c r="G77" s="221"/>
      <c r="H77" s="219"/>
      <c r="I77" s="219"/>
      <c r="J77" s="219" t="s">
        <v>2418</v>
      </c>
      <c r="K77" s="216"/>
    </row>
    <row r="78" spans="2:1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>
      <c r="B79" s="215"/>
      <c r="C79" s="205" t="s">
        <v>51</v>
      </c>
      <c r="D79" s="224"/>
      <c r="E79" s="224"/>
      <c r="F79" s="225" t="s">
        <v>2419</v>
      </c>
      <c r="G79" s="205"/>
      <c r="H79" s="205" t="s">
        <v>2420</v>
      </c>
      <c r="I79" s="205" t="s">
        <v>2421</v>
      </c>
      <c r="J79" s="205">
        <v>20</v>
      </c>
      <c r="K79" s="216"/>
    </row>
    <row r="80" spans="2:11" customFormat="1" ht="15" customHeight="1">
      <c r="B80" s="215"/>
      <c r="C80" s="205" t="s">
        <v>2422</v>
      </c>
      <c r="D80" s="205"/>
      <c r="E80" s="205"/>
      <c r="F80" s="225" t="s">
        <v>2419</v>
      </c>
      <c r="G80" s="205"/>
      <c r="H80" s="205" t="s">
        <v>2423</v>
      </c>
      <c r="I80" s="205" t="s">
        <v>2421</v>
      </c>
      <c r="J80" s="205">
        <v>120</v>
      </c>
      <c r="K80" s="216"/>
    </row>
    <row r="81" spans="2:11" customFormat="1" ht="15" customHeight="1">
      <c r="B81" s="226"/>
      <c r="C81" s="205" t="s">
        <v>2424</v>
      </c>
      <c r="D81" s="205"/>
      <c r="E81" s="205"/>
      <c r="F81" s="225" t="s">
        <v>2425</v>
      </c>
      <c r="G81" s="205"/>
      <c r="H81" s="205" t="s">
        <v>2426</v>
      </c>
      <c r="I81" s="205" t="s">
        <v>2421</v>
      </c>
      <c r="J81" s="205">
        <v>50</v>
      </c>
      <c r="K81" s="216"/>
    </row>
    <row r="82" spans="2:11" customFormat="1" ht="15" customHeight="1">
      <c r="B82" s="226"/>
      <c r="C82" s="205" t="s">
        <v>2427</v>
      </c>
      <c r="D82" s="205"/>
      <c r="E82" s="205"/>
      <c r="F82" s="225" t="s">
        <v>2419</v>
      </c>
      <c r="G82" s="205"/>
      <c r="H82" s="205" t="s">
        <v>2428</v>
      </c>
      <c r="I82" s="205" t="s">
        <v>2429</v>
      </c>
      <c r="J82" s="205"/>
      <c r="K82" s="216"/>
    </row>
    <row r="83" spans="2:11" customFormat="1" ht="15" customHeight="1">
      <c r="B83" s="226"/>
      <c r="C83" s="205" t="s">
        <v>2430</v>
      </c>
      <c r="D83" s="205"/>
      <c r="E83" s="205"/>
      <c r="F83" s="225" t="s">
        <v>2425</v>
      </c>
      <c r="G83" s="205"/>
      <c r="H83" s="205" t="s">
        <v>2431</v>
      </c>
      <c r="I83" s="205" t="s">
        <v>2421</v>
      </c>
      <c r="J83" s="205">
        <v>15</v>
      </c>
      <c r="K83" s="216"/>
    </row>
    <row r="84" spans="2:11" customFormat="1" ht="15" customHeight="1">
      <c r="B84" s="226"/>
      <c r="C84" s="205" t="s">
        <v>2432</v>
      </c>
      <c r="D84" s="205"/>
      <c r="E84" s="205"/>
      <c r="F84" s="225" t="s">
        <v>2425</v>
      </c>
      <c r="G84" s="205"/>
      <c r="H84" s="205" t="s">
        <v>2433</v>
      </c>
      <c r="I84" s="205" t="s">
        <v>2421</v>
      </c>
      <c r="J84" s="205">
        <v>15</v>
      </c>
      <c r="K84" s="216"/>
    </row>
    <row r="85" spans="2:11" customFormat="1" ht="15" customHeight="1">
      <c r="B85" s="226"/>
      <c r="C85" s="205" t="s">
        <v>2434</v>
      </c>
      <c r="D85" s="205"/>
      <c r="E85" s="205"/>
      <c r="F85" s="225" t="s">
        <v>2425</v>
      </c>
      <c r="G85" s="205"/>
      <c r="H85" s="205" t="s">
        <v>2435</v>
      </c>
      <c r="I85" s="205" t="s">
        <v>2421</v>
      </c>
      <c r="J85" s="205">
        <v>20</v>
      </c>
      <c r="K85" s="216"/>
    </row>
    <row r="86" spans="2:11" customFormat="1" ht="15" customHeight="1">
      <c r="B86" s="226"/>
      <c r="C86" s="205" t="s">
        <v>2436</v>
      </c>
      <c r="D86" s="205"/>
      <c r="E86" s="205"/>
      <c r="F86" s="225" t="s">
        <v>2425</v>
      </c>
      <c r="G86" s="205"/>
      <c r="H86" s="205" t="s">
        <v>2437</v>
      </c>
      <c r="I86" s="205" t="s">
        <v>2421</v>
      </c>
      <c r="J86" s="205">
        <v>20</v>
      </c>
      <c r="K86" s="216"/>
    </row>
    <row r="87" spans="2:11" customFormat="1" ht="15" customHeight="1">
      <c r="B87" s="226"/>
      <c r="C87" s="205" t="s">
        <v>2438</v>
      </c>
      <c r="D87" s="205"/>
      <c r="E87" s="205"/>
      <c r="F87" s="225" t="s">
        <v>2425</v>
      </c>
      <c r="G87" s="205"/>
      <c r="H87" s="205" t="s">
        <v>2439</v>
      </c>
      <c r="I87" s="205" t="s">
        <v>2421</v>
      </c>
      <c r="J87" s="205">
        <v>50</v>
      </c>
      <c r="K87" s="216"/>
    </row>
    <row r="88" spans="2:11" customFormat="1" ht="15" customHeight="1">
      <c r="B88" s="226"/>
      <c r="C88" s="205" t="s">
        <v>2440</v>
      </c>
      <c r="D88" s="205"/>
      <c r="E88" s="205"/>
      <c r="F88" s="225" t="s">
        <v>2425</v>
      </c>
      <c r="G88" s="205"/>
      <c r="H88" s="205" t="s">
        <v>2441</v>
      </c>
      <c r="I88" s="205" t="s">
        <v>2421</v>
      </c>
      <c r="J88" s="205">
        <v>20</v>
      </c>
      <c r="K88" s="216"/>
    </row>
    <row r="89" spans="2:11" customFormat="1" ht="15" customHeight="1">
      <c r="B89" s="226"/>
      <c r="C89" s="205" t="s">
        <v>2442</v>
      </c>
      <c r="D89" s="205"/>
      <c r="E89" s="205"/>
      <c r="F89" s="225" t="s">
        <v>2425</v>
      </c>
      <c r="G89" s="205"/>
      <c r="H89" s="205" t="s">
        <v>2443</v>
      </c>
      <c r="I89" s="205" t="s">
        <v>2421</v>
      </c>
      <c r="J89" s="205">
        <v>20</v>
      </c>
      <c r="K89" s="216"/>
    </row>
    <row r="90" spans="2:11" customFormat="1" ht="15" customHeight="1">
      <c r="B90" s="226"/>
      <c r="C90" s="205" t="s">
        <v>2444</v>
      </c>
      <c r="D90" s="205"/>
      <c r="E90" s="205"/>
      <c r="F90" s="225" t="s">
        <v>2425</v>
      </c>
      <c r="G90" s="205"/>
      <c r="H90" s="205" t="s">
        <v>2445</v>
      </c>
      <c r="I90" s="205" t="s">
        <v>2421</v>
      </c>
      <c r="J90" s="205">
        <v>50</v>
      </c>
      <c r="K90" s="216"/>
    </row>
    <row r="91" spans="2:11" customFormat="1" ht="15" customHeight="1">
      <c r="B91" s="226"/>
      <c r="C91" s="205" t="s">
        <v>2446</v>
      </c>
      <c r="D91" s="205"/>
      <c r="E91" s="205"/>
      <c r="F91" s="225" t="s">
        <v>2425</v>
      </c>
      <c r="G91" s="205"/>
      <c r="H91" s="205" t="s">
        <v>2446</v>
      </c>
      <c r="I91" s="205" t="s">
        <v>2421</v>
      </c>
      <c r="J91" s="205">
        <v>50</v>
      </c>
      <c r="K91" s="216"/>
    </row>
    <row r="92" spans="2:11" customFormat="1" ht="15" customHeight="1">
      <c r="B92" s="226"/>
      <c r="C92" s="205" t="s">
        <v>2447</v>
      </c>
      <c r="D92" s="205"/>
      <c r="E92" s="205"/>
      <c r="F92" s="225" t="s">
        <v>2425</v>
      </c>
      <c r="G92" s="205"/>
      <c r="H92" s="205" t="s">
        <v>2448</v>
      </c>
      <c r="I92" s="205" t="s">
        <v>2421</v>
      </c>
      <c r="J92" s="205">
        <v>255</v>
      </c>
      <c r="K92" s="216"/>
    </row>
    <row r="93" spans="2:11" customFormat="1" ht="15" customHeight="1">
      <c r="B93" s="226"/>
      <c r="C93" s="205" t="s">
        <v>2449</v>
      </c>
      <c r="D93" s="205"/>
      <c r="E93" s="205"/>
      <c r="F93" s="225" t="s">
        <v>2419</v>
      </c>
      <c r="G93" s="205"/>
      <c r="H93" s="205" t="s">
        <v>2450</v>
      </c>
      <c r="I93" s="205" t="s">
        <v>2451</v>
      </c>
      <c r="J93" s="205"/>
      <c r="K93" s="216"/>
    </row>
    <row r="94" spans="2:11" customFormat="1" ht="15" customHeight="1">
      <c r="B94" s="226"/>
      <c r="C94" s="205" t="s">
        <v>2452</v>
      </c>
      <c r="D94" s="205"/>
      <c r="E94" s="205"/>
      <c r="F94" s="225" t="s">
        <v>2419</v>
      </c>
      <c r="G94" s="205"/>
      <c r="H94" s="205" t="s">
        <v>2453</v>
      </c>
      <c r="I94" s="205" t="s">
        <v>2454</v>
      </c>
      <c r="J94" s="205"/>
      <c r="K94" s="216"/>
    </row>
    <row r="95" spans="2:11" customFormat="1" ht="15" customHeight="1">
      <c r="B95" s="226"/>
      <c r="C95" s="205" t="s">
        <v>2455</v>
      </c>
      <c r="D95" s="205"/>
      <c r="E95" s="205"/>
      <c r="F95" s="225" t="s">
        <v>2419</v>
      </c>
      <c r="G95" s="205"/>
      <c r="H95" s="205" t="s">
        <v>2455</v>
      </c>
      <c r="I95" s="205" t="s">
        <v>2454</v>
      </c>
      <c r="J95" s="205"/>
      <c r="K95" s="216"/>
    </row>
    <row r="96" spans="2:11" customFormat="1" ht="15" customHeight="1">
      <c r="B96" s="226"/>
      <c r="C96" s="205" t="s">
        <v>36</v>
      </c>
      <c r="D96" s="205"/>
      <c r="E96" s="205"/>
      <c r="F96" s="225" t="s">
        <v>2419</v>
      </c>
      <c r="G96" s="205"/>
      <c r="H96" s="205" t="s">
        <v>2456</v>
      </c>
      <c r="I96" s="205" t="s">
        <v>2454</v>
      </c>
      <c r="J96" s="205"/>
      <c r="K96" s="216"/>
    </row>
    <row r="97" spans="2:11" customFormat="1" ht="15" customHeight="1">
      <c r="B97" s="226"/>
      <c r="C97" s="205" t="s">
        <v>46</v>
      </c>
      <c r="D97" s="205"/>
      <c r="E97" s="205"/>
      <c r="F97" s="225" t="s">
        <v>2419</v>
      </c>
      <c r="G97" s="205"/>
      <c r="H97" s="205" t="s">
        <v>2457</v>
      </c>
      <c r="I97" s="205" t="s">
        <v>2454</v>
      </c>
      <c r="J97" s="205"/>
      <c r="K97" s="216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>
      <c r="B102" s="215"/>
      <c r="C102" s="310" t="s">
        <v>2458</v>
      </c>
      <c r="D102" s="310"/>
      <c r="E102" s="310"/>
      <c r="F102" s="310"/>
      <c r="G102" s="310"/>
      <c r="H102" s="310"/>
      <c r="I102" s="310"/>
      <c r="J102" s="310"/>
      <c r="K102" s="216"/>
    </row>
    <row r="103" spans="2:11" customFormat="1" ht="17.25" customHeight="1">
      <c r="B103" s="215"/>
      <c r="C103" s="217" t="s">
        <v>2413</v>
      </c>
      <c r="D103" s="217"/>
      <c r="E103" s="217"/>
      <c r="F103" s="217" t="s">
        <v>2414</v>
      </c>
      <c r="G103" s="218"/>
      <c r="H103" s="217" t="s">
        <v>52</v>
      </c>
      <c r="I103" s="217" t="s">
        <v>55</v>
      </c>
      <c r="J103" s="217" t="s">
        <v>2415</v>
      </c>
      <c r="K103" s="216"/>
    </row>
    <row r="104" spans="2:11" customFormat="1" ht="17.25" customHeight="1">
      <c r="B104" s="215"/>
      <c r="C104" s="219" t="s">
        <v>2416</v>
      </c>
      <c r="D104" s="219"/>
      <c r="E104" s="219"/>
      <c r="F104" s="220" t="s">
        <v>2417</v>
      </c>
      <c r="G104" s="221"/>
      <c r="H104" s="219"/>
      <c r="I104" s="219"/>
      <c r="J104" s="219" t="s">
        <v>2418</v>
      </c>
      <c r="K104" s="216"/>
    </row>
    <row r="105" spans="2:11" customFormat="1" ht="5.25" customHeight="1">
      <c r="B105" s="215"/>
      <c r="C105" s="217"/>
      <c r="D105" s="217"/>
      <c r="E105" s="217"/>
      <c r="F105" s="217"/>
      <c r="G105" s="218"/>
      <c r="H105" s="217"/>
      <c r="I105" s="217"/>
      <c r="J105" s="217"/>
      <c r="K105" s="216"/>
    </row>
    <row r="106" spans="2:11" customFormat="1" ht="15" customHeight="1">
      <c r="B106" s="215"/>
      <c r="C106" s="205" t="s">
        <v>51</v>
      </c>
      <c r="D106" s="224"/>
      <c r="E106" s="224"/>
      <c r="F106" s="225" t="s">
        <v>2419</v>
      </c>
      <c r="G106" s="205"/>
      <c r="H106" s="205" t="s">
        <v>2459</v>
      </c>
      <c r="I106" s="205" t="s">
        <v>2421</v>
      </c>
      <c r="J106" s="205">
        <v>20</v>
      </c>
      <c r="K106" s="216"/>
    </row>
    <row r="107" spans="2:11" customFormat="1" ht="15" customHeight="1">
      <c r="B107" s="215"/>
      <c r="C107" s="205" t="s">
        <v>2422</v>
      </c>
      <c r="D107" s="205"/>
      <c r="E107" s="205"/>
      <c r="F107" s="225" t="s">
        <v>2419</v>
      </c>
      <c r="G107" s="205"/>
      <c r="H107" s="205" t="s">
        <v>2459</v>
      </c>
      <c r="I107" s="205" t="s">
        <v>2421</v>
      </c>
      <c r="J107" s="205">
        <v>120</v>
      </c>
      <c r="K107" s="216"/>
    </row>
    <row r="108" spans="2:11" customFormat="1" ht="15" customHeight="1">
      <c r="B108" s="226"/>
      <c r="C108" s="205" t="s">
        <v>2424</v>
      </c>
      <c r="D108" s="205"/>
      <c r="E108" s="205"/>
      <c r="F108" s="225" t="s">
        <v>2425</v>
      </c>
      <c r="G108" s="205"/>
      <c r="H108" s="205" t="s">
        <v>2459</v>
      </c>
      <c r="I108" s="205" t="s">
        <v>2421</v>
      </c>
      <c r="J108" s="205">
        <v>50</v>
      </c>
      <c r="K108" s="216"/>
    </row>
    <row r="109" spans="2:11" customFormat="1" ht="15" customHeight="1">
      <c r="B109" s="226"/>
      <c r="C109" s="205" t="s">
        <v>2427</v>
      </c>
      <c r="D109" s="205"/>
      <c r="E109" s="205"/>
      <c r="F109" s="225" t="s">
        <v>2419</v>
      </c>
      <c r="G109" s="205"/>
      <c r="H109" s="205" t="s">
        <v>2459</v>
      </c>
      <c r="I109" s="205" t="s">
        <v>2429</v>
      </c>
      <c r="J109" s="205"/>
      <c r="K109" s="216"/>
    </row>
    <row r="110" spans="2:11" customFormat="1" ht="15" customHeight="1">
      <c r="B110" s="226"/>
      <c r="C110" s="205" t="s">
        <v>2438</v>
      </c>
      <c r="D110" s="205"/>
      <c r="E110" s="205"/>
      <c r="F110" s="225" t="s">
        <v>2425</v>
      </c>
      <c r="G110" s="205"/>
      <c r="H110" s="205" t="s">
        <v>2459</v>
      </c>
      <c r="I110" s="205" t="s">
        <v>2421</v>
      </c>
      <c r="J110" s="205">
        <v>50</v>
      </c>
      <c r="K110" s="216"/>
    </row>
    <row r="111" spans="2:11" customFormat="1" ht="15" customHeight="1">
      <c r="B111" s="226"/>
      <c r="C111" s="205" t="s">
        <v>2446</v>
      </c>
      <c r="D111" s="205"/>
      <c r="E111" s="205"/>
      <c r="F111" s="225" t="s">
        <v>2425</v>
      </c>
      <c r="G111" s="205"/>
      <c r="H111" s="205" t="s">
        <v>2459</v>
      </c>
      <c r="I111" s="205" t="s">
        <v>2421</v>
      </c>
      <c r="J111" s="205">
        <v>50</v>
      </c>
      <c r="K111" s="216"/>
    </row>
    <row r="112" spans="2:11" customFormat="1" ht="15" customHeight="1">
      <c r="B112" s="226"/>
      <c r="C112" s="205" t="s">
        <v>2444</v>
      </c>
      <c r="D112" s="205"/>
      <c r="E112" s="205"/>
      <c r="F112" s="225" t="s">
        <v>2425</v>
      </c>
      <c r="G112" s="205"/>
      <c r="H112" s="205" t="s">
        <v>2459</v>
      </c>
      <c r="I112" s="205" t="s">
        <v>2421</v>
      </c>
      <c r="J112" s="205">
        <v>50</v>
      </c>
      <c r="K112" s="216"/>
    </row>
    <row r="113" spans="2:11" customFormat="1" ht="15" customHeight="1">
      <c r="B113" s="226"/>
      <c r="C113" s="205" t="s">
        <v>51</v>
      </c>
      <c r="D113" s="205"/>
      <c r="E113" s="205"/>
      <c r="F113" s="225" t="s">
        <v>2419</v>
      </c>
      <c r="G113" s="205"/>
      <c r="H113" s="205" t="s">
        <v>2460</v>
      </c>
      <c r="I113" s="205" t="s">
        <v>2421</v>
      </c>
      <c r="J113" s="205">
        <v>20</v>
      </c>
      <c r="K113" s="216"/>
    </row>
    <row r="114" spans="2:11" customFormat="1" ht="15" customHeight="1">
      <c r="B114" s="226"/>
      <c r="C114" s="205" t="s">
        <v>2461</v>
      </c>
      <c r="D114" s="205"/>
      <c r="E114" s="205"/>
      <c r="F114" s="225" t="s">
        <v>2419</v>
      </c>
      <c r="G114" s="205"/>
      <c r="H114" s="205" t="s">
        <v>2462</v>
      </c>
      <c r="I114" s="205" t="s">
        <v>2421</v>
      </c>
      <c r="J114" s="205">
        <v>120</v>
      </c>
      <c r="K114" s="216"/>
    </row>
    <row r="115" spans="2:11" customFormat="1" ht="15" customHeight="1">
      <c r="B115" s="226"/>
      <c r="C115" s="205" t="s">
        <v>36</v>
      </c>
      <c r="D115" s="205"/>
      <c r="E115" s="205"/>
      <c r="F115" s="225" t="s">
        <v>2419</v>
      </c>
      <c r="G115" s="205"/>
      <c r="H115" s="205" t="s">
        <v>2463</v>
      </c>
      <c r="I115" s="205" t="s">
        <v>2454</v>
      </c>
      <c r="J115" s="205"/>
      <c r="K115" s="216"/>
    </row>
    <row r="116" spans="2:11" customFormat="1" ht="15" customHeight="1">
      <c r="B116" s="226"/>
      <c r="C116" s="205" t="s">
        <v>46</v>
      </c>
      <c r="D116" s="205"/>
      <c r="E116" s="205"/>
      <c r="F116" s="225" t="s">
        <v>2419</v>
      </c>
      <c r="G116" s="205"/>
      <c r="H116" s="205" t="s">
        <v>2464</v>
      </c>
      <c r="I116" s="205" t="s">
        <v>2454</v>
      </c>
      <c r="J116" s="205"/>
      <c r="K116" s="216"/>
    </row>
    <row r="117" spans="2:11" customFormat="1" ht="15" customHeight="1">
      <c r="B117" s="226"/>
      <c r="C117" s="205" t="s">
        <v>55</v>
      </c>
      <c r="D117" s="205"/>
      <c r="E117" s="205"/>
      <c r="F117" s="225" t="s">
        <v>2419</v>
      </c>
      <c r="G117" s="205"/>
      <c r="H117" s="205" t="s">
        <v>2465</v>
      </c>
      <c r="I117" s="205" t="s">
        <v>2466</v>
      </c>
      <c r="J117" s="205"/>
      <c r="K117" s="216"/>
    </row>
    <row r="118" spans="2:11" customFormat="1" ht="15" customHeight="1">
      <c r="B118" s="227"/>
      <c r="C118" s="232"/>
      <c r="D118" s="232"/>
      <c r="E118" s="232"/>
      <c r="F118" s="232"/>
      <c r="G118" s="232"/>
      <c r="H118" s="232"/>
      <c r="I118" s="232"/>
      <c r="J118" s="232"/>
      <c r="K118" s="229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1" t="s">
        <v>2467</v>
      </c>
      <c r="D122" s="311"/>
      <c r="E122" s="311"/>
      <c r="F122" s="311"/>
      <c r="G122" s="311"/>
      <c r="H122" s="311"/>
      <c r="I122" s="311"/>
      <c r="J122" s="311"/>
      <c r="K122" s="240"/>
    </row>
    <row r="123" spans="2:11" customFormat="1" ht="17.25" customHeight="1">
      <c r="B123" s="241"/>
      <c r="C123" s="217" t="s">
        <v>2413</v>
      </c>
      <c r="D123" s="217"/>
      <c r="E123" s="217"/>
      <c r="F123" s="217" t="s">
        <v>2414</v>
      </c>
      <c r="G123" s="218"/>
      <c r="H123" s="217" t="s">
        <v>52</v>
      </c>
      <c r="I123" s="217" t="s">
        <v>55</v>
      </c>
      <c r="J123" s="217" t="s">
        <v>2415</v>
      </c>
      <c r="K123" s="242"/>
    </row>
    <row r="124" spans="2:11" customFormat="1" ht="17.25" customHeight="1">
      <c r="B124" s="241"/>
      <c r="C124" s="219" t="s">
        <v>2416</v>
      </c>
      <c r="D124" s="219"/>
      <c r="E124" s="219"/>
      <c r="F124" s="220" t="s">
        <v>2417</v>
      </c>
      <c r="G124" s="221"/>
      <c r="H124" s="219"/>
      <c r="I124" s="219"/>
      <c r="J124" s="219" t="s">
        <v>2418</v>
      </c>
      <c r="K124" s="242"/>
    </row>
    <row r="125" spans="2:11" customFormat="1" ht="5.25" customHeight="1">
      <c r="B125" s="243"/>
      <c r="C125" s="222"/>
      <c r="D125" s="222"/>
      <c r="E125" s="222"/>
      <c r="F125" s="222"/>
      <c r="G125" s="223"/>
      <c r="H125" s="222"/>
      <c r="I125" s="222"/>
      <c r="J125" s="222"/>
      <c r="K125" s="244"/>
    </row>
    <row r="126" spans="2:11" customFormat="1" ht="15" customHeight="1">
      <c r="B126" s="243"/>
      <c r="C126" s="205" t="s">
        <v>2422</v>
      </c>
      <c r="D126" s="224"/>
      <c r="E126" s="224"/>
      <c r="F126" s="225" t="s">
        <v>2419</v>
      </c>
      <c r="G126" s="205"/>
      <c r="H126" s="205" t="s">
        <v>2459</v>
      </c>
      <c r="I126" s="205" t="s">
        <v>2421</v>
      </c>
      <c r="J126" s="205">
        <v>120</v>
      </c>
      <c r="K126" s="245"/>
    </row>
    <row r="127" spans="2:11" customFormat="1" ht="15" customHeight="1">
      <c r="B127" s="243"/>
      <c r="C127" s="205" t="s">
        <v>2468</v>
      </c>
      <c r="D127" s="205"/>
      <c r="E127" s="205"/>
      <c r="F127" s="225" t="s">
        <v>2419</v>
      </c>
      <c r="G127" s="205"/>
      <c r="H127" s="205" t="s">
        <v>2469</v>
      </c>
      <c r="I127" s="205" t="s">
        <v>2421</v>
      </c>
      <c r="J127" s="205" t="s">
        <v>2470</v>
      </c>
      <c r="K127" s="245"/>
    </row>
    <row r="128" spans="2:11" customFormat="1" ht="15" customHeight="1">
      <c r="B128" s="243"/>
      <c r="C128" s="205" t="s">
        <v>2367</v>
      </c>
      <c r="D128" s="205"/>
      <c r="E128" s="205"/>
      <c r="F128" s="225" t="s">
        <v>2419</v>
      </c>
      <c r="G128" s="205"/>
      <c r="H128" s="205" t="s">
        <v>2471</v>
      </c>
      <c r="I128" s="205" t="s">
        <v>2421</v>
      </c>
      <c r="J128" s="205" t="s">
        <v>2470</v>
      </c>
      <c r="K128" s="245"/>
    </row>
    <row r="129" spans="2:11" customFormat="1" ht="15" customHeight="1">
      <c r="B129" s="243"/>
      <c r="C129" s="205" t="s">
        <v>2430</v>
      </c>
      <c r="D129" s="205"/>
      <c r="E129" s="205"/>
      <c r="F129" s="225" t="s">
        <v>2425</v>
      </c>
      <c r="G129" s="205"/>
      <c r="H129" s="205" t="s">
        <v>2431</v>
      </c>
      <c r="I129" s="205" t="s">
        <v>2421</v>
      </c>
      <c r="J129" s="205">
        <v>15</v>
      </c>
      <c r="K129" s="245"/>
    </row>
    <row r="130" spans="2:11" customFormat="1" ht="15" customHeight="1">
      <c r="B130" s="243"/>
      <c r="C130" s="205" t="s">
        <v>2432</v>
      </c>
      <c r="D130" s="205"/>
      <c r="E130" s="205"/>
      <c r="F130" s="225" t="s">
        <v>2425</v>
      </c>
      <c r="G130" s="205"/>
      <c r="H130" s="205" t="s">
        <v>2433</v>
      </c>
      <c r="I130" s="205" t="s">
        <v>2421</v>
      </c>
      <c r="J130" s="205">
        <v>15</v>
      </c>
      <c r="K130" s="245"/>
    </row>
    <row r="131" spans="2:11" customFormat="1" ht="15" customHeight="1">
      <c r="B131" s="243"/>
      <c r="C131" s="205" t="s">
        <v>2434</v>
      </c>
      <c r="D131" s="205"/>
      <c r="E131" s="205"/>
      <c r="F131" s="225" t="s">
        <v>2425</v>
      </c>
      <c r="G131" s="205"/>
      <c r="H131" s="205" t="s">
        <v>2435</v>
      </c>
      <c r="I131" s="205" t="s">
        <v>2421</v>
      </c>
      <c r="J131" s="205">
        <v>20</v>
      </c>
      <c r="K131" s="245"/>
    </row>
    <row r="132" spans="2:11" customFormat="1" ht="15" customHeight="1">
      <c r="B132" s="243"/>
      <c r="C132" s="205" t="s">
        <v>2436</v>
      </c>
      <c r="D132" s="205"/>
      <c r="E132" s="205"/>
      <c r="F132" s="225" t="s">
        <v>2425</v>
      </c>
      <c r="G132" s="205"/>
      <c r="H132" s="205" t="s">
        <v>2437</v>
      </c>
      <c r="I132" s="205" t="s">
        <v>2421</v>
      </c>
      <c r="J132" s="205">
        <v>20</v>
      </c>
      <c r="K132" s="245"/>
    </row>
    <row r="133" spans="2:11" customFormat="1" ht="15" customHeight="1">
      <c r="B133" s="243"/>
      <c r="C133" s="205" t="s">
        <v>2424</v>
      </c>
      <c r="D133" s="205"/>
      <c r="E133" s="205"/>
      <c r="F133" s="225" t="s">
        <v>2425</v>
      </c>
      <c r="G133" s="205"/>
      <c r="H133" s="205" t="s">
        <v>2459</v>
      </c>
      <c r="I133" s="205" t="s">
        <v>2421</v>
      </c>
      <c r="J133" s="205">
        <v>50</v>
      </c>
      <c r="K133" s="245"/>
    </row>
    <row r="134" spans="2:11" customFormat="1" ht="15" customHeight="1">
      <c r="B134" s="243"/>
      <c r="C134" s="205" t="s">
        <v>2438</v>
      </c>
      <c r="D134" s="205"/>
      <c r="E134" s="205"/>
      <c r="F134" s="225" t="s">
        <v>2425</v>
      </c>
      <c r="G134" s="205"/>
      <c r="H134" s="205" t="s">
        <v>2459</v>
      </c>
      <c r="I134" s="205" t="s">
        <v>2421</v>
      </c>
      <c r="J134" s="205">
        <v>50</v>
      </c>
      <c r="K134" s="245"/>
    </row>
    <row r="135" spans="2:11" customFormat="1" ht="15" customHeight="1">
      <c r="B135" s="243"/>
      <c r="C135" s="205" t="s">
        <v>2444</v>
      </c>
      <c r="D135" s="205"/>
      <c r="E135" s="205"/>
      <c r="F135" s="225" t="s">
        <v>2425</v>
      </c>
      <c r="G135" s="205"/>
      <c r="H135" s="205" t="s">
        <v>2459</v>
      </c>
      <c r="I135" s="205" t="s">
        <v>2421</v>
      </c>
      <c r="J135" s="205">
        <v>50</v>
      </c>
      <c r="K135" s="245"/>
    </row>
    <row r="136" spans="2:11" customFormat="1" ht="15" customHeight="1">
      <c r="B136" s="243"/>
      <c r="C136" s="205" t="s">
        <v>2446</v>
      </c>
      <c r="D136" s="205"/>
      <c r="E136" s="205"/>
      <c r="F136" s="225" t="s">
        <v>2425</v>
      </c>
      <c r="G136" s="205"/>
      <c r="H136" s="205" t="s">
        <v>2459</v>
      </c>
      <c r="I136" s="205" t="s">
        <v>2421</v>
      </c>
      <c r="J136" s="205">
        <v>50</v>
      </c>
      <c r="K136" s="245"/>
    </row>
    <row r="137" spans="2:11" customFormat="1" ht="15" customHeight="1">
      <c r="B137" s="243"/>
      <c r="C137" s="205" t="s">
        <v>2447</v>
      </c>
      <c r="D137" s="205"/>
      <c r="E137" s="205"/>
      <c r="F137" s="225" t="s">
        <v>2425</v>
      </c>
      <c r="G137" s="205"/>
      <c r="H137" s="205" t="s">
        <v>2472</v>
      </c>
      <c r="I137" s="205" t="s">
        <v>2421</v>
      </c>
      <c r="J137" s="205">
        <v>255</v>
      </c>
      <c r="K137" s="245"/>
    </row>
    <row r="138" spans="2:11" customFormat="1" ht="15" customHeight="1">
      <c r="B138" s="243"/>
      <c r="C138" s="205" t="s">
        <v>2449</v>
      </c>
      <c r="D138" s="205"/>
      <c r="E138" s="205"/>
      <c r="F138" s="225" t="s">
        <v>2419</v>
      </c>
      <c r="G138" s="205"/>
      <c r="H138" s="205" t="s">
        <v>2473</v>
      </c>
      <c r="I138" s="205" t="s">
        <v>2451</v>
      </c>
      <c r="J138" s="205"/>
      <c r="K138" s="245"/>
    </row>
    <row r="139" spans="2:11" customFormat="1" ht="15" customHeight="1">
      <c r="B139" s="243"/>
      <c r="C139" s="205" t="s">
        <v>2452</v>
      </c>
      <c r="D139" s="205"/>
      <c r="E139" s="205"/>
      <c r="F139" s="225" t="s">
        <v>2419</v>
      </c>
      <c r="G139" s="205"/>
      <c r="H139" s="205" t="s">
        <v>2474</v>
      </c>
      <c r="I139" s="205" t="s">
        <v>2454</v>
      </c>
      <c r="J139" s="205"/>
      <c r="K139" s="245"/>
    </row>
    <row r="140" spans="2:11" customFormat="1" ht="15" customHeight="1">
      <c r="B140" s="243"/>
      <c r="C140" s="205" t="s">
        <v>2455</v>
      </c>
      <c r="D140" s="205"/>
      <c r="E140" s="205"/>
      <c r="F140" s="225" t="s">
        <v>2419</v>
      </c>
      <c r="G140" s="205"/>
      <c r="H140" s="205" t="s">
        <v>2455</v>
      </c>
      <c r="I140" s="205" t="s">
        <v>2454</v>
      </c>
      <c r="J140" s="205"/>
      <c r="K140" s="245"/>
    </row>
    <row r="141" spans="2:11" customFormat="1" ht="15" customHeight="1">
      <c r="B141" s="243"/>
      <c r="C141" s="205" t="s">
        <v>36</v>
      </c>
      <c r="D141" s="205"/>
      <c r="E141" s="205"/>
      <c r="F141" s="225" t="s">
        <v>2419</v>
      </c>
      <c r="G141" s="205"/>
      <c r="H141" s="205" t="s">
        <v>2475</v>
      </c>
      <c r="I141" s="205" t="s">
        <v>2454</v>
      </c>
      <c r="J141" s="205"/>
      <c r="K141" s="245"/>
    </row>
    <row r="142" spans="2:11" customFormat="1" ht="15" customHeight="1">
      <c r="B142" s="243"/>
      <c r="C142" s="205" t="s">
        <v>2476</v>
      </c>
      <c r="D142" s="205"/>
      <c r="E142" s="205"/>
      <c r="F142" s="225" t="s">
        <v>2419</v>
      </c>
      <c r="G142" s="205"/>
      <c r="H142" s="205" t="s">
        <v>2477</v>
      </c>
      <c r="I142" s="205" t="s">
        <v>2454</v>
      </c>
      <c r="J142" s="205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>
      <c r="B147" s="215"/>
      <c r="C147" s="310" t="s">
        <v>2478</v>
      </c>
      <c r="D147" s="310"/>
      <c r="E147" s="310"/>
      <c r="F147" s="310"/>
      <c r="G147" s="310"/>
      <c r="H147" s="310"/>
      <c r="I147" s="310"/>
      <c r="J147" s="310"/>
      <c r="K147" s="216"/>
    </row>
    <row r="148" spans="2:11" customFormat="1" ht="17.25" customHeight="1">
      <c r="B148" s="215"/>
      <c r="C148" s="217" t="s">
        <v>2413</v>
      </c>
      <c r="D148" s="217"/>
      <c r="E148" s="217"/>
      <c r="F148" s="217" t="s">
        <v>2414</v>
      </c>
      <c r="G148" s="218"/>
      <c r="H148" s="217" t="s">
        <v>52</v>
      </c>
      <c r="I148" s="217" t="s">
        <v>55</v>
      </c>
      <c r="J148" s="217" t="s">
        <v>2415</v>
      </c>
      <c r="K148" s="216"/>
    </row>
    <row r="149" spans="2:11" customFormat="1" ht="17.25" customHeight="1">
      <c r="B149" s="215"/>
      <c r="C149" s="219" t="s">
        <v>2416</v>
      </c>
      <c r="D149" s="219"/>
      <c r="E149" s="219"/>
      <c r="F149" s="220" t="s">
        <v>2417</v>
      </c>
      <c r="G149" s="221"/>
      <c r="H149" s="219"/>
      <c r="I149" s="219"/>
      <c r="J149" s="219" t="s">
        <v>2418</v>
      </c>
      <c r="K149" s="216"/>
    </row>
    <row r="150" spans="2:11" customFormat="1" ht="5.25" customHeight="1">
      <c r="B150" s="226"/>
      <c r="C150" s="222"/>
      <c r="D150" s="222"/>
      <c r="E150" s="222"/>
      <c r="F150" s="222"/>
      <c r="G150" s="223"/>
      <c r="H150" s="222"/>
      <c r="I150" s="222"/>
      <c r="J150" s="222"/>
      <c r="K150" s="245"/>
    </row>
    <row r="151" spans="2:11" customFormat="1" ht="15" customHeight="1">
      <c r="B151" s="226"/>
      <c r="C151" s="249" t="s">
        <v>2422</v>
      </c>
      <c r="D151" s="205"/>
      <c r="E151" s="205"/>
      <c r="F151" s="250" t="s">
        <v>2419</v>
      </c>
      <c r="G151" s="205"/>
      <c r="H151" s="249" t="s">
        <v>2459</v>
      </c>
      <c r="I151" s="249" t="s">
        <v>2421</v>
      </c>
      <c r="J151" s="249">
        <v>120</v>
      </c>
      <c r="K151" s="245"/>
    </row>
    <row r="152" spans="2:11" customFormat="1" ht="15" customHeight="1">
      <c r="B152" s="226"/>
      <c r="C152" s="249" t="s">
        <v>2468</v>
      </c>
      <c r="D152" s="205"/>
      <c r="E152" s="205"/>
      <c r="F152" s="250" t="s">
        <v>2419</v>
      </c>
      <c r="G152" s="205"/>
      <c r="H152" s="249" t="s">
        <v>2479</v>
      </c>
      <c r="I152" s="249" t="s">
        <v>2421</v>
      </c>
      <c r="J152" s="249" t="s">
        <v>2470</v>
      </c>
      <c r="K152" s="245"/>
    </row>
    <row r="153" spans="2:11" customFormat="1" ht="15" customHeight="1">
      <c r="B153" s="226"/>
      <c r="C153" s="249" t="s">
        <v>2367</v>
      </c>
      <c r="D153" s="205"/>
      <c r="E153" s="205"/>
      <c r="F153" s="250" t="s">
        <v>2419</v>
      </c>
      <c r="G153" s="205"/>
      <c r="H153" s="249" t="s">
        <v>2480</v>
      </c>
      <c r="I153" s="249" t="s">
        <v>2421</v>
      </c>
      <c r="J153" s="249" t="s">
        <v>2470</v>
      </c>
      <c r="K153" s="245"/>
    </row>
    <row r="154" spans="2:11" customFormat="1" ht="15" customHeight="1">
      <c r="B154" s="226"/>
      <c r="C154" s="249" t="s">
        <v>2424</v>
      </c>
      <c r="D154" s="205"/>
      <c r="E154" s="205"/>
      <c r="F154" s="250" t="s">
        <v>2425</v>
      </c>
      <c r="G154" s="205"/>
      <c r="H154" s="249" t="s">
        <v>2459</v>
      </c>
      <c r="I154" s="249" t="s">
        <v>2421</v>
      </c>
      <c r="J154" s="249">
        <v>50</v>
      </c>
      <c r="K154" s="245"/>
    </row>
    <row r="155" spans="2:11" customFormat="1" ht="15" customHeight="1">
      <c r="B155" s="226"/>
      <c r="C155" s="249" t="s">
        <v>2427</v>
      </c>
      <c r="D155" s="205"/>
      <c r="E155" s="205"/>
      <c r="F155" s="250" t="s">
        <v>2419</v>
      </c>
      <c r="G155" s="205"/>
      <c r="H155" s="249" t="s">
        <v>2459</v>
      </c>
      <c r="I155" s="249" t="s">
        <v>2429</v>
      </c>
      <c r="J155" s="249"/>
      <c r="K155" s="245"/>
    </row>
    <row r="156" spans="2:11" customFormat="1" ht="15" customHeight="1">
      <c r="B156" s="226"/>
      <c r="C156" s="249" t="s">
        <v>2438</v>
      </c>
      <c r="D156" s="205"/>
      <c r="E156" s="205"/>
      <c r="F156" s="250" t="s">
        <v>2425</v>
      </c>
      <c r="G156" s="205"/>
      <c r="H156" s="249" t="s">
        <v>2459</v>
      </c>
      <c r="I156" s="249" t="s">
        <v>2421</v>
      </c>
      <c r="J156" s="249">
        <v>50</v>
      </c>
      <c r="K156" s="245"/>
    </row>
    <row r="157" spans="2:11" customFormat="1" ht="15" customHeight="1">
      <c r="B157" s="226"/>
      <c r="C157" s="249" t="s">
        <v>2446</v>
      </c>
      <c r="D157" s="205"/>
      <c r="E157" s="205"/>
      <c r="F157" s="250" t="s">
        <v>2425</v>
      </c>
      <c r="G157" s="205"/>
      <c r="H157" s="249" t="s">
        <v>2459</v>
      </c>
      <c r="I157" s="249" t="s">
        <v>2421</v>
      </c>
      <c r="J157" s="249">
        <v>50</v>
      </c>
      <c r="K157" s="245"/>
    </row>
    <row r="158" spans="2:11" customFormat="1" ht="15" customHeight="1">
      <c r="B158" s="226"/>
      <c r="C158" s="249" t="s">
        <v>2444</v>
      </c>
      <c r="D158" s="205"/>
      <c r="E158" s="205"/>
      <c r="F158" s="250" t="s">
        <v>2425</v>
      </c>
      <c r="G158" s="205"/>
      <c r="H158" s="249" t="s">
        <v>2459</v>
      </c>
      <c r="I158" s="249" t="s">
        <v>2421</v>
      </c>
      <c r="J158" s="249">
        <v>50</v>
      </c>
      <c r="K158" s="245"/>
    </row>
    <row r="159" spans="2:11" customFormat="1" ht="15" customHeight="1">
      <c r="B159" s="226"/>
      <c r="C159" s="249" t="s">
        <v>100</v>
      </c>
      <c r="D159" s="205"/>
      <c r="E159" s="205"/>
      <c r="F159" s="250" t="s">
        <v>2419</v>
      </c>
      <c r="G159" s="205"/>
      <c r="H159" s="249" t="s">
        <v>2481</v>
      </c>
      <c r="I159" s="249" t="s">
        <v>2421</v>
      </c>
      <c r="J159" s="249" t="s">
        <v>2482</v>
      </c>
      <c r="K159" s="245"/>
    </row>
    <row r="160" spans="2:11" customFormat="1" ht="15" customHeight="1">
      <c r="B160" s="226"/>
      <c r="C160" s="249" t="s">
        <v>2483</v>
      </c>
      <c r="D160" s="205"/>
      <c r="E160" s="205"/>
      <c r="F160" s="250" t="s">
        <v>2419</v>
      </c>
      <c r="G160" s="205"/>
      <c r="H160" s="249" t="s">
        <v>2484</v>
      </c>
      <c r="I160" s="249" t="s">
        <v>2454</v>
      </c>
      <c r="J160" s="249"/>
      <c r="K160" s="245"/>
    </row>
    <row r="161" spans="2:11" customFormat="1" ht="15" customHeight="1">
      <c r="B161" s="251"/>
      <c r="C161" s="232"/>
      <c r="D161" s="232"/>
      <c r="E161" s="232"/>
      <c r="F161" s="232"/>
      <c r="G161" s="232"/>
      <c r="H161" s="232"/>
      <c r="I161" s="232"/>
      <c r="J161" s="232"/>
      <c r="K161" s="252"/>
    </row>
    <row r="162" spans="2:11" customFormat="1" ht="18.75" customHeight="1">
      <c r="B162" s="234"/>
      <c r="C162" s="223"/>
      <c r="D162" s="223"/>
      <c r="E162" s="223"/>
      <c r="F162" s="253"/>
      <c r="G162" s="223"/>
      <c r="H162" s="223"/>
      <c r="I162" s="223"/>
      <c r="J162" s="223"/>
      <c r="K162" s="234"/>
    </row>
    <row r="163" spans="2:1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>
      <c r="B165" s="197"/>
      <c r="C165" s="311" t="s">
        <v>2485</v>
      </c>
      <c r="D165" s="311"/>
      <c r="E165" s="311"/>
      <c r="F165" s="311"/>
      <c r="G165" s="311"/>
      <c r="H165" s="311"/>
      <c r="I165" s="311"/>
      <c r="J165" s="311"/>
      <c r="K165" s="198"/>
    </row>
    <row r="166" spans="2:11" customFormat="1" ht="17.25" customHeight="1">
      <c r="B166" s="197"/>
      <c r="C166" s="217" t="s">
        <v>2413</v>
      </c>
      <c r="D166" s="217"/>
      <c r="E166" s="217"/>
      <c r="F166" s="217" t="s">
        <v>2414</v>
      </c>
      <c r="G166" s="254"/>
      <c r="H166" s="255" t="s">
        <v>52</v>
      </c>
      <c r="I166" s="255" t="s">
        <v>55</v>
      </c>
      <c r="J166" s="217" t="s">
        <v>2415</v>
      </c>
      <c r="K166" s="198"/>
    </row>
    <row r="167" spans="2:11" customFormat="1" ht="17.25" customHeight="1">
      <c r="B167" s="199"/>
      <c r="C167" s="219" t="s">
        <v>2416</v>
      </c>
      <c r="D167" s="219"/>
      <c r="E167" s="219"/>
      <c r="F167" s="220" t="s">
        <v>2417</v>
      </c>
      <c r="G167" s="256"/>
      <c r="H167" s="257"/>
      <c r="I167" s="257"/>
      <c r="J167" s="219" t="s">
        <v>2418</v>
      </c>
      <c r="K167" s="200"/>
    </row>
    <row r="168" spans="2:11" customFormat="1" ht="5.25" customHeight="1">
      <c r="B168" s="226"/>
      <c r="C168" s="222"/>
      <c r="D168" s="222"/>
      <c r="E168" s="222"/>
      <c r="F168" s="222"/>
      <c r="G168" s="223"/>
      <c r="H168" s="222"/>
      <c r="I168" s="222"/>
      <c r="J168" s="222"/>
      <c r="K168" s="245"/>
    </row>
    <row r="169" spans="2:11" customFormat="1" ht="15" customHeight="1">
      <c r="B169" s="226"/>
      <c r="C169" s="205" t="s">
        <v>2422</v>
      </c>
      <c r="D169" s="205"/>
      <c r="E169" s="205"/>
      <c r="F169" s="225" t="s">
        <v>2419</v>
      </c>
      <c r="G169" s="205"/>
      <c r="H169" s="205" t="s">
        <v>2459</v>
      </c>
      <c r="I169" s="205" t="s">
        <v>2421</v>
      </c>
      <c r="J169" s="205">
        <v>120</v>
      </c>
      <c r="K169" s="245"/>
    </row>
    <row r="170" spans="2:11" customFormat="1" ht="15" customHeight="1">
      <c r="B170" s="226"/>
      <c r="C170" s="205" t="s">
        <v>2468</v>
      </c>
      <c r="D170" s="205"/>
      <c r="E170" s="205"/>
      <c r="F170" s="225" t="s">
        <v>2419</v>
      </c>
      <c r="G170" s="205"/>
      <c r="H170" s="205" t="s">
        <v>2469</v>
      </c>
      <c r="I170" s="205" t="s">
        <v>2421</v>
      </c>
      <c r="J170" s="205" t="s">
        <v>2470</v>
      </c>
      <c r="K170" s="245"/>
    </row>
    <row r="171" spans="2:11" customFormat="1" ht="15" customHeight="1">
      <c r="B171" s="226"/>
      <c r="C171" s="205" t="s">
        <v>2367</v>
      </c>
      <c r="D171" s="205"/>
      <c r="E171" s="205"/>
      <c r="F171" s="225" t="s">
        <v>2419</v>
      </c>
      <c r="G171" s="205"/>
      <c r="H171" s="205" t="s">
        <v>2486</v>
      </c>
      <c r="I171" s="205" t="s">
        <v>2421</v>
      </c>
      <c r="J171" s="205" t="s">
        <v>2470</v>
      </c>
      <c r="K171" s="245"/>
    </row>
    <row r="172" spans="2:11" customFormat="1" ht="15" customHeight="1">
      <c r="B172" s="226"/>
      <c r="C172" s="205" t="s">
        <v>2424</v>
      </c>
      <c r="D172" s="205"/>
      <c r="E172" s="205"/>
      <c r="F172" s="225" t="s">
        <v>2425</v>
      </c>
      <c r="G172" s="205"/>
      <c r="H172" s="205" t="s">
        <v>2486</v>
      </c>
      <c r="I172" s="205" t="s">
        <v>2421</v>
      </c>
      <c r="J172" s="205">
        <v>50</v>
      </c>
      <c r="K172" s="245"/>
    </row>
    <row r="173" spans="2:11" customFormat="1" ht="15" customHeight="1">
      <c r="B173" s="226"/>
      <c r="C173" s="205" t="s">
        <v>2427</v>
      </c>
      <c r="D173" s="205"/>
      <c r="E173" s="205"/>
      <c r="F173" s="225" t="s">
        <v>2419</v>
      </c>
      <c r="G173" s="205"/>
      <c r="H173" s="205" t="s">
        <v>2486</v>
      </c>
      <c r="I173" s="205" t="s">
        <v>2429</v>
      </c>
      <c r="J173" s="205"/>
      <c r="K173" s="245"/>
    </row>
    <row r="174" spans="2:11" customFormat="1" ht="15" customHeight="1">
      <c r="B174" s="226"/>
      <c r="C174" s="205" t="s">
        <v>2438</v>
      </c>
      <c r="D174" s="205"/>
      <c r="E174" s="205"/>
      <c r="F174" s="225" t="s">
        <v>2425</v>
      </c>
      <c r="G174" s="205"/>
      <c r="H174" s="205" t="s">
        <v>2486</v>
      </c>
      <c r="I174" s="205" t="s">
        <v>2421</v>
      </c>
      <c r="J174" s="205">
        <v>50</v>
      </c>
      <c r="K174" s="245"/>
    </row>
    <row r="175" spans="2:11" customFormat="1" ht="15" customHeight="1">
      <c r="B175" s="226"/>
      <c r="C175" s="205" t="s">
        <v>2446</v>
      </c>
      <c r="D175" s="205"/>
      <c r="E175" s="205"/>
      <c r="F175" s="225" t="s">
        <v>2425</v>
      </c>
      <c r="G175" s="205"/>
      <c r="H175" s="205" t="s">
        <v>2486</v>
      </c>
      <c r="I175" s="205" t="s">
        <v>2421</v>
      </c>
      <c r="J175" s="205">
        <v>50</v>
      </c>
      <c r="K175" s="245"/>
    </row>
    <row r="176" spans="2:11" customFormat="1" ht="15" customHeight="1">
      <c r="B176" s="226"/>
      <c r="C176" s="205" t="s">
        <v>2444</v>
      </c>
      <c r="D176" s="205"/>
      <c r="E176" s="205"/>
      <c r="F176" s="225" t="s">
        <v>2425</v>
      </c>
      <c r="G176" s="205"/>
      <c r="H176" s="205" t="s">
        <v>2486</v>
      </c>
      <c r="I176" s="205" t="s">
        <v>2421</v>
      </c>
      <c r="J176" s="205">
        <v>50</v>
      </c>
      <c r="K176" s="245"/>
    </row>
    <row r="177" spans="2:11" customFormat="1" ht="15" customHeight="1">
      <c r="B177" s="226"/>
      <c r="C177" s="205" t="s">
        <v>126</v>
      </c>
      <c r="D177" s="205"/>
      <c r="E177" s="205"/>
      <c r="F177" s="225" t="s">
        <v>2419</v>
      </c>
      <c r="G177" s="205"/>
      <c r="H177" s="205" t="s">
        <v>2487</v>
      </c>
      <c r="I177" s="205" t="s">
        <v>2488</v>
      </c>
      <c r="J177" s="205"/>
      <c r="K177" s="245"/>
    </row>
    <row r="178" spans="2:11" customFormat="1" ht="15" customHeight="1">
      <c r="B178" s="226"/>
      <c r="C178" s="205" t="s">
        <v>55</v>
      </c>
      <c r="D178" s="205"/>
      <c r="E178" s="205"/>
      <c r="F178" s="225" t="s">
        <v>2419</v>
      </c>
      <c r="G178" s="205"/>
      <c r="H178" s="205" t="s">
        <v>2489</v>
      </c>
      <c r="I178" s="205" t="s">
        <v>2490</v>
      </c>
      <c r="J178" s="205">
        <v>1</v>
      </c>
      <c r="K178" s="245"/>
    </row>
    <row r="179" spans="2:11" customFormat="1" ht="15" customHeight="1">
      <c r="B179" s="226"/>
      <c r="C179" s="205" t="s">
        <v>51</v>
      </c>
      <c r="D179" s="205"/>
      <c r="E179" s="205"/>
      <c r="F179" s="225" t="s">
        <v>2419</v>
      </c>
      <c r="G179" s="205"/>
      <c r="H179" s="205" t="s">
        <v>2491</v>
      </c>
      <c r="I179" s="205" t="s">
        <v>2421</v>
      </c>
      <c r="J179" s="205">
        <v>20</v>
      </c>
      <c r="K179" s="245"/>
    </row>
    <row r="180" spans="2:11" customFormat="1" ht="15" customHeight="1">
      <c r="B180" s="226"/>
      <c r="C180" s="205" t="s">
        <v>52</v>
      </c>
      <c r="D180" s="205"/>
      <c r="E180" s="205"/>
      <c r="F180" s="225" t="s">
        <v>2419</v>
      </c>
      <c r="G180" s="205"/>
      <c r="H180" s="205" t="s">
        <v>2492</v>
      </c>
      <c r="I180" s="205" t="s">
        <v>2421</v>
      </c>
      <c r="J180" s="205">
        <v>255</v>
      </c>
      <c r="K180" s="245"/>
    </row>
    <row r="181" spans="2:11" customFormat="1" ht="15" customHeight="1">
      <c r="B181" s="226"/>
      <c r="C181" s="205" t="s">
        <v>127</v>
      </c>
      <c r="D181" s="205"/>
      <c r="E181" s="205"/>
      <c r="F181" s="225" t="s">
        <v>2419</v>
      </c>
      <c r="G181" s="205"/>
      <c r="H181" s="205" t="s">
        <v>2383</v>
      </c>
      <c r="I181" s="205" t="s">
        <v>2421</v>
      </c>
      <c r="J181" s="205">
        <v>10</v>
      </c>
      <c r="K181" s="245"/>
    </row>
    <row r="182" spans="2:11" customFormat="1" ht="15" customHeight="1">
      <c r="B182" s="226"/>
      <c r="C182" s="205" t="s">
        <v>128</v>
      </c>
      <c r="D182" s="205"/>
      <c r="E182" s="205"/>
      <c r="F182" s="225" t="s">
        <v>2419</v>
      </c>
      <c r="G182" s="205"/>
      <c r="H182" s="205" t="s">
        <v>2493</v>
      </c>
      <c r="I182" s="205" t="s">
        <v>2454</v>
      </c>
      <c r="J182" s="205"/>
      <c r="K182" s="245"/>
    </row>
    <row r="183" spans="2:11" customFormat="1" ht="15" customHeight="1">
      <c r="B183" s="226"/>
      <c r="C183" s="205" t="s">
        <v>2494</v>
      </c>
      <c r="D183" s="205"/>
      <c r="E183" s="205"/>
      <c r="F183" s="225" t="s">
        <v>2419</v>
      </c>
      <c r="G183" s="205"/>
      <c r="H183" s="205" t="s">
        <v>2495</v>
      </c>
      <c r="I183" s="205" t="s">
        <v>2454</v>
      </c>
      <c r="J183" s="205"/>
      <c r="K183" s="245"/>
    </row>
    <row r="184" spans="2:11" customFormat="1" ht="15" customHeight="1">
      <c r="B184" s="226"/>
      <c r="C184" s="205" t="s">
        <v>2483</v>
      </c>
      <c r="D184" s="205"/>
      <c r="E184" s="205"/>
      <c r="F184" s="225" t="s">
        <v>2419</v>
      </c>
      <c r="G184" s="205"/>
      <c r="H184" s="205" t="s">
        <v>2496</v>
      </c>
      <c r="I184" s="205" t="s">
        <v>2454</v>
      </c>
      <c r="J184" s="205"/>
      <c r="K184" s="245"/>
    </row>
    <row r="185" spans="2:11" customFormat="1" ht="15" customHeight="1">
      <c r="B185" s="226"/>
      <c r="C185" s="205" t="s">
        <v>130</v>
      </c>
      <c r="D185" s="205"/>
      <c r="E185" s="205"/>
      <c r="F185" s="225" t="s">
        <v>2425</v>
      </c>
      <c r="G185" s="205"/>
      <c r="H185" s="205" t="s">
        <v>2497</v>
      </c>
      <c r="I185" s="205" t="s">
        <v>2421</v>
      </c>
      <c r="J185" s="205">
        <v>50</v>
      </c>
      <c r="K185" s="245"/>
    </row>
    <row r="186" spans="2:11" customFormat="1" ht="15" customHeight="1">
      <c r="B186" s="226"/>
      <c r="C186" s="205" t="s">
        <v>2498</v>
      </c>
      <c r="D186" s="205"/>
      <c r="E186" s="205"/>
      <c r="F186" s="225" t="s">
        <v>2425</v>
      </c>
      <c r="G186" s="205"/>
      <c r="H186" s="205" t="s">
        <v>2499</v>
      </c>
      <c r="I186" s="205" t="s">
        <v>2500</v>
      </c>
      <c r="J186" s="205"/>
      <c r="K186" s="245"/>
    </row>
    <row r="187" spans="2:11" customFormat="1" ht="15" customHeight="1">
      <c r="B187" s="226"/>
      <c r="C187" s="205" t="s">
        <v>2501</v>
      </c>
      <c r="D187" s="205"/>
      <c r="E187" s="205"/>
      <c r="F187" s="225" t="s">
        <v>2425</v>
      </c>
      <c r="G187" s="205"/>
      <c r="H187" s="205" t="s">
        <v>2502</v>
      </c>
      <c r="I187" s="205" t="s">
        <v>2500</v>
      </c>
      <c r="J187" s="205"/>
      <c r="K187" s="245"/>
    </row>
    <row r="188" spans="2:11" customFormat="1" ht="15" customHeight="1">
      <c r="B188" s="226"/>
      <c r="C188" s="205" t="s">
        <v>2503</v>
      </c>
      <c r="D188" s="205"/>
      <c r="E188" s="205"/>
      <c r="F188" s="225" t="s">
        <v>2425</v>
      </c>
      <c r="G188" s="205"/>
      <c r="H188" s="205" t="s">
        <v>2504</v>
      </c>
      <c r="I188" s="205" t="s">
        <v>2500</v>
      </c>
      <c r="J188" s="205"/>
      <c r="K188" s="245"/>
    </row>
    <row r="189" spans="2:11" customFormat="1" ht="15" customHeight="1">
      <c r="B189" s="226"/>
      <c r="C189" s="258" t="s">
        <v>2505</v>
      </c>
      <c r="D189" s="205"/>
      <c r="E189" s="205"/>
      <c r="F189" s="225" t="s">
        <v>2425</v>
      </c>
      <c r="G189" s="205"/>
      <c r="H189" s="205" t="s">
        <v>2506</v>
      </c>
      <c r="I189" s="205" t="s">
        <v>2507</v>
      </c>
      <c r="J189" s="259" t="s">
        <v>2508</v>
      </c>
      <c r="K189" s="245"/>
    </row>
    <row r="190" spans="2:11" customFormat="1" ht="15" customHeight="1">
      <c r="B190" s="226"/>
      <c r="C190" s="258" t="s">
        <v>40</v>
      </c>
      <c r="D190" s="205"/>
      <c r="E190" s="205"/>
      <c r="F190" s="225" t="s">
        <v>2419</v>
      </c>
      <c r="G190" s="205"/>
      <c r="H190" s="202" t="s">
        <v>2509</v>
      </c>
      <c r="I190" s="205" t="s">
        <v>2510</v>
      </c>
      <c r="J190" s="205"/>
      <c r="K190" s="245"/>
    </row>
    <row r="191" spans="2:11" customFormat="1" ht="15" customHeight="1">
      <c r="B191" s="226"/>
      <c r="C191" s="258" t="s">
        <v>2511</v>
      </c>
      <c r="D191" s="205"/>
      <c r="E191" s="205"/>
      <c r="F191" s="225" t="s">
        <v>2419</v>
      </c>
      <c r="G191" s="205"/>
      <c r="H191" s="205" t="s">
        <v>2512</v>
      </c>
      <c r="I191" s="205" t="s">
        <v>2454</v>
      </c>
      <c r="J191" s="205"/>
      <c r="K191" s="245"/>
    </row>
    <row r="192" spans="2:11" customFormat="1" ht="15" customHeight="1">
      <c r="B192" s="226"/>
      <c r="C192" s="258" t="s">
        <v>2513</v>
      </c>
      <c r="D192" s="205"/>
      <c r="E192" s="205"/>
      <c r="F192" s="225" t="s">
        <v>2419</v>
      </c>
      <c r="G192" s="205"/>
      <c r="H192" s="205" t="s">
        <v>2514</v>
      </c>
      <c r="I192" s="205" t="s">
        <v>2454</v>
      </c>
      <c r="J192" s="205"/>
      <c r="K192" s="245"/>
    </row>
    <row r="193" spans="2:11" customFormat="1" ht="15" customHeight="1">
      <c r="B193" s="226"/>
      <c r="C193" s="258" t="s">
        <v>2515</v>
      </c>
      <c r="D193" s="205"/>
      <c r="E193" s="205"/>
      <c r="F193" s="225" t="s">
        <v>2425</v>
      </c>
      <c r="G193" s="205"/>
      <c r="H193" s="205" t="s">
        <v>2516</v>
      </c>
      <c r="I193" s="205" t="s">
        <v>2454</v>
      </c>
      <c r="J193" s="205"/>
      <c r="K193" s="245"/>
    </row>
    <row r="194" spans="2:11" customFormat="1" ht="15" customHeight="1">
      <c r="B194" s="251"/>
      <c r="C194" s="260"/>
      <c r="D194" s="232"/>
      <c r="E194" s="232"/>
      <c r="F194" s="232"/>
      <c r="G194" s="232"/>
      <c r="H194" s="232"/>
      <c r="I194" s="232"/>
      <c r="J194" s="232"/>
      <c r="K194" s="252"/>
    </row>
    <row r="195" spans="2:11" customFormat="1" ht="18.75" customHeight="1">
      <c r="B195" s="234"/>
      <c r="C195" s="223"/>
      <c r="D195" s="223"/>
      <c r="E195" s="223"/>
      <c r="F195" s="253"/>
      <c r="G195" s="223"/>
      <c r="H195" s="223"/>
      <c r="I195" s="223"/>
      <c r="J195" s="223"/>
      <c r="K195" s="234"/>
    </row>
    <row r="196" spans="2:11" customFormat="1" ht="18.75" customHeight="1">
      <c r="B196" s="234"/>
      <c r="C196" s="223"/>
      <c r="D196" s="223"/>
      <c r="E196" s="223"/>
      <c r="F196" s="253"/>
      <c r="G196" s="223"/>
      <c r="H196" s="223"/>
      <c r="I196" s="223"/>
      <c r="J196" s="223"/>
      <c r="K196" s="234"/>
    </row>
    <row r="197" spans="2:11" customFormat="1" ht="18.75" customHeight="1"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</row>
    <row r="198" spans="2:11" customFormat="1" ht="13.5">
      <c r="B198" s="193"/>
      <c r="C198" s="194"/>
      <c r="D198" s="194"/>
      <c r="E198" s="194"/>
      <c r="F198" s="194"/>
      <c r="G198" s="194"/>
      <c r="H198" s="194"/>
      <c r="I198" s="194"/>
      <c r="J198" s="194"/>
      <c r="K198" s="195"/>
    </row>
    <row r="199" spans="2:11" customFormat="1" ht="21">
      <c r="B199" s="197"/>
      <c r="C199" s="311" t="s">
        <v>2517</v>
      </c>
      <c r="D199" s="311"/>
      <c r="E199" s="311"/>
      <c r="F199" s="311"/>
      <c r="G199" s="311"/>
      <c r="H199" s="311"/>
      <c r="I199" s="311"/>
      <c r="J199" s="311"/>
      <c r="K199" s="198"/>
    </row>
    <row r="200" spans="2:11" customFormat="1" ht="25.5" customHeight="1">
      <c r="B200" s="197"/>
      <c r="C200" s="261" t="s">
        <v>2518</v>
      </c>
      <c r="D200" s="261"/>
      <c r="E200" s="261"/>
      <c r="F200" s="261" t="s">
        <v>2519</v>
      </c>
      <c r="G200" s="262"/>
      <c r="H200" s="312" t="s">
        <v>2520</v>
      </c>
      <c r="I200" s="312"/>
      <c r="J200" s="312"/>
      <c r="K200" s="198"/>
    </row>
    <row r="201" spans="2:11" customFormat="1" ht="5.25" customHeight="1">
      <c r="B201" s="226"/>
      <c r="C201" s="222"/>
      <c r="D201" s="222"/>
      <c r="E201" s="222"/>
      <c r="F201" s="222"/>
      <c r="G201" s="223"/>
      <c r="H201" s="222"/>
      <c r="I201" s="222"/>
      <c r="J201" s="222"/>
      <c r="K201" s="245"/>
    </row>
    <row r="202" spans="2:11" customFormat="1" ht="15" customHeight="1">
      <c r="B202" s="226"/>
      <c r="C202" s="205" t="s">
        <v>2510</v>
      </c>
      <c r="D202" s="205"/>
      <c r="E202" s="205"/>
      <c r="F202" s="225" t="s">
        <v>41</v>
      </c>
      <c r="G202" s="205"/>
      <c r="H202" s="313" t="s">
        <v>2521</v>
      </c>
      <c r="I202" s="313"/>
      <c r="J202" s="313"/>
      <c r="K202" s="245"/>
    </row>
    <row r="203" spans="2:11" customFormat="1" ht="15" customHeight="1">
      <c r="B203" s="226"/>
      <c r="C203" s="205"/>
      <c r="D203" s="205"/>
      <c r="E203" s="205"/>
      <c r="F203" s="225" t="s">
        <v>42</v>
      </c>
      <c r="G203" s="205"/>
      <c r="H203" s="313" t="s">
        <v>2522</v>
      </c>
      <c r="I203" s="313"/>
      <c r="J203" s="313"/>
      <c r="K203" s="245"/>
    </row>
    <row r="204" spans="2:11" customFormat="1" ht="15" customHeight="1">
      <c r="B204" s="226"/>
      <c r="C204" s="205"/>
      <c r="D204" s="205"/>
      <c r="E204" s="205"/>
      <c r="F204" s="225" t="s">
        <v>45</v>
      </c>
      <c r="G204" s="205"/>
      <c r="H204" s="313" t="s">
        <v>2523</v>
      </c>
      <c r="I204" s="313"/>
      <c r="J204" s="313"/>
      <c r="K204" s="245"/>
    </row>
    <row r="205" spans="2:11" customFormat="1" ht="15" customHeight="1">
      <c r="B205" s="226"/>
      <c r="C205" s="205"/>
      <c r="D205" s="205"/>
      <c r="E205" s="205"/>
      <c r="F205" s="225" t="s">
        <v>43</v>
      </c>
      <c r="G205" s="205"/>
      <c r="H205" s="313" t="s">
        <v>2524</v>
      </c>
      <c r="I205" s="313"/>
      <c r="J205" s="313"/>
      <c r="K205" s="245"/>
    </row>
    <row r="206" spans="2:11" customFormat="1" ht="15" customHeight="1">
      <c r="B206" s="226"/>
      <c r="C206" s="205"/>
      <c r="D206" s="205"/>
      <c r="E206" s="205"/>
      <c r="F206" s="225" t="s">
        <v>44</v>
      </c>
      <c r="G206" s="205"/>
      <c r="H206" s="313" t="s">
        <v>2525</v>
      </c>
      <c r="I206" s="313"/>
      <c r="J206" s="313"/>
      <c r="K206" s="245"/>
    </row>
    <row r="207" spans="2:11" customFormat="1" ht="15" customHeight="1">
      <c r="B207" s="226"/>
      <c r="C207" s="205"/>
      <c r="D207" s="205"/>
      <c r="E207" s="205"/>
      <c r="F207" s="225"/>
      <c r="G207" s="205"/>
      <c r="H207" s="205"/>
      <c r="I207" s="205"/>
      <c r="J207" s="205"/>
      <c r="K207" s="245"/>
    </row>
    <row r="208" spans="2:11" customFormat="1" ht="15" customHeight="1">
      <c r="B208" s="226"/>
      <c r="C208" s="205" t="s">
        <v>2466</v>
      </c>
      <c r="D208" s="205"/>
      <c r="E208" s="205"/>
      <c r="F208" s="225" t="s">
        <v>77</v>
      </c>
      <c r="G208" s="205"/>
      <c r="H208" s="313" t="s">
        <v>2526</v>
      </c>
      <c r="I208" s="313"/>
      <c r="J208" s="313"/>
      <c r="K208" s="245"/>
    </row>
    <row r="209" spans="2:11" customFormat="1" ht="15" customHeight="1">
      <c r="B209" s="226"/>
      <c r="C209" s="205"/>
      <c r="D209" s="205"/>
      <c r="E209" s="205"/>
      <c r="F209" s="225" t="s">
        <v>2363</v>
      </c>
      <c r="G209" s="205"/>
      <c r="H209" s="313" t="s">
        <v>2364</v>
      </c>
      <c r="I209" s="313"/>
      <c r="J209" s="313"/>
      <c r="K209" s="245"/>
    </row>
    <row r="210" spans="2:11" customFormat="1" ht="15" customHeight="1">
      <c r="B210" s="226"/>
      <c r="C210" s="205"/>
      <c r="D210" s="205"/>
      <c r="E210" s="205"/>
      <c r="F210" s="225" t="s">
        <v>2361</v>
      </c>
      <c r="G210" s="205"/>
      <c r="H210" s="313" t="s">
        <v>2527</v>
      </c>
      <c r="I210" s="313"/>
      <c r="J210" s="313"/>
      <c r="K210" s="245"/>
    </row>
    <row r="211" spans="2:11" customFormat="1" ht="15" customHeight="1">
      <c r="B211" s="263"/>
      <c r="C211" s="205"/>
      <c r="D211" s="205"/>
      <c r="E211" s="205"/>
      <c r="F211" s="225" t="s">
        <v>2365</v>
      </c>
      <c r="G211" s="258"/>
      <c r="H211" s="314" t="s">
        <v>94</v>
      </c>
      <c r="I211" s="314"/>
      <c r="J211" s="314"/>
      <c r="K211" s="264"/>
    </row>
    <row r="212" spans="2:11" customFormat="1" ht="15" customHeight="1">
      <c r="B212" s="263"/>
      <c r="C212" s="205"/>
      <c r="D212" s="205"/>
      <c r="E212" s="205"/>
      <c r="F212" s="225" t="s">
        <v>2336</v>
      </c>
      <c r="G212" s="258"/>
      <c r="H212" s="314" t="s">
        <v>2230</v>
      </c>
      <c r="I212" s="314"/>
      <c r="J212" s="314"/>
      <c r="K212" s="264"/>
    </row>
    <row r="213" spans="2:11" customFormat="1" ht="15" customHeight="1">
      <c r="B213" s="263"/>
      <c r="C213" s="205"/>
      <c r="D213" s="205"/>
      <c r="E213" s="205"/>
      <c r="F213" s="225"/>
      <c r="G213" s="258"/>
      <c r="H213" s="249"/>
      <c r="I213" s="249"/>
      <c r="J213" s="249"/>
      <c r="K213" s="264"/>
    </row>
    <row r="214" spans="2:11" customFormat="1" ht="15" customHeight="1">
      <c r="B214" s="263"/>
      <c r="C214" s="205" t="s">
        <v>2490</v>
      </c>
      <c r="D214" s="205"/>
      <c r="E214" s="205"/>
      <c r="F214" s="225">
        <v>1</v>
      </c>
      <c r="G214" s="258"/>
      <c r="H214" s="314" t="s">
        <v>2528</v>
      </c>
      <c r="I214" s="314"/>
      <c r="J214" s="314"/>
      <c r="K214" s="264"/>
    </row>
    <row r="215" spans="2:11" customFormat="1" ht="15" customHeight="1">
      <c r="B215" s="263"/>
      <c r="C215" s="205"/>
      <c r="D215" s="205"/>
      <c r="E215" s="205"/>
      <c r="F215" s="225">
        <v>2</v>
      </c>
      <c r="G215" s="258"/>
      <c r="H215" s="314" t="s">
        <v>2529</v>
      </c>
      <c r="I215" s="314"/>
      <c r="J215" s="314"/>
      <c r="K215" s="264"/>
    </row>
    <row r="216" spans="2:11" customFormat="1" ht="15" customHeight="1">
      <c r="B216" s="263"/>
      <c r="C216" s="205"/>
      <c r="D216" s="205"/>
      <c r="E216" s="205"/>
      <c r="F216" s="225">
        <v>3</v>
      </c>
      <c r="G216" s="258"/>
      <c r="H216" s="314" t="s">
        <v>2530</v>
      </c>
      <c r="I216" s="314"/>
      <c r="J216" s="314"/>
      <c r="K216" s="264"/>
    </row>
    <row r="217" spans="2:11" customFormat="1" ht="15" customHeight="1">
      <c r="B217" s="263"/>
      <c r="C217" s="205"/>
      <c r="D217" s="205"/>
      <c r="E217" s="205"/>
      <c r="F217" s="225">
        <v>4</v>
      </c>
      <c r="G217" s="258"/>
      <c r="H217" s="314" t="s">
        <v>2531</v>
      </c>
      <c r="I217" s="314"/>
      <c r="J217" s="314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SO 01 1 - Stavební část</vt:lpstr>
      <vt:lpstr>SO 01 2 - Zdravotně techn...</vt:lpstr>
      <vt:lpstr>SO 01 3 - Vzduchotechnika</vt:lpstr>
      <vt:lpstr>SO 01 4 - Elektroinstalac...</vt:lpstr>
      <vt:lpstr>SO 02 1 - Nový domovní ro...</vt:lpstr>
      <vt:lpstr>VN - Vedlejší a ostatní n...</vt:lpstr>
      <vt:lpstr>Pokyny pro vyplnění</vt:lpstr>
      <vt:lpstr>'Pokyny pro vyplnění'!Oblast_tisku</vt:lpstr>
      <vt:lpstr>'Rekapitulace stavby'!Oblast_tisku</vt:lpstr>
      <vt:lpstr>'SO 01 1 - Stavební část'!Oblast_tisku</vt:lpstr>
      <vt:lpstr>'SO 01 2 - Zdravotně techn...'!Oblast_tisku</vt:lpstr>
      <vt:lpstr>'SO 01 3 - Vzduchotechnika'!Oblast_tisku</vt:lpstr>
      <vt:lpstr>'SO 01 4 - Elektroinstalac...'!Oblast_tisku</vt:lpstr>
      <vt:lpstr>'SO 02 1 - Nový domovní ro...'!Oblast_tisku</vt:lpstr>
      <vt:lpstr>'VN - Vedlejší a ostatní n...'!Oblast_tisku</vt:lpstr>
      <vt:lpstr>'Rekapitulace stavby'!Print_Titles</vt:lpstr>
      <vt:lpstr>'SO 01 1 - Stavební část'!Print_Titles</vt:lpstr>
      <vt:lpstr>'SO 01 2 - Zdravotně techn...'!Print_Titles</vt:lpstr>
      <vt:lpstr>'SO 01 3 - Vzduchotechnika'!Print_Titles</vt:lpstr>
      <vt:lpstr>'SO 01 4 - Elektroinstalac...'!Print_Titles</vt:lpstr>
      <vt:lpstr>'SO 02 1 - Nový domovní ro...'!Print_Titles</vt:lpstr>
      <vt:lpstr>'VN - Vedlejší a ostatní n...'!Print_Titles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Kahánek</dc:creator>
  <cp:lastModifiedBy>Daniela Koričanská</cp:lastModifiedBy>
  <cp:revision>1</cp:revision>
  <dcterms:created xsi:type="dcterms:W3CDTF">2025-12-12T09:25:53Z</dcterms:created>
  <dcterms:modified xsi:type="dcterms:W3CDTF">2025-12-12T10:01:33Z</dcterms:modified>
</cp:coreProperties>
</file>