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SAVE\Vendy Dobrovského\"/>
    </mc:Choice>
  </mc:AlternateContent>
  <bookViews>
    <workbookView xWindow="28680" yWindow="-120" windowWidth="29040" windowHeight="15840"/>
  </bookViews>
  <sheets>
    <sheet name="Stavba" sheetId="1" r:id="rId1"/>
    <sheet name="VzorPolozky" sheetId="10" state="hidden" r:id="rId2"/>
    <sheet name="01 01 Pol" sheetId="12" r:id="rId3"/>
    <sheet name="01 02 Pol" sheetId="13" r:id="rId4"/>
    <sheet name="01 03 Pol" sheetId="14" r:id="rId5"/>
    <sheet name="Pokyny pro vyplnění" sheetId="11" r:id="rId6"/>
  </sheets>
  <externalReferences>
    <externalReference r:id="rId7"/>
  </externalReferences>
  <definedNames>
    <definedName name="CelkemDPHVypocet" localSheetId="0">Stavba!$H$44</definedName>
    <definedName name="CenaCelkem">Stavba!$G$29</definedName>
    <definedName name="CenaCelkemBezDPH">Stavba!$G$28</definedName>
    <definedName name="CenaCelkemVypocet" localSheetId="0">Stavba!$I$44</definedName>
    <definedName name="cisloobjektu">Stavba!$D$3</definedName>
    <definedName name="CisloRozpoctu">'[1]Krycí list'!$C$2</definedName>
    <definedName name="CisloStavby" localSheetId="0">Stavba!$D$2</definedName>
    <definedName name="cislostavby">'[1]Krycí list'!$A$7</definedName>
    <definedName name="CisloStavebnihoRozpoctu">Stavba!$D$4</definedName>
    <definedName name="dadresa">Stavba!$D$12:$G$12</definedName>
    <definedName name="DIČ" localSheetId="0">Stavba!$I$12</definedName>
    <definedName name="dmisto">Stavba!$E$13:$G$13</definedName>
    <definedName name="DPHSni">Stavba!$G$24</definedName>
    <definedName name="DPHZakl">Stavba!$G$26</definedName>
    <definedName name="dpsc" localSheetId="0">Stavba!$D$13</definedName>
    <definedName name="IČO" localSheetId="0">Stavba!$I$11</definedName>
    <definedName name="Mena">Stavba!$J$29</definedName>
    <definedName name="MistoStavby">Stavba!$D$4</definedName>
    <definedName name="nazevobjektu">Stavba!$E$3</definedName>
    <definedName name="NazevRozpoctu">'[1]Krycí list'!$D$2</definedName>
    <definedName name="NazevStavby" localSheetId="0">Stavba!$E$2</definedName>
    <definedName name="nazevstavby">'[1]Krycí list'!$C$7</definedName>
    <definedName name="NazevStavebnihoRozpoctu">Stavba!$E$4</definedName>
    <definedName name="_xlnm.Print_Titles" localSheetId="2">'01 01 Pol'!$1:$7</definedName>
    <definedName name="_xlnm.Print_Titles" localSheetId="3">'01 02 Pol'!$1:$7</definedName>
    <definedName name="_xlnm.Print_Titles" localSheetId="4">'01 03 Pol'!$1:$7</definedName>
    <definedName name="oadresa">Stavba!$D$6</definedName>
    <definedName name="Objednatel" localSheetId="0">Stavba!$D$5</definedName>
    <definedName name="Objekt" localSheetId="0">Stavba!$B$38</definedName>
    <definedName name="_xlnm.Print_Area" localSheetId="2">'01 01 Pol'!$A$1:$Y$343</definedName>
    <definedName name="_xlnm.Print_Area" localSheetId="3">'01 02 Pol'!$A$1:$Y$203</definedName>
    <definedName name="_xlnm.Print_Area" localSheetId="4">'01 03 Pol'!$A$1:$Y$39</definedName>
    <definedName name="_xlnm.Print_Area" localSheetId="0">Stavba!$A$1:$J$70</definedName>
    <definedName name="odic" localSheetId="0">Stavba!$I$6</definedName>
    <definedName name="oico" localSheetId="0">Stavba!$I$5</definedName>
    <definedName name="omisto" localSheetId="0">Stavba!$E$7</definedName>
    <definedName name="onazev" localSheetId="0">Stavba!$D$6</definedName>
    <definedName name="opsc" localSheetId="0">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Stavba!$F$44</definedName>
    <definedName name="ZakladDPHZakl">Stavba!$G$25</definedName>
    <definedName name="ZakladDPHZaklVypocet" localSheetId="0">Stavba!$G$44</definedName>
    <definedName name="ZaObjednatele">Stavba!$G$34</definedName>
    <definedName name="Zaokrouhleni">Stavba!$G$27</definedName>
    <definedName name="ZaZhotovitele">Stavba!$D$34</definedName>
    <definedName name="Zhotovitel">Stavba!$D$11:$G$11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BA36" i="14" l="1"/>
  <c r="BA34" i="14"/>
  <c r="BA32" i="14"/>
  <c r="BA30" i="14"/>
  <c r="BA29" i="14"/>
  <c r="BA24" i="14"/>
  <c r="BA17" i="14"/>
  <c r="G9" i="14"/>
  <c r="M9" i="14" s="1"/>
  <c r="I9" i="14"/>
  <c r="K9" i="14"/>
  <c r="O9" i="14"/>
  <c r="Q9" i="14"/>
  <c r="V9" i="14"/>
  <c r="G11" i="14"/>
  <c r="M11" i="14" s="1"/>
  <c r="I11" i="14"/>
  <c r="K11" i="14"/>
  <c r="O11" i="14"/>
  <c r="Q11" i="14"/>
  <c r="V11" i="14"/>
  <c r="G14" i="14"/>
  <c r="I14" i="14"/>
  <c r="K14" i="14"/>
  <c r="M14" i="14"/>
  <c r="O14" i="14"/>
  <c r="Q14" i="14"/>
  <c r="V14" i="14"/>
  <c r="G16" i="14"/>
  <c r="M16" i="14" s="1"/>
  <c r="I16" i="14"/>
  <c r="K16" i="14"/>
  <c r="O16" i="14"/>
  <c r="Q16" i="14"/>
  <c r="V16" i="14"/>
  <c r="G18" i="14"/>
  <c r="M18" i="14" s="1"/>
  <c r="I18" i="14"/>
  <c r="K18" i="14"/>
  <c r="O18" i="14"/>
  <c r="Q18" i="14"/>
  <c r="V18" i="14"/>
  <c r="G19" i="14"/>
  <c r="M19" i="14" s="1"/>
  <c r="I19" i="14"/>
  <c r="K19" i="14"/>
  <c r="O19" i="14"/>
  <c r="Q19" i="14"/>
  <c r="V19" i="14"/>
  <c r="G21" i="14"/>
  <c r="I21" i="14"/>
  <c r="K21" i="14"/>
  <c r="M21" i="14"/>
  <c r="O21" i="14"/>
  <c r="Q21" i="14"/>
  <c r="V21" i="14"/>
  <c r="G22" i="14"/>
  <c r="M22" i="14" s="1"/>
  <c r="I22" i="14"/>
  <c r="K22" i="14"/>
  <c r="O22" i="14"/>
  <c r="Q22" i="14"/>
  <c r="V22" i="14"/>
  <c r="G23" i="14"/>
  <c r="M23" i="14" s="1"/>
  <c r="I23" i="14"/>
  <c r="K23" i="14"/>
  <c r="O23" i="14"/>
  <c r="Q23" i="14"/>
  <c r="V23" i="14"/>
  <c r="G26" i="14"/>
  <c r="I26" i="14"/>
  <c r="K26" i="14"/>
  <c r="M26" i="14"/>
  <c r="O26" i="14"/>
  <c r="Q26" i="14"/>
  <c r="V26" i="14"/>
  <c r="G28" i="14"/>
  <c r="M28" i="14" s="1"/>
  <c r="I28" i="14"/>
  <c r="K28" i="14"/>
  <c r="O28" i="14"/>
  <c r="Q28" i="14"/>
  <c r="V28" i="14"/>
  <c r="G31" i="14"/>
  <c r="M31" i="14" s="1"/>
  <c r="I31" i="14"/>
  <c r="K31" i="14"/>
  <c r="O31" i="14"/>
  <c r="Q31" i="14"/>
  <c r="V31" i="14"/>
  <c r="G33" i="14"/>
  <c r="M33" i="14" s="1"/>
  <c r="I33" i="14"/>
  <c r="K33" i="14"/>
  <c r="O33" i="14"/>
  <c r="Q33" i="14"/>
  <c r="V33" i="14"/>
  <c r="G35" i="14"/>
  <c r="I35" i="14"/>
  <c r="K35" i="14"/>
  <c r="M35" i="14"/>
  <c r="O35" i="14"/>
  <c r="Q35" i="14"/>
  <c r="V35" i="14"/>
  <c r="G37" i="14"/>
  <c r="M37" i="14" s="1"/>
  <c r="I37" i="14"/>
  <c r="K37" i="14"/>
  <c r="O37" i="14"/>
  <c r="Q37" i="14"/>
  <c r="V37" i="14"/>
  <c r="AF39" i="14"/>
  <c r="G43" i="1" s="1"/>
  <c r="BA169" i="13"/>
  <c r="BA168" i="13"/>
  <c r="BA165" i="13"/>
  <c r="G9" i="13"/>
  <c r="M9" i="13" s="1"/>
  <c r="I9" i="13"/>
  <c r="K9" i="13"/>
  <c r="O9" i="13"/>
  <c r="Q9" i="13"/>
  <c r="V9" i="13"/>
  <c r="G10" i="13"/>
  <c r="M10" i="13" s="1"/>
  <c r="I10" i="13"/>
  <c r="K10" i="13"/>
  <c r="O10" i="13"/>
  <c r="O8" i="13" s="1"/>
  <c r="Q10" i="13"/>
  <c r="V10" i="13"/>
  <c r="V8" i="13" s="1"/>
  <c r="G12" i="13"/>
  <c r="I12" i="13"/>
  <c r="K12" i="13"/>
  <c r="O12" i="13"/>
  <c r="O11" i="13" s="1"/>
  <c r="Q12" i="13"/>
  <c r="V12" i="13"/>
  <c r="V11" i="13" s="1"/>
  <c r="G15" i="13"/>
  <c r="I15" i="13"/>
  <c r="I11" i="13" s="1"/>
  <c r="K15" i="13"/>
  <c r="M15" i="13"/>
  <c r="O15" i="13"/>
  <c r="Q15" i="13"/>
  <c r="Q11" i="13" s="1"/>
  <c r="V15" i="13"/>
  <c r="G19" i="13"/>
  <c r="M19" i="13" s="1"/>
  <c r="I19" i="13"/>
  <c r="K19" i="13"/>
  <c r="O19" i="13"/>
  <c r="Q19" i="13"/>
  <c r="V19" i="13"/>
  <c r="G25" i="13"/>
  <c r="M25" i="13" s="1"/>
  <c r="I25" i="13"/>
  <c r="K25" i="13"/>
  <c r="O25" i="13"/>
  <c r="O18" i="13" s="1"/>
  <c r="Q25" i="13"/>
  <c r="V25" i="13"/>
  <c r="V18" i="13" s="1"/>
  <c r="G29" i="13"/>
  <c r="I29" i="13"/>
  <c r="K29" i="13"/>
  <c r="M29" i="13"/>
  <c r="O29" i="13"/>
  <c r="Q29" i="13"/>
  <c r="V29" i="13"/>
  <c r="G33" i="13"/>
  <c r="M33" i="13" s="1"/>
  <c r="I33" i="13"/>
  <c r="K33" i="13"/>
  <c r="O33" i="13"/>
  <c r="Q33" i="13"/>
  <c r="V33" i="13"/>
  <c r="G40" i="13"/>
  <c r="I40" i="13"/>
  <c r="K40" i="13"/>
  <c r="O40" i="13"/>
  <c r="Q40" i="13"/>
  <c r="V40" i="13"/>
  <c r="G46" i="13"/>
  <c r="M46" i="13" s="1"/>
  <c r="I46" i="13"/>
  <c r="K46" i="13"/>
  <c r="O46" i="13"/>
  <c r="Q46" i="13"/>
  <c r="V46" i="13"/>
  <c r="G49" i="13"/>
  <c r="M49" i="13" s="1"/>
  <c r="I49" i="13"/>
  <c r="K49" i="13"/>
  <c r="O49" i="13"/>
  <c r="Q49" i="13"/>
  <c r="V49" i="13"/>
  <c r="G52" i="13"/>
  <c r="I52" i="13"/>
  <c r="K52" i="13"/>
  <c r="M52" i="13"/>
  <c r="O52" i="13"/>
  <c r="Q52" i="13"/>
  <c r="V52" i="13"/>
  <c r="G56" i="13"/>
  <c r="M56" i="13" s="1"/>
  <c r="I56" i="13"/>
  <c r="K56" i="13"/>
  <c r="O56" i="13"/>
  <c r="Q56" i="13"/>
  <c r="V56" i="13"/>
  <c r="G59" i="13"/>
  <c r="M59" i="13" s="1"/>
  <c r="I59" i="13"/>
  <c r="K59" i="13"/>
  <c r="O59" i="13"/>
  <c r="Q59" i="13"/>
  <c r="V59" i="13"/>
  <c r="G61" i="13"/>
  <c r="M61" i="13" s="1"/>
  <c r="I61" i="13"/>
  <c r="K61" i="13"/>
  <c r="O61" i="13"/>
  <c r="Q61" i="13"/>
  <c r="V61" i="13"/>
  <c r="G63" i="13"/>
  <c r="I63" i="13"/>
  <c r="K63" i="13"/>
  <c r="M63" i="13"/>
  <c r="O63" i="13"/>
  <c r="Q63" i="13"/>
  <c r="V63" i="13"/>
  <c r="G67" i="13"/>
  <c r="M67" i="13" s="1"/>
  <c r="I67" i="13"/>
  <c r="K67" i="13"/>
  <c r="O67" i="13"/>
  <c r="Q67" i="13"/>
  <c r="V67" i="13"/>
  <c r="G71" i="13"/>
  <c r="M71" i="13" s="1"/>
  <c r="I71" i="13"/>
  <c r="K71" i="13"/>
  <c r="O71" i="13"/>
  <c r="Q71" i="13"/>
  <c r="V71" i="13"/>
  <c r="G75" i="13"/>
  <c r="M75" i="13" s="1"/>
  <c r="I75" i="13"/>
  <c r="K75" i="13"/>
  <c r="O75" i="13"/>
  <c r="Q75" i="13"/>
  <c r="V75" i="13"/>
  <c r="G77" i="13"/>
  <c r="I77" i="13"/>
  <c r="K77" i="13"/>
  <c r="M77" i="13"/>
  <c r="O77" i="13"/>
  <c r="Q77" i="13"/>
  <c r="V77" i="13"/>
  <c r="G79" i="13"/>
  <c r="M79" i="13" s="1"/>
  <c r="I79" i="13"/>
  <c r="K79" i="13"/>
  <c r="O79" i="13"/>
  <c r="Q79" i="13"/>
  <c r="V79" i="13"/>
  <c r="G83" i="13"/>
  <c r="M83" i="13" s="1"/>
  <c r="I83" i="13"/>
  <c r="K83" i="13"/>
  <c r="O83" i="13"/>
  <c r="Q83" i="13"/>
  <c r="V83" i="13"/>
  <c r="K85" i="13"/>
  <c r="V85" i="13"/>
  <c r="G86" i="13"/>
  <c r="G85" i="13" s="1"/>
  <c r="I86" i="13"/>
  <c r="I85" i="13" s="1"/>
  <c r="K86" i="13"/>
  <c r="M86" i="13"/>
  <c r="M85" i="13" s="1"/>
  <c r="O86" i="13"/>
  <c r="O85" i="13" s="1"/>
  <c r="Q86" i="13"/>
  <c r="Q85" i="13" s="1"/>
  <c r="V86" i="13"/>
  <c r="G88" i="13"/>
  <c r="M88" i="13" s="1"/>
  <c r="M87" i="13" s="1"/>
  <c r="I88" i="13"/>
  <c r="I87" i="13" s="1"/>
  <c r="K88" i="13"/>
  <c r="K87" i="13" s="1"/>
  <c r="O88" i="13"/>
  <c r="O87" i="13" s="1"/>
  <c r="Q88" i="13"/>
  <c r="Q87" i="13" s="1"/>
  <c r="V88" i="13"/>
  <c r="V87" i="13" s="1"/>
  <c r="G90" i="13"/>
  <c r="I90" i="13"/>
  <c r="K90" i="13"/>
  <c r="M90" i="13"/>
  <c r="O90" i="13"/>
  <c r="Q90" i="13"/>
  <c r="V90" i="13"/>
  <c r="G93" i="13"/>
  <c r="M93" i="13" s="1"/>
  <c r="I93" i="13"/>
  <c r="K93" i="13"/>
  <c r="O93" i="13"/>
  <c r="Q93" i="13"/>
  <c r="V93" i="13"/>
  <c r="G96" i="13"/>
  <c r="M96" i="13" s="1"/>
  <c r="I96" i="13"/>
  <c r="K96" i="13"/>
  <c r="O96" i="13"/>
  <c r="Q96" i="13"/>
  <c r="V96" i="13"/>
  <c r="G98" i="13"/>
  <c r="M98" i="13" s="1"/>
  <c r="I98" i="13"/>
  <c r="K98" i="13"/>
  <c r="O98" i="13"/>
  <c r="Q98" i="13"/>
  <c r="V98" i="13"/>
  <c r="G101" i="13"/>
  <c r="I101" i="13"/>
  <c r="K101" i="13"/>
  <c r="M101" i="13"/>
  <c r="O101" i="13"/>
  <c r="Q101" i="13"/>
  <c r="V101" i="13"/>
  <c r="G103" i="13"/>
  <c r="M103" i="13" s="1"/>
  <c r="I103" i="13"/>
  <c r="K103" i="13"/>
  <c r="O103" i="13"/>
  <c r="Q103" i="13"/>
  <c r="V103" i="13"/>
  <c r="G105" i="13"/>
  <c r="M105" i="13" s="1"/>
  <c r="I105" i="13"/>
  <c r="K105" i="13"/>
  <c r="O105" i="13"/>
  <c r="Q105" i="13"/>
  <c r="V105" i="13"/>
  <c r="G107" i="13"/>
  <c r="I107" i="13"/>
  <c r="K107" i="13"/>
  <c r="M107" i="13"/>
  <c r="O107" i="13"/>
  <c r="Q107" i="13"/>
  <c r="V107" i="13"/>
  <c r="G109" i="13"/>
  <c r="M109" i="13" s="1"/>
  <c r="I109" i="13"/>
  <c r="K109" i="13"/>
  <c r="O109" i="13"/>
  <c r="Q109" i="13"/>
  <c r="V109" i="13"/>
  <c r="G112" i="13"/>
  <c r="M112" i="13" s="1"/>
  <c r="I112" i="13"/>
  <c r="K112" i="13"/>
  <c r="O112" i="13"/>
  <c r="Q112" i="13"/>
  <c r="V112" i="13"/>
  <c r="G117" i="13"/>
  <c r="M117" i="13" s="1"/>
  <c r="I117" i="13"/>
  <c r="K117" i="13"/>
  <c r="O117" i="13"/>
  <c r="Q117" i="13"/>
  <c r="V117" i="13"/>
  <c r="G120" i="13"/>
  <c r="I120" i="13"/>
  <c r="K120" i="13"/>
  <c r="M120" i="13"/>
  <c r="O120" i="13"/>
  <c r="Q120" i="13"/>
  <c r="V120" i="13"/>
  <c r="G127" i="13"/>
  <c r="M127" i="13" s="1"/>
  <c r="I127" i="13"/>
  <c r="K127" i="13"/>
  <c r="O127" i="13"/>
  <c r="Q127" i="13"/>
  <c r="V127" i="13"/>
  <c r="G132" i="13"/>
  <c r="M132" i="13" s="1"/>
  <c r="I132" i="13"/>
  <c r="K132" i="13"/>
  <c r="O132" i="13"/>
  <c r="Q132" i="13"/>
  <c r="V132" i="13"/>
  <c r="G135" i="13"/>
  <c r="M135" i="13" s="1"/>
  <c r="I135" i="13"/>
  <c r="K135" i="13"/>
  <c r="O135" i="13"/>
  <c r="Q135" i="13"/>
  <c r="V135" i="13"/>
  <c r="G140" i="13"/>
  <c r="I140" i="13"/>
  <c r="K140" i="13"/>
  <c r="M140" i="13"/>
  <c r="O140" i="13"/>
  <c r="Q140" i="13"/>
  <c r="V140" i="13"/>
  <c r="G144" i="13"/>
  <c r="M144" i="13" s="1"/>
  <c r="I144" i="13"/>
  <c r="K144" i="13"/>
  <c r="O144" i="13"/>
  <c r="Q144" i="13"/>
  <c r="V144" i="13"/>
  <c r="G148" i="13"/>
  <c r="M148" i="13" s="1"/>
  <c r="I148" i="13"/>
  <c r="K148" i="13"/>
  <c r="O148" i="13"/>
  <c r="Q148" i="13"/>
  <c r="V148" i="13"/>
  <c r="G150" i="13"/>
  <c r="I150" i="13"/>
  <c r="I149" i="13" s="1"/>
  <c r="K150" i="13"/>
  <c r="M150" i="13"/>
  <c r="O150" i="13"/>
  <c r="Q150" i="13"/>
  <c r="V150" i="13"/>
  <c r="G153" i="13"/>
  <c r="M153" i="13" s="1"/>
  <c r="I153" i="13"/>
  <c r="K153" i="13"/>
  <c r="O153" i="13"/>
  <c r="Q153" i="13"/>
  <c r="V153" i="13"/>
  <c r="G157" i="13"/>
  <c r="M157" i="13" s="1"/>
  <c r="I157" i="13"/>
  <c r="K157" i="13"/>
  <c r="O157" i="13"/>
  <c r="Q157" i="13"/>
  <c r="V157" i="13"/>
  <c r="G159" i="13"/>
  <c r="I159" i="13"/>
  <c r="I158" i="13" s="1"/>
  <c r="K159" i="13"/>
  <c r="M159" i="13"/>
  <c r="O159" i="13"/>
  <c r="Q159" i="13"/>
  <c r="V159" i="13"/>
  <c r="G160" i="13"/>
  <c r="M160" i="13" s="1"/>
  <c r="I160" i="13"/>
  <c r="K160" i="13"/>
  <c r="K158" i="13" s="1"/>
  <c r="O160" i="13"/>
  <c r="O158" i="13" s="1"/>
  <c r="Q160" i="13"/>
  <c r="V160" i="13"/>
  <c r="V158" i="13" s="1"/>
  <c r="G171" i="13"/>
  <c r="I171" i="13"/>
  <c r="K171" i="13"/>
  <c r="O171" i="13"/>
  <c r="Q171" i="13"/>
  <c r="V171" i="13"/>
  <c r="G172" i="13"/>
  <c r="M172" i="13" s="1"/>
  <c r="I172" i="13"/>
  <c r="K172" i="13"/>
  <c r="O172" i="13"/>
  <c r="Q172" i="13"/>
  <c r="V172" i="13"/>
  <c r="G173" i="13"/>
  <c r="M173" i="13" s="1"/>
  <c r="I173" i="13"/>
  <c r="K173" i="13"/>
  <c r="O173" i="13"/>
  <c r="Q173" i="13"/>
  <c r="V173" i="13"/>
  <c r="G177" i="13"/>
  <c r="I177" i="13"/>
  <c r="K177" i="13"/>
  <c r="M177" i="13"/>
  <c r="O177" i="13"/>
  <c r="Q177" i="13"/>
  <c r="V177" i="13"/>
  <c r="G179" i="13"/>
  <c r="M179" i="13" s="1"/>
  <c r="I179" i="13"/>
  <c r="K179" i="13"/>
  <c r="O179" i="13"/>
  <c r="Q179" i="13"/>
  <c r="V179" i="13"/>
  <c r="G181" i="13"/>
  <c r="M181" i="13" s="1"/>
  <c r="I181" i="13"/>
  <c r="K181" i="13"/>
  <c r="O181" i="13"/>
  <c r="Q181" i="13"/>
  <c r="V181" i="13"/>
  <c r="G184" i="13"/>
  <c r="M184" i="13" s="1"/>
  <c r="I184" i="13"/>
  <c r="K184" i="13"/>
  <c r="O184" i="13"/>
  <c r="Q184" i="13"/>
  <c r="V184" i="13"/>
  <c r="G186" i="13"/>
  <c r="I186" i="13"/>
  <c r="K186" i="13"/>
  <c r="O186" i="13"/>
  <c r="Q186" i="13"/>
  <c r="V186" i="13"/>
  <c r="G187" i="13"/>
  <c r="I187" i="13"/>
  <c r="I185" i="13" s="1"/>
  <c r="K187" i="13"/>
  <c r="M187" i="13"/>
  <c r="O187" i="13"/>
  <c r="Q187" i="13"/>
  <c r="V187" i="13"/>
  <c r="G194" i="13"/>
  <c r="M194" i="13" s="1"/>
  <c r="I194" i="13"/>
  <c r="K194" i="13"/>
  <c r="O194" i="13"/>
  <c r="Q194" i="13"/>
  <c r="V194" i="13"/>
  <c r="G197" i="13"/>
  <c r="M197" i="13" s="1"/>
  <c r="I197" i="13"/>
  <c r="K197" i="13"/>
  <c r="O197" i="13"/>
  <c r="Q197" i="13"/>
  <c r="V197" i="13"/>
  <c r="AF203" i="13"/>
  <c r="G42" i="1" s="1"/>
  <c r="BA341" i="12"/>
  <c r="BA315" i="12"/>
  <c r="BA308" i="12"/>
  <c r="BA303" i="12"/>
  <c r="BA290" i="12"/>
  <c r="BA279" i="12"/>
  <c r="BA212" i="12"/>
  <c r="BA179" i="12"/>
  <c r="BA164" i="12"/>
  <c r="BA151" i="12"/>
  <c r="BA139" i="12"/>
  <c r="BA123" i="12"/>
  <c r="BA119" i="12"/>
  <c r="BA115" i="12"/>
  <c r="BA88" i="12"/>
  <c r="G9" i="12"/>
  <c r="M9" i="12" s="1"/>
  <c r="I9" i="12"/>
  <c r="K9" i="12"/>
  <c r="O9" i="12"/>
  <c r="Q9" i="12"/>
  <c r="V9" i="12"/>
  <c r="G17" i="12"/>
  <c r="M17" i="12" s="1"/>
  <c r="I17" i="12"/>
  <c r="K17" i="12"/>
  <c r="O17" i="12"/>
  <c r="Q17" i="12"/>
  <c r="V17" i="12"/>
  <c r="G25" i="12"/>
  <c r="I25" i="12"/>
  <c r="K25" i="12"/>
  <c r="M25" i="12"/>
  <c r="O25" i="12"/>
  <c r="Q25" i="12"/>
  <c r="V25" i="12"/>
  <c r="G33" i="12"/>
  <c r="M33" i="12" s="1"/>
  <c r="I33" i="12"/>
  <c r="K33" i="12"/>
  <c r="O33" i="12"/>
  <c r="Q33" i="12"/>
  <c r="V33" i="12"/>
  <c r="G41" i="12"/>
  <c r="M41" i="12" s="1"/>
  <c r="I41" i="12"/>
  <c r="K41" i="12"/>
  <c r="O41" i="12"/>
  <c r="Q41" i="12"/>
  <c r="V41" i="12"/>
  <c r="G48" i="12"/>
  <c r="M48" i="12" s="1"/>
  <c r="I48" i="12"/>
  <c r="K48" i="12"/>
  <c r="O48" i="12"/>
  <c r="Q48" i="12"/>
  <c r="V48" i="12"/>
  <c r="G55" i="12"/>
  <c r="I55" i="12"/>
  <c r="K55" i="12"/>
  <c r="M55" i="12"/>
  <c r="O55" i="12"/>
  <c r="Q55" i="12"/>
  <c r="V55" i="12"/>
  <c r="G61" i="12"/>
  <c r="M61" i="12" s="1"/>
  <c r="I61" i="12"/>
  <c r="K61" i="12"/>
  <c r="O61" i="12"/>
  <c r="Q61" i="12"/>
  <c r="V61" i="12"/>
  <c r="G67" i="12"/>
  <c r="M67" i="12" s="1"/>
  <c r="I67" i="12"/>
  <c r="K67" i="12"/>
  <c r="O67" i="12"/>
  <c r="Q67" i="12"/>
  <c r="V67" i="12"/>
  <c r="G69" i="12"/>
  <c r="M69" i="12" s="1"/>
  <c r="I69" i="12"/>
  <c r="K69" i="12"/>
  <c r="O69" i="12"/>
  <c r="Q69" i="12"/>
  <c r="V69" i="12"/>
  <c r="G71" i="12"/>
  <c r="I71" i="12"/>
  <c r="K71" i="12"/>
  <c r="M71" i="12"/>
  <c r="O71" i="12"/>
  <c r="Q71" i="12"/>
  <c r="V71" i="12"/>
  <c r="G75" i="12"/>
  <c r="M75" i="12" s="1"/>
  <c r="I75" i="12"/>
  <c r="K75" i="12"/>
  <c r="O75" i="12"/>
  <c r="Q75" i="12"/>
  <c r="V75" i="12"/>
  <c r="G77" i="12"/>
  <c r="M77" i="12" s="1"/>
  <c r="I77" i="12"/>
  <c r="K77" i="12"/>
  <c r="O77" i="12"/>
  <c r="O74" i="12" s="1"/>
  <c r="Q77" i="12"/>
  <c r="V77" i="12"/>
  <c r="V74" i="12" s="1"/>
  <c r="G79" i="12"/>
  <c r="I79" i="12"/>
  <c r="K79" i="12"/>
  <c r="M79" i="12"/>
  <c r="O79" i="12"/>
  <c r="Q79" i="12"/>
  <c r="V79" i="12"/>
  <c r="G87" i="12"/>
  <c r="M87" i="12" s="1"/>
  <c r="I87" i="12"/>
  <c r="K87" i="12"/>
  <c r="O87" i="12"/>
  <c r="Q87" i="12"/>
  <c r="V87" i="12"/>
  <c r="G92" i="12"/>
  <c r="I92" i="12"/>
  <c r="K92" i="12"/>
  <c r="O92" i="12"/>
  <c r="Q92" i="12"/>
  <c r="V92" i="12"/>
  <c r="G94" i="12"/>
  <c r="M94" i="12" s="1"/>
  <c r="I94" i="12"/>
  <c r="K94" i="12"/>
  <c r="O94" i="12"/>
  <c r="Q94" i="12"/>
  <c r="V94" i="12"/>
  <c r="G96" i="12"/>
  <c r="M96" i="12" s="1"/>
  <c r="I96" i="12"/>
  <c r="K96" i="12"/>
  <c r="O96" i="12"/>
  <c r="Q96" i="12"/>
  <c r="V96" i="12"/>
  <c r="G114" i="12"/>
  <c r="I114" i="12"/>
  <c r="K114" i="12"/>
  <c r="M114" i="12"/>
  <c r="O114" i="12"/>
  <c r="Q114" i="12"/>
  <c r="V114" i="12"/>
  <c r="G118" i="12"/>
  <c r="M118" i="12" s="1"/>
  <c r="I118" i="12"/>
  <c r="K118" i="12"/>
  <c r="O118" i="12"/>
  <c r="Q118" i="12"/>
  <c r="V118" i="12"/>
  <c r="G122" i="12"/>
  <c r="M122" i="12" s="1"/>
  <c r="I122" i="12"/>
  <c r="K122" i="12"/>
  <c r="O122" i="12"/>
  <c r="Q122" i="12"/>
  <c r="V122" i="12"/>
  <c r="G126" i="12"/>
  <c r="I126" i="12"/>
  <c r="K126" i="12"/>
  <c r="M126" i="12"/>
  <c r="O126" i="12"/>
  <c r="Q126" i="12"/>
  <c r="V126" i="12"/>
  <c r="G129" i="12"/>
  <c r="M129" i="12" s="1"/>
  <c r="I129" i="12"/>
  <c r="K129" i="12"/>
  <c r="O129" i="12"/>
  <c r="Q129" i="12"/>
  <c r="V129" i="12"/>
  <c r="G131" i="12"/>
  <c r="M131" i="12" s="1"/>
  <c r="I131" i="12"/>
  <c r="K131" i="12"/>
  <c r="O131" i="12"/>
  <c r="Q131" i="12"/>
  <c r="V131" i="12"/>
  <c r="G133" i="12"/>
  <c r="M133" i="12" s="1"/>
  <c r="I133" i="12"/>
  <c r="K133" i="12"/>
  <c r="O133" i="12"/>
  <c r="Q133" i="12"/>
  <c r="V133" i="12"/>
  <c r="G150" i="12"/>
  <c r="I150" i="12"/>
  <c r="K150" i="12"/>
  <c r="M150" i="12"/>
  <c r="O150" i="12"/>
  <c r="Q150" i="12"/>
  <c r="V150" i="12"/>
  <c r="G154" i="12"/>
  <c r="M154" i="12" s="1"/>
  <c r="I154" i="12"/>
  <c r="K154" i="12"/>
  <c r="O154" i="12"/>
  <c r="Q154" i="12"/>
  <c r="V154" i="12"/>
  <c r="G156" i="12"/>
  <c r="M156" i="12" s="1"/>
  <c r="I156" i="12"/>
  <c r="K156" i="12"/>
  <c r="O156" i="12"/>
  <c r="Q156" i="12"/>
  <c r="V156" i="12"/>
  <c r="G158" i="12"/>
  <c r="M158" i="12" s="1"/>
  <c r="I158" i="12"/>
  <c r="K158" i="12"/>
  <c r="O158" i="12"/>
  <c r="Q158" i="12"/>
  <c r="V158" i="12"/>
  <c r="G178" i="12"/>
  <c r="I178" i="12"/>
  <c r="K178" i="12"/>
  <c r="M178" i="12"/>
  <c r="O178" i="12"/>
  <c r="Q178" i="12"/>
  <c r="V178" i="12"/>
  <c r="G183" i="12"/>
  <c r="M183" i="12" s="1"/>
  <c r="I183" i="12"/>
  <c r="K183" i="12"/>
  <c r="O183" i="12"/>
  <c r="Q183" i="12"/>
  <c r="V183" i="12"/>
  <c r="G189" i="12"/>
  <c r="M189" i="12" s="1"/>
  <c r="I189" i="12"/>
  <c r="K189" i="12"/>
  <c r="O189" i="12"/>
  <c r="Q189" i="12"/>
  <c r="V189" i="12"/>
  <c r="G193" i="12"/>
  <c r="I193" i="12"/>
  <c r="K193" i="12"/>
  <c r="M193" i="12"/>
  <c r="O193" i="12"/>
  <c r="Q193" i="12"/>
  <c r="V193" i="12"/>
  <c r="G196" i="12"/>
  <c r="M196" i="12" s="1"/>
  <c r="I196" i="12"/>
  <c r="K196" i="12"/>
  <c r="O196" i="12"/>
  <c r="Q196" i="12"/>
  <c r="V196" i="12"/>
  <c r="G199" i="12"/>
  <c r="M199" i="12" s="1"/>
  <c r="I199" i="12"/>
  <c r="K199" i="12"/>
  <c r="O199" i="12"/>
  <c r="Q199" i="12"/>
  <c r="V199" i="12"/>
  <c r="G202" i="12"/>
  <c r="M202" i="12" s="1"/>
  <c r="I202" i="12"/>
  <c r="K202" i="12"/>
  <c r="O202" i="12"/>
  <c r="Q202" i="12"/>
  <c r="V202" i="12"/>
  <c r="G206" i="12"/>
  <c r="I206" i="12"/>
  <c r="K206" i="12"/>
  <c r="M206" i="12"/>
  <c r="O206" i="12"/>
  <c r="Q206" i="12"/>
  <c r="V206" i="12"/>
  <c r="G208" i="12"/>
  <c r="M208" i="12" s="1"/>
  <c r="I208" i="12"/>
  <c r="K208" i="12"/>
  <c r="O208" i="12"/>
  <c r="Q208" i="12"/>
  <c r="V208" i="12"/>
  <c r="G219" i="12"/>
  <c r="I219" i="12"/>
  <c r="K219" i="12"/>
  <c r="O219" i="12"/>
  <c r="Q219" i="12"/>
  <c r="V219" i="12"/>
  <c r="G229" i="12"/>
  <c r="M229" i="12" s="1"/>
  <c r="I229" i="12"/>
  <c r="I218" i="12" s="1"/>
  <c r="K229" i="12"/>
  <c r="O229" i="12"/>
  <c r="Q229" i="12"/>
  <c r="V229" i="12"/>
  <c r="G233" i="12"/>
  <c r="I233" i="12"/>
  <c r="K233" i="12"/>
  <c r="M233" i="12"/>
  <c r="O233" i="12"/>
  <c r="Q233" i="12"/>
  <c r="V233" i="12"/>
  <c r="G237" i="12"/>
  <c r="M237" i="12" s="1"/>
  <c r="I237" i="12"/>
  <c r="K237" i="12"/>
  <c r="O237" i="12"/>
  <c r="Q237" i="12"/>
  <c r="V237" i="12"/>
  <c r="G238" i="12"/>
  <c r="M238" i="12" s="1"/>
  <c r="I238" i="12"/>
  <c r="K238" i="12"/>
  <c r="O238" i="12"/>
  <c r="Q238" i="12"/>
  <c r="V238" i="12"/>
  <c r="G242" i="12"/>
  <c r="M242" i="12" s="1"/>
  <c r="I242" i="12"/>
  <c r="K242" i="12"/>
  <c r="O242" i="12"/>
  <c r="Q242" i="12"/>
  <c r="V242" i="12"/>
  <c r="Q246" i="12"/>
  <c r="G247" i="12"/>
  <c r="G246" i="12" s="1"/>
  <c r="I247" i="12"/>
  <c r="I246" i="12" s="1"/>
  <c r="K247" i="12"/>
  <c r="K246" i="12" s="1"/>
  <c r="O247" i="12"/>
  <c r="O246" i="12" s="1"/>
  <c r="Q247" i="12"/>
  <c r="V247" i="12"/>
  <c r="V246" i="12" s="1"/>
  <c r="G249" i="12"/>
  <c r="I249" i="12"/>
  <c r="K249" i="12"/>
  <c r="O249" i="12"/>
  <c r="Q249" i="12"/>
  <c r="V249" i="12"/>
  <c r="G252" i="12"/>
  <c r="I252" i="12"/>
  <c r="K252" i="12"/>
  <c r="M252" i="12"/>
  <c r="O252" i="12"/>
  <c r="Q252" i="12"/>
  <c r="V252" i="12"/>
  <c r="G256" i="12"/>
  <c r="M256" i="12" s="1"/>
  <c r="I256" i="12"/>
  <c r="K256" i="12"/>
  <c r="O256" i="12"/>
  <c r="Q256" i="12"/>
  <c r="V256" i="12"/>
  <c r="G259" i="12"/>
  <c r="M259" i="12" s="1"/>
  <c r="I259" i="12"/>
  <c r="K259" i="12"/>
  <c r="O259" i="12"/>
  <c r="Q259" i="12"/>
  <c r="V259" i="12"/>
  <c r="G262" i="12"/>
  <c r="M262" i="12" s="1"/>
  <c r="I262" i="12"/>
  <c r="K262" i="12"/>
  <c r="O262" i="12"/>
  <c r="Q262" i="12"/>
  <c r="V262" i="12"/>
  <c r="G265" i="12"/>
  <c r="I265" i="12"/>
  <c r="K265" i="12"/>
  <c r="M265" i="12"/>
  <c r="O265" i="12"/>
  <c r="Q265" i="12"/>
  <c r="V265" i="12"/>
  <c r="G267" i="12"/>
  <c r="M267" i="12" s="1"/>
  <c r="I267" i="12"/>
  <c r="K267" i="12"/>
  <c r="O267" i="12"/>
  <c r="Q267" i="12"/>
  <c r="V267" i="12"/>
  <c r="G269" i="12"/>
  <c r="M269" i="12" s="1"/>
  <c r="I269" i="12"/>
  <c r="K269" i="12"/>
  <c r="O269" i="12"/>
  <c r="Q269" i="12"/>
  <c r="V269" i="12"/>
  <c r="G271" i="12"/>
  <c r="M271" i="12" s="1"/>
  <c r="I271" i="12"/>
  <c r="K271" i="12"/>
  <c r="O271" i="12"/>
  <c r="Q271" i="12"/>
  <c r="V271" i="12"/>
  <c r="G274" i="12"/>
  <c r="I274" i="12"/>
  <c r="K274" i="12"/>
  <c r="M274" i="12"/>
  <c r="O274" i="12"/>
  <c r="Q274" i="12"/>
  <c r="V274" i="12"/>
  <c r="G276" i="12"/>
  <c r="M276" i="12" s="1"/>
  <c r="I276" i="12"/>
  <c r="K276" i="12"/>
  <c r="O276" i="12"/>
  <c r="Q276" i="12"/>
  <c r="V276" i="12"/>
  <c r="G287" i="12"/>
  <c r="M287" i="12" s="1"/>
  <c r="I287" i="12"/>
  <c r="K287" i="12"/>
  <c r="O287" i="12"/>
  <c r="O275" i="12" s="1"/>
  <c r="Q287" i="12"/>
  <c r="V287" i="12"/>
  <c r="V275" i="12" s="1"/>
  <c r="G298" i="12"/>
  <c r="I298" i="12"/>
  <c r="K298" i="12"/>
  <c r="M298" i="12"/>
  <c r="O298" i="12"/>
  <c r="Q298" i="12"/>
  <c r="V298" i="12"/>
  <c r="G312" i="12"/>
  <c r="M312" i="12" s="1"/>
  <c r="I312" i="12"/>
  <c r="K312" i="12"/>
  <c r="O312" i="12"/>
  <c r="Q312" i="12"/>
  <c r="V312" i="12"/>
  <c r="G324" i="12"/>
  <c r="I324" i="12"/>
  <c r="K324" i="12"/>
  <c r="O324" i="12"/>
  <c r="Q324" i="12"/>
  <c r="V324" i="12"/>
  <c r="G331" i="12"/>
  <c r="M331" i="12" s="1"/>
  <c r="I331" i="12"/>
  <c r="K331" i="12"/>
  <c r="O331" i="12"/>
  <c r="Q331" i="12"/>
  <c r="V331" i="12"/>
  <c r="G332" i="12"/>
  <c r="M332" i="12" s="1"/>
  <c r="I332" i="12"/>
  <c r="K332" i="12"/>
  <c r="O332" i="12"/>
  <c r="Q332" i="12"/>
  <c r="V332" i="12"/>
  <c r="G333" i="12"/>
  <c r="I333" i="12"/>
  <c r="K333" i="12"/>
  <c r="M333" i="12"/>
  <c r="O333" i="12"/>
  <c r="Q333" i="12"/>
  <c r="V333" i="12"/>
  <c r="G335" i="12"/>
  <c r="M335" i="12" s="1"/>
  <c r="I335" i="12"/>
  <c r="K335" i="12"/>
  <c r="O335" i="12"/>
  <c r="Q335" i="12"/>
  <c r="V335" i="12"/>
  <c r="G336" i="12"/>
  <c r="M336" i="12" s="1"/>
  <c r="I336" i="12"/>
  <c r="K336" i="12"/>
  <c r="O336" i="12"/>
  <c r="O334" i="12" s="1"/>
  <c r="Q336" i="12"/>
  <c r="V336" i="12"/>
  <c r="V334" i="12" s="1"/>
  <c r="Q338" i="12"/>
  <c r="G339" i="12"/>
  <c r="G338" i="12" s="1"/>
  <c r="I339" i="12"/>
  <c r="I338" i="12" s="1"/>
  <c r="K339" i="12"/>
  <c r="K338" i="12" s="1"/>
  <c r="O339" i="12"/>
  <c r="O338" i="12" s="1"/>
  <c r="Q339" i="12"/>
  <c r="V339" i="12"/>
  <c r="V338" i="12" s="1"/>
  <c r="AF343" i="12"/>
  <c r="G41" i="1" s="1"/>
  <c r="I18" i="1"/>
  <c r="K323" i="12" l="1"/>
  <c r="G323" i="12"/>
  <c r="Q248" i="12"/>
  <c r="I248" i="12"/>
  <c r="V248" i="12"/>
  <c r="O248" i="12"/>
  <c r="K232" i="12"/>
  <c r="Q232" i="12"/>
  <c r="I232" i="12"/>
  <c r="K218" i="12"/>
  <c r="G218" i="12"/>
  <c r="I57" i="1" s="1"/>
  <c r="V182" i="12"/>
  <c r="O182" i="12"/>
  <c r="K125" i="12"/>
  <c r="Q125" i="12"/>
  <c r="I125" i="12"/>
  <c r="K91" i="12"/>
  <c r="G91" i="12"/>
  <c r="I54" i="1" s="1"/>
  <c r="V8" i="12"/>
  <c r="O8" i="12"/>
  <c r="AE343" i="12"/>
  <c r="F41" i="1" s="1"/>
  <c r="H41" i="1" s="1"/>
  <c r="I41" i="1" s="1"/>
  <c r="K334" i="12"/>
  <c r="Q334" i="12"/>
  <c r="I334" i="12"/>
  <c r="Q323" i="12"/>
  <c r="I323" i="12"/>
  <c r="V323" i="12"/>
  <c r="O323" i="12"/>
  <c r="K275" i="12"/>
  <c r="Q275" i="12"/>
  <c r="I275" i="12"/>
  <c r="K248" i="12"/>
  <c r="G248" i="12"/>
  <c r="V232" i="12"/>
  <c r="O232" i="12"/>
  <c r="Q218" i="12"/>
  <c r="V218" i="12"/>
  <c r="O218" i="12"/>
  <c r="K182" i="12"/>
  <c r="Q182" i="12"/>
  <c r="I182" i="12"/>
  <c r="V125" i="12"/>
  <c r="O125" i="12"/>
  <c r="Q91" i="12"/>
  <c r="I91" i="12"/>
  <c r="V91" i="12"/>
  <c r="O91" i="12"/>
  <c r="K74" i="12"/>
  <c r="Q74" i="12"/>
  <c r="I74" i="12"/>
  <c r="K8" i="12"/>
  <c r="Q8" i="12"/>
  <c r="I8" i="12"/>
  <c r="I60" i="1"/>
  <c r="Q185" i="13"/>
  <c r="V185" i="13"/>
  <c r="O185" i="13"/>
  <c r="K170" i="13"/>
  <c r="G170" i="13"/>
  <c r="I66" i="1" s="1"/>
  <c r="Q158" i="13"/>
  <c r="K149" i="13"/>
  <c r="Q149" i="13"/>
  <c r="V102" i="13"/>
  <c r="O102" i="13"/>
  <c r="K89" i="13"/>
  <c r="Q89" i="13"/>
  <c r="I89" i="13"/>
  <c r="G87" i="13"/>
  <c r="K39" i="13"/>
  <c r="G39" i="13"/>
  <c r="I61" i="1" s="1"/>
  <c r="AE203" i="13"/>
  <c r="F42" i="1" s="1"/>
  <c r="H42" i="1" s="1"/>
  <c r="I42" i="1" s="1"/>
  <c r="K185" i="13"/>
  <c r="G185" i="13"/>
  <c r="Q170" i="13"/>
  <c r="I170" i="13"/>
  <c r="V170" i="13"/>
  <c r="O170" i="13"/>
  <c r="V149" i="13"/>
  <c r="O149" i="13"/>
  <c r="K102" i="13"/>
  <c r="Q102" i="13"/>
  <c r="I102" i="13"/>
  <c r="V89" i="13"/>
  <c r="O89" i="13"/>
  <c r="Q39" i="13"/>
  <c r="I39" i="13"/>
  <c r="V39" i="13"/>
  <c r="O39" i="13"/>
  <c r="K18" i="13"/>
  <c r="Q18" i="13"/>
  <c r="I18" i="13"/>
  <c r="K11" i="13"/>
  <c r="G11" i="13"/>
  <c r="I58" i="1" s="1"/>
  <c r="K8" i="13"/>
  <c r="Q8" i="13"/>
  <c r="I8" i="13"/>
  <c r="K25" i="14"/>
  <c r="Q25" i="14"/>
  <c r="I25" i="14"/>
  <c r="V8" i="14"/>
  <c r="O8" i="14"/>
  <c r="G39" i="1"/>
  <c r="G44" i="1" s="1"/>
  <c r="G25" i="1" s="1"/>
  <c r="A25" i="1" s="1"/>
  <c r="A26" i="1" s="1"/>
  <c r="G40" i="1"/>
  <c r="V25" i="14"/>
  <c r="O25" i="14"/>
  <c r="K8" i="14"/>
  <c r="Q8" i="14"/>
  <c r="I8" i="14"/>
  <c r="M25" i="14"/>
  <c r="M8" i="14"/>
  <c r="G25" i="14"/>
  <c r="I69" i="1" s="1"/>
  <c r="I20" i="1" s="1"/>
  <c r="G8" i="14"/>
  <c r="AE39" i="14"/>
  <c r="M158" i="13"/>
  <c r="M149" i="13"/>
  <c r="M89" i="13"/>
  <c r="M102" i="13"/>
  <c r="M18" i="13"/>
  <c r="M8" i="13"/>
  <c r="G158" i="13"/>
  <c r="G149" i="13"/>
  <c r="I64" i="1" s="1"/>
  <c r="G102" i="13"/>
  <c r="I63" i="1" s="1"/>
  <c r="G89" i="13"/>
  <c r="I62" i="1" s="1"/>
  <c r="G18" i="13"/>
  <c r="G8" i="13"/>
  <c r="M186" i="13"/>
  <c r="M185" i="13" s="1"/>
  <c r="M171" i="13"/>
  <c r="M170" i="13" s="1"/>
  <c r="M40" i="13"/>
  <c r="M39" i="13" s="1"/>
  <c r="M12" i="13"/>
  <c r="M11" i="13" s="1"/>
  <c r="M232" i="12"/>
  <c r="M125" i="12"/>
  <c r="M334" i="12"/>
  <c r="M275" i="12"/>
  <c r="M182" i="12"/>
  <c r="M74" i="12"/>
  <c r="M8" i="12"/>
  <c r="G334" i="12"/>
  <c r="G275" i="12"/>
  <c r="G232" i="12"/>
  <c r="G182" i="12"/>
  <c r="I56" i="1" s="1"/>
  <c r="G125" i="12"/>
  <c r="I55" i="1" s="1"/>
  <c r="G74" i="12"/>
  <c r="I53" i="1" s="1"/>
  <c r="G8" i="12"/>
  <c r="M339" i="12"/>
  <c r="M338" i="12" s="1"/>
  <c r="M324" i="12"/>
  <c r="M323" i="12" s="1"/>
  <c r="M249" i="12"/>
  <c r="M248" i="12" s="1"/>
  <c r="M247" i="12"/>
  <c r="M246" i="12" s="1"/>
  <c r="M219" i="12"/>
  <c r="M218" i="12" s="1"/>
  <c r="M92" i="12"/>
  <c r="M91" i="12" s="1"/>
  <c r="J28" i="1"/>
  <c r="J26" i="1"/>
  <c r="G38" i="1"/>
  <c r="F38" i="1"/>
  <c r="J23" i="1"/>
  <c r="J24" i="1"/>
  <c r="J25" i="1"/>
  <c r="J27" i="1"/>
  <c r="E24" i="1"/>
  <c r="E26" i="1"/>
  <c r="I52" i="1" l="1"/>
  <c r="G343" i="12"/>
  <c r="I59" i="1"/>
  <c r="I65" i="1"/>
  <c r="I67" i="1"/>
  <c r="I51" i="1"/>
  <c r="I16" i="1" s="1"/>
  <c r="G203" i="13"/>
  <c r="I17" i="1"/>
  <c r="G26" i="1"/>
  <c r="F43" i="1"/>
  <c r="H43" i="1" s="1"/>
  <c r="I43" i="1" s="1"/>
  <c r="F40" i="1"/>
  <c r="H40" i="1" s="1"/>
  <c r="I40" i="1" s="1"/>
  <c r="F39" i="1"/>
  <c r="I68" i="1"/>
  <c r="G39" i="14"/>
  <c r="I19" i="1" l="1"/>
  <c r="I21" i="1" s="1"/>
  <c r="I70" i="1"/>
  <c r="F44" i="1"/>
  <c r="H39" i="1"/>
  <c r="H44" i="1" s="1"/>
  <c r="I39" i="1" l="1"/>
  <c r="I44" i="1" s="1"/>
  <c r="J69" i="1"/>
  <c r="J51" i="1"/>
  <c r="J53" i="1"/>
  <c r="J55" i="1"/>
  <c r="J57" i="1"/>
  <c r="J59" i="1"/>
  <c r="J61" i="1"/>
  <c r="J63" i="1"/>
  <c r="J65" i="1"/>
  <c r="J67" i="1"/>
  <c r="J52" i="1"/>
  <c r="J54" i="1"/>
  <c r="J56" i="1"/>
  <c r="J58" i="1"/>
  <c r="J60" i="1"/>
  <c r="J62" i="1"/>
  <c r="J64" i="1"/>
  <c r="J66" i="1"/>
  <c r="J68" i="1"/>
  <c r="J41" i="1"/>
  <c r="J42" i="1"/>
  <c r="J43" i="1"/>
  <c r="J39" i="1"/>
  <c r="J44" i="1" s="1"/>
  <c r="J40" i="1"/>
  <c r="G28" i="1"/>
  <c r="G23" i="1"/>
  <c r="A23" i="1" s="1"/>
  <c r="J70" i="1" l="1"/>
  <c r="G24" i="1"/>
  <c r="A27" i="1" s="1"/>
  <c r="A24" i="1"/>
  <c r="A29" i="1" l="1"/>
  <c r="G29" i="1"/>
  <c r="G27" i="1" s="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Jakub Hajný</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Jakub Hajný</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authors>
    <author>Jakub Hajný</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<sst xmlns="http://schemas.openxmlformats.org/spreadsheetml/2006/main" count="2287" uniqueCount="671">
  <si>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</si>
  <si>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</si>
  <si>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</si>
  <si>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</si>
  <si>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</si>
  <si>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</si>
  <si>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</si>
  <si>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</si>
  <si>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</si>
  <si>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</si>
  <si>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</si>
  <si>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</si>
  <si>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</si>
  <si>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</si>
  <si>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</si>
  <si>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</si>
  <si>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</si>
  <si>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</si>
  <si>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</si>
  <si>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</si>
  <si>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</si>
  <si>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</si>
  <si>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</si>
  <si>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</si>
  <si>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</si>
  <si>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</si>
  <si>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</si>
  <si>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</si>
  <si>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</si>
  <si>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</si>
  <si>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</si>
  <si>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</si>
  <si>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</si>
  <si>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</si>
  <si>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</si>
  <si>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</si>
  <si>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</si>
  <si>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</si>
  <si>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</si>
  <si>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</si>
  <si>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</si>
  <si>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</si>
  <si>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</si>
  <si>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VaV25027</t>
  </si>
  <si>
    <t>Dům na ul. Dobrovského 39/2-revitalizace</t>
  </si>
  <si>
    <t>Město Nový Jičín</t>
  </si>
  <si>
    <t>Masarykovo nám. 1/1</t>
  </si>
  <si>
    <t>Nový Jičín</t>
  </si>
  <si>
    <t>74101</t>
  </si>
  <si>
    <t>00298212</t>
  </si>
  <si>
    <t>CZ00298212</t>
  </si>
  <si>
    <t>V&amp;V projekční a inženýrská činnost s.r.o.</t>
  </si>
  <si>
    <t>Velflíkova 385/14</t>
  </si>
  <si>
    <t>Ostrava - Hrabůvka</t>
  </si>
  <si>
    <t>70030</t>
  </si>
  <si>
    <t>10853944</t>
  </si>
  <si>
    <t>CZ10853944</t>
  </si>
  <si>
    <t>Stavba</t>
  </si>
  <si>
    <t>01</t>
  </si>
  <si>
    <t>Zadávací rozpočet SoD</t>
  </si>
  <si>
    <t>Vnější obvodový plášť budovy</t>
  </si>
  <si>
    <t>02</t>
  </si>
  <si>
    <t>Výměna skladby střechy</t>
  </si>
  <si>
    <t>03</t>
  </si>
  <si>
    <t>VRN a ON</t>
  </si>
  <si>
    <t>Celkem za stavbu</t>
  </si>
  <si>
    <t>CZK</t>
  </si>
  <si>
    <t>Rekapitulace dílů</t>
  </si>
  <si>
    <t>Typ dílu</t>
  </si>
  <si>
    <t>62</t>
  </si>
  <si>
    <t>Úpravy povrchů vnější</t>
  </si>
  <si>
    <t>64</t>
  </si>
  <si>
    <t>Výplně otvorů</t>
  </si>
  <si>
    <t>6S02</t>
  </si>
  <si>
    <t>Skladba S02 - oprava vnějších omítek stěn půdy</t>
  </si>
  <si>
    <t>6S04</t>
  </si>
  <si>
    <t>Skladba S04 - oprava teracové fasády a soklu</t>
  </si>
  <si>
    <t>6S06</t>
  </si>
  <si>
    <t>Skladba S06 - opravy omítek hlavních ploch</t>
  </si>
  <si>
    <t>6S07</t>
  </si>
  <si>
    <t>Skladba S07 - zateplení vnitroblok. stěny</t>
  </si>
  <si>
    <t>94</t>
  </si>
  <si>
    <t>Lešení a stavební výtahy</t>
  </si>
  <si>
    <t>95</t>
  </si>
  <si>
    <t>Dokončovací konstrukce na pozemních stavbách</t>
  </si>
  <si>
    <t>96</t>
  </si>
  <si>
    <t>Bourání konstrukcí</t>
  </si>
  <si>
    <t>99</t>
  </si>
  <si>
    <t>Staveništní přesun hmot</t>
  </si>
  <si>
    <t>712</t>
  </si>
  <si>
    <t>Povlakové krytiny</t>
  </si>
  <si>
    <t>713</t>
  </si>
  <si>
    <t>Izolace tepelné</t>
  </si>
  <si>
    <t>764</t>
  </si>
  <si>
    <t>Konstrukce klempířské</t>
  </si>
  <si>
    <t>765</t>
  </si>
  <si>
    <t>Krytiny tvrdé</t>
  </si>
  <si>
    <t>766</t>
  </si>
  <si>
    <t>Konstrukce truhlářské, okna a dveře</t>
  </si>
  <si>
    <t>767</t>
  </si>
  <si>
    <t>Konstrukce zámečnické</t>
  </si>
  <si>
    <t>D96</t>
  </si>
  <si>
    <t>Přesuny suti a vybouraných hmot</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</si>
  <si>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</si>
  <si>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</si>
  <si>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</si>
  <si>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</si>
  <si>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</si>
  <si>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</si>
  <si>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</si>
  <si>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</si>
  <si>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</si>
  <si>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</si>
  <si>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</si>
  <si>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</si>
  <si>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</si>
  <si>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</si>
  <si>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</si>
  <si>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</si>
  <si>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</si>
  <si>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</si>
  <si>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</si>
  <si>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</si>
  <si>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</si>
  <si>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</si>
  <si>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</si>
  <si>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</si>
  <si>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</si>
  <si>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</si>
  <si>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</si>
  <si>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</si>
  <si>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</si>
  <si>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</si>
  <si>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</si>
  <si>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642101013RA1</t>
  </si>
  <si>
    <t>Výměna okna do 2,7 m2, oprava ostění zeď tloušťky do 300 mm</t>
  </si>
  <si>
    <t>kus</t>
  </si>
  <si>
    <t>Vlastní</t>
  </si>
  <si>
    <t>Součtová</t>
  </si>
  <si>
    <t>Agregovaná položka</t>
  </si>
  <si>
    <t>Běžná</t>
  </si>
  <si>
    <t>POL2_</t>
  </si>
  <si>
    <t>Skladba/Norma</t>
  </si>
  <si>
    <t>POP</t>
  </si>
  <si>
    <t>Omítka vápenná vnitřního ostění - hladká</t>
  </si>
  <si>
    <t>Vyrovnávací vrstva MC šířky do 15 cm</t>
  </si>
  <si>
    <t>Montáž plastových a dřevěných oken a balkonových dveří s vypěněním</t>
  </si>
  <si>
    <t>Přisekání rovných ostění cihelných na MVC</t>
  </si>
  <si>
    <t>Vyvěšení dřevěných a plastových okenních křídel pl. do 1,5 m2</t>
  </si>
  <si>
    <t>Vybourání dřevěných rámů oken dvojitých pl. 4 m2</t>
  </si>
  <si>
    <t>642101011RA1</t>
  </si>
  <si>
    <t>Výměna okna do 0,8 m2, oprava ostění zeď tloušťky do 300 mm</t>
  </si>
  <si>
    <t>Vybourání dřevěných rámů oken dvojitých pl. 1 m2</t>
  </si>
  <si>
    <t>642101011RA2</t>
  </si>
  <si>
    <t>Výměna okna do 0,8 m2, oprava ostění zeď tloušťky do 450 mm</t>
  </si>
  <si>
    <t>Vyrovnávací vrstva MC šířky do 30 cm</t>
  </si>
  <si>
    <t>O01</t>
  </si>
  <si>
    <t>Výroba a dodávka okna - viz. PD "výpis oken" - prvek oznč. O01 vč. všech prvků dle výpisu</t>
  </si>
  <si>
    <t>Indiv</t>
  </si>
  <si>
    <t>Specifikace</t>
  </si>
  <si>
    <t>POL3_</t>
  </si>
  <si>
    <t>okno: 1.755 x 1.385 mm</t>
  </si>
  <si>
    <t/>
  </si>
  <si>
    <t>ČTYŘKŘÍDLÉ DŘEVĚNÉ OKNO Z VÍCEVRSTVÝCH/LEPENÝCH PROFILŮ</t>
  </si>
  <si>
    <t>VŠECHNY KŘÍDLA SKLÁPĚCÍ DOVNITŘ A HORNÍ KŘÍDLA OTEVÍRAVÉ</t>
  </si>
  <si>
    <t>ČLENĚNÍ DLE STÁVAJÍCÍHO KASTLOVÉHO OKNA, ZASKLENO IZOLAČNÍM TROJSKLEM</t>
  </si>
  <si>
    <t>TĚSNÍCÍ SYSTÉM OKEN S3, TĚSNÍCÍ PÁSEK INT+EXT, CELOOBVODOVÉ KOVÁNÍ TŘ.BEZP.1, Uw,min=0,9 W/m2K,</t>
  </si>
  <si>
    <t>BAREVNOST DLE ZACHOVÁVANÝCH VSTUPNÍCH DVEŘÍ (nebo dle stanoviska odboru památkové péče)</t>
  </si>
  <si>
    <t>O02</t>
  </si>
  <si>
    <t>Výroba a dodávka okna - viz. PD "výpis oken" - prvek oznč. O02 vč. všech prvků dle výpisu</t>
  </si>
  <si>
    <t>okno: 810 x 215 mm</t>
  </si>
  <si>
    <t>JEDNOKŘÍDLÉ DŘEVĚNÉ OKNO Z VÍCEVRSTVÝCH/LEPENÝCH PROFILŮ</t>
  </si>
  <si>
    <t>KŘÍDLO SKLÁPĚCÍ DOVNITŘ, ZASKLENO IZOLAČNÍM TROJSKLEM</t>
  </si>
  <si>
    <t>O03</t>
  </si>
  <si>
    <t>Výroba a dodávka okna - viz. PD "výpis oken" - prvek oznč. O03 vč. všech prvků dle výpisu</t>
  </si>
  <si>
    <t>okno: 545 x 1.120 mm</t>
  </si>
  <si>
    <t>KŘÍDLO OTEVÍRAVÉ+SKLÁPĚCÍ DOVNITŘ, ZASKLENO IZOLAČNÍM TROJSKLEM</t>
  </si>
  <si>
    <t>Repas01</t>
  </si>
  <si>
    <t>Repase stávajících výkladců - dle PD včetně přesklení - plocha 2,30 x 1,70 m</t>
  </si>
  <si>
    <t>soub</t>
  </si>
  <si>
    <t>Práce</t>
  </si>
  <si>
    <t>POL1_</t>
  </si>
  <si>
    <t>Zasklení:</t>
  </si>
  <si>
    <t>Demontáž stávajícího zasklení (jednosklo)</t>
  </si>
  <si>
    <t>Nové zasklení (dvojsklem) včetně tmelení / těsnění</t>
  </si>
  <si>
    <t>Rámy:</t>
  </si>
  <si>
    <t>Očištění, odmaštění, nový dvojnásobný nátěr</t>
  </si>
  <si>
    <t>Repas02</t>
  </si>
  <si>
    <t>Repase stávajících výkladců - dle PD včetně přesklení - plocha 0,80 x 1,70 m</t>
  </si>
  <si>
    <t>648991113RT2</t>
  </si>
  <si>
    <t>Osazení parapet.desek plast. a lamin. š.nad 20cm včetně dodávky plastové parapetní desky š. 250 mm</t>
  </si>
  <si>
    <t>m</t>
  </si>
  <si>
    <t>RTS 25/ II</t>
  </si>
  <si>
    <t>T01 : 1,385*2</t>
  </si>
  <si>
    <t>VV</t>
  </si>
  <si>
    <t>648991111RT4</t>
  </si>
  <si>
    <t>Osazení parapet.desek plast. a lamin. š. do 20cm včetně dodávky plastové parapetní desky š. 200 mm</t>
  </si>
  <si>
    <t>T02 : 0,545</t>
  </si>
  <si>
    <t>632451012R00</t>
  </si>
  <si>
    <t>Vyrovnávací potěr ze SMS, v pásu, tl. 30 mm</t>
  </si>
  <si>
    <t>m2</t>
  </si>
  <si>
    <t xml:space="preserve">vymazání pod parapety : </t>
  </si>
  <si>
    <t>2,77*0,25+0,545*0,2</t>
  </si>
  <si>
    <t>978015241R00</t>
  </si>
  <si>
    <t>Otlučení omítek vnějších MVC v složit.1-4 do 30 %</t>
  </si>
  <si>
    <t>Odkaz na mn. položky pořadí 14 : 51,36980</t>
  </si>
  <si>
    <t>622904112R00</t>
  </si>
  <si>
    <t>Očištění fasád tlakovou vodou složitost 1 - 2</t>
  </si>
  <si>
    <t>622423322R00</t>
  </si>
  <si>
    <t>Oprava vnějších omítek do 30 % plochy, složitost III., štuk na 100 % plochy</t>
  </si>
  <si>
    <t xml:space="preserve">výměra plochy dle DWG : </t>
  </si>
  <si>
    <t>20,89</t>
  </si>
  <si>
    <t>2,77*4,36</t>
  </si>
  <si>
    <t>2,77*8,38</t>
  </si>
  <si>
    <t xml:space="preserve">odpočet výplní : </t>
  </si>
  <si>
    <t>-2,1*2</t>
  </si>
  <si>
    <t>-0,61</t>
  </si>
  <si>
    <t>622412525R00</t>
  </si>
  <si>
    <t>Nátěr stěn vněj.,slož.3-4, vápenný, oprav.omít.</t>
  </si>
  <si>
    <t>Bez nákladů na lešení.</t>
  </si>
  <si>
    <t>978036321R00</t>
  </si>
  <si>
    <t>Otlučení omítek z umělého kamene v rozsahu 10 %</t>
  </si>
  <si>
    <t>Odkaz na mn. položky pořadí 18 : 81,67500</t>
  </si>
  <si>
    <t>622431151R00</t>
  </si>
  <si>
    <t>Oprava omítek z uměl. kamene,opracovaných do 10 %</t>
  </si>
  <si>
    <t xml:space="preserve">plocha stěny na ulici Dobrovského dle DWG : </t>
  </si>
  <si>
    <t>95,23</t>
  </si>
  <si>
    <t xml:space="preserve">zaoblený podhled : </t>
  </si>
  <si>
    <t>24,59*0,2</t>
  </si>
  <si>
    <t>-8,79*2</t>
  </si>
  <si>
    <t>-8,08</t>
  </si>
  <si>
    <t>-7,65</t>
  </si>
  <si>
    <t>-11,52</t>
  </si>
  <si>
    <t>-0,17*6</t>
  </si>
  <si>
    <t xml:space="preserve">sokl sloupů : </t>
  </si>
  <si>
    <t>1,463*7</t>
  </si>
  <si>
    <t>1,06*3</t>
  </si>
  <si>
    <t>1,353*2</t>
  </si>
  <si>
    <t>0,85*2</t>
  </si>
  <si>
    <t xml:space="preserve">pohled vně : </t>
  </si>
  <si>
    <t>9,55</t>
  </si>
  <si>
    <t>622A1</t>
  </si>
  <si>
    <t>Injektáž trhlin</t>
  </si>
  <si>
    <t>vyplnění dutých míst prasklin, zafixování trhlin akrylátovou pryskyřicí, navrtání hloubkové injektáže s přichycením k pevnému zdivu, retuš prasklin</t>
  </si>
  <si>
    <t xml:space="preserve">předpoklad 10% plochy : </t>
  </si>
  <si>
    <t>Odkaz na mn. položky pořadí 18 : 81,67500*0,1</t>
  </si>
  <si>
    <t>349235851A</t>
  </si>
  <si>
    <t>Oprava ubitých hran a rohů</t>
  </si>
  <si>
    <t>zhotovení podkladu, navrtání rohových armatur, vlepení armatury, natažení teracca, dopracování ozdobných lemů, úprava struktury, zkrápění vodou</t>
  </si>
  <si>
    <t>783893322A</t>
  </si>
  <si>
    <t>Nátěr stěn hydrofóbní, dvojnásobný včetně lokálního dobarvení</t>
  </si>
  <si>
    <t>lokální dobarvení doplněných ploch, rohů, hran nebo trhlin + konzervace povrchu nátěrem proti vodě nebo fasádním hydrokrémem (nemění vzhled ani povrch)</t>
  </si>
  <si>
    <t>622904121R00</t>
  </si>
  <si>
    <t>Ruční čištění ocelovým kartáčem</t>
  </si>
  <si>
    <t>Odkaz na mn. položky pořadí 25 : 206,98400</t>
  </si>
  <si>
    <t>Odkaz na mn. položky pořadí 29 : 169,73500</t>
  </si>
  <si>
    <t>622904215R00</t>
  </si>
  <si>
    <t>Očištění organických nečiistot z fasád slož.3-5</t>
  </si>
  <si>
    <t>622421733R00</t>
  </si>
  <si>
    <t>Oprava vnější štukové omítky stěn, do 30 % plochy, stupeň složitosti III, ze suchých vápenných směsí</t>
  </si>
  <si>
    <t>Oprava omítky !!! stupně členitosti III. !!!</t>
  </si>
  <si>
    <t>členění obtížnosti fasád viz. pravidla oceňování ceníku RTS...</t>
  </si>
  <si>
    <t>na konci stránky v odkaze:</t>
  </si>
  <si>
    <t>https://www.cenovasoustava.cz/default.asp?Typ=1&amp;ID=1&amp;BId=1&amp;Pop=1&amp;IDmH=1731304&amp;IDm=1575466&amp;Menu=HSV</t>
  </si>
  <si>
    <t>Položka obsahuje doplnění omítky ve skladbě: vápenný památkářský postřik tl. 3 mm, vápenná památkářská omítka tl. 15 mm a vápenný památkářský štuk tl. 3 mm na 30 % plochy fasády.</t>
  </si>
  <si>
    <t xml:space="preserve">starší plocha v ulici Dobrovského : </t>
  </si>
  <si>
    <t xml:space="preserve">výměra dle DWG včetně otvorů : </t>
  </si>
  <si>
    <t>212,88</t>
  </si>
  <si>
    <t>25,97</t>
  </si>
  <si>
    <t xml:space="preserve">římsy : </t>
  </si>
  <si>
    <t>24,6*0,5</t>
  </si>
  <si>
    <t>5,56*0,65</t>
  </si>
  <si>
    <t xml:space="preserve">odpočet otvorů : </t>
  </si>
  <si>
    <t>-4,04*10</t>
  </si>
  <si>
    <t>-3,69*2</t>
  </si>
  <si>
    <t>622904217R00</t>
  </si>
  <si>
    <t>Očištění organických nečiistot z fasád slož.6-7</t>
  </si>
  <si>
    <t>978015341R00</t>
  </si>
  <si>
    <t>Otlučení omítek vnějších MVC v složit.5-7 do 30 %</t>
  </si>
  <si>
    <t>622421763R00</t>
  </si>
  <si>
    <t>Oprava vnější štukové omítky stěn, do 30 % plochy, stupeň složitosti VI, ze suchých vápenných směsí</t>
  </si>
  <si>
    <t>Oprava omítky !!! stupně členitosti VI. !!!</t>
  </si>
  <si>
    <t xml:space="preserve">část u náměstí : </t>
  </si>
  <si>
    <t>60,92</t>
  </si>
  <si>
    <t>93,92</t>
  </si>
  <si>
    <t>10,37*0,65</t>
  </si>
  <si>
    <t>6,53*0,65</t>
  </si>
  <si>
    <t xml:space="preserve">vnitřní strany sloupů : </t>
  </si>
  <si>
    <t>3*8</t>
  </si>
  <si>
    <t>-2,11</t>
  </si>
  <si>
    <t>-2,66*2</t>
  </si>
  <si>
    <t>-2,11*6</t>
  </si>
  <si>
    <t>622412545R00</t>
  </si>
  <si>
    <t>Nátěr stěn vněj.,slož.6, vápenný, oprav. omítka</t>
  </si>
  <si>
    <t>978015221R00</t>
  </si>
  <si>
    <t>Otlučení omítek vnějších MVC v složit.1-4 do 10 %</t>
  </si>
  <si>
    <t xml:space="preserve">opravy nesoudrženého povrchu : </t>
  </si>
  <si>
    <t xml:space="preserve">plocha : </t>
  </si>
  <si>
    <t>Odkaz na mn. položky pořadí 38 : 218,60440</t>
  </si>
  <si>
    <t xml:space="preserve">% odpočtu otvorů : </t>
  </si>
  <si>
    <t>-218/100*15</t>
  </si>
  <si>
    <t>622477121R00</t>
  </si>
  <si>
    <t>Oprava vnější omítky hladké stěn,sl.II,do 10 %,SMS</t>
  </si>
  <si>
    <t xml:space="preserve">plocha s % odpočtem výplní : </t>
  </si>
  <si>
    <t>Odkaz na mn. položky pořadí 31 : 185,90440</t>
  </si>
  <si>
    <t>622904212R00</t>
  </si>
  <si>
    <t>Očištění organických nečiistot z fasád slož.1-2</t>
  </si>
  <si>
    <t>602011199R00</t>
  </si>
  <si>
    <t>Penetrace na stěnách velmi savých minerálních podkladů (lehké betony a staré omítky)</t>
  </si>
  <si>
    <t>622300141R00</t>
  </si>
  <si>
    <t>Montáž vyrovnávací vrstvy izolantem</t>
  </si>
  <si>
    <t xml:space="preserve">předpoklad vyrovnání nerovného zdiva "podlepy" - 30% : </t>
  </si>
  <si>
    <t>Odkaz na mn. položky pořadí 31 : 185,90440*0,3</t>
  </si>
  <si>
    <t>631403080R</t>
  </si>
  <si>
    <t>Deska izolační MW, tl. 20 mm, podélná vlákna, fasádní</t>
  </si>
  <si>
    <t>SPCM</t>
  </si>
  <si>
    <t>Odkaz na mn. položky pořadí 36 : 55,77132*1,12</t>
  </si>
  <si>
    <t>622300042A1</t>
  </si>
  <si>
    <t>KZS z minerálních desek, plocha s otvory, budovy výšky nad 6 m desky fasádní z minerálního vlákna, tl. 140 mm - Lamb.D 0,035 W.m-1.K-1</t>
  </si>
  <si>
    <t>Agreg. položka</t>
  </si>
  <si>
    <t>výpočet výměry plochy bez odpočtu otvorů, jelikož skladba obsahuje podíl otvorů včetně úprav ostění.</t>
  </si>
  <si>
    <t>Zakrytí výplní otvorů. Osazení soklové lišty. Nalepení tepelně izolačních fasádních desek (fasáda, ostění a parapety výplní otvorů). Zajištění terčovými hmoždinkami. Vyztužení rohů lištami, osazení parapetních a okenních omítkových lišt. Nanesení lepicí stěrky na zabroušený podklad, vlepení výztužné sklolaminátové síťoviny, zatření stěrky. Penetrační nátěr, povrchová úprava omítkou.</t>
  </si>
  <si>
    <t>Bez lešení - lešení bylo z agregace vymazáno a je vyčísleno položkou zvlášť.</t>
  </si>
  <si>
    <t xml:space="preserve">výměra dle zaměření DWG výkresu : </t>
  </si>
  <si>
    <t>203,645</t>
  </si>
  <si>
    <t>9,82*0,1*2</t>
  </si>
  <si>
    <t>7,26*1,79</t>
  </si>
  <si>
    <t>941940032RAE</t>
  </si>
  <si>
    <t>Lešení lehké fasádní, šířka 1 m, výška do 30 m montáž, demontáž, doprava, pronájem 5 měsíců</t>
  </si>
  <si>
    <t xml:space="preserve">skladba S 02,04,06 : </t>
  </si>
  <si>
    <t>945940001RAC</t>
  </si>
  <si>
    <t>Lešení závěsné konzolové, na chemické kotvy, šířky do 1 m, zábradlí výšky 1,5 m montáž, demontáž, doprava, pronájem 3 měsíce</t>
  </si>
  <si>
    <t xml:space="preserve">skladba S07 : </t>
  </si>
  <si>
    <t>21,02</t>
  </si>
  <si>
    <t>766112820R00</t>
  </si>
  <si>
    <t>Demontáž dřevěných stěn prosklených</t>
  </si>
  <si>
    <t xml:space="preserve">demontáž stávajících výkladců : </t>
  </si>
  <si>
    <t>V04-05 : 2,315*(3,305+3,785)</t>
  </si>
  <si>
    <t>V06 vč. bočního napojení na dveře + V07 : 1,845*(1,995+0,98+3,065)+0,445*2,195</t>
  </si>
  <si>
    <t>968061126R00</t>
  </si>
  <si>
    <t>Vyvěšení dřevěných a plastových dveřních křídel pl. nad 2 m2</t>
  </si>
  <si>
    <t>968062456R00</t>
  </si>
  <si>
    <t>Vybourání dřevěných dveřních zárubní pl. nad 2 m2</t>
  </si>
  <si>
    <t xml:space="preserve">dveře u výkladců : </t>
  </si>
  <si>
    <t>2*1,12</t>
  </si>
  <si>
    <t>9,195*1,125</t>
  </si>
  <si>
    <t>968095001R00</t>
  </si>
  <si>
    <t>Bourání parapetů dřevěných š. do 25 cm</t>
  </si>
  <si>
    <t xml:space="preserve">demontáž stávajících parapetů u měněných oken : </t>
  </si>
  <si>
    <t>Odkaz na mn. položky pořadí 10 : 0,54500</t>
  </si>
  <si>
    <t>Odkaz na mn. položky pořadí 9 : 2,77000</t>
  </si>
  <si>
    <t>999281211R00</t>
  </si>
  <si>
    <t>Přesun hmot, opravy vněj. plášťů výšky do 25 m</t>
  </si>
  <si>
    <t>t</t>
  </si>
  <si>
    <t>Přesun hmot</t>
  </si>
  <si>
    <t>POL7_</t>
  </si>
  <si>
    <t>764421830R00</t>
  </si>
  <si>
    <t>Demontáž oplechování říms, rš od 100 do 200 mm</t>
  </si>
  <si>
    <t xml:space="preserve">demontáž stávajících prvků : </t>
  </si>
  <si>
    <t>Odkaz na mn. položky pořadí 50 : 33,00000</t>
  </si>
  <si>
    <t>764421850R00</t>
  </si>
  <si>
    <t>Demontáž oplechování říms, rš od 250 do 330 mm</t>
  </si>
  <si>
    <t>Odkaz na mn. položky pořadí 51 : 30,40000</t>
  </si>
  <si>
    <t>Odkaz na mn. položky pořadí 52 : 25,00000</t>
  </si>
  <si>
    <t>764421870R00</t>
  </si>
  <si>
    <t>Demontáž oplechování říms, rš od 400 do 500 mm</t>
  </si>
  <si>
    <t>Odkaz na mn. položky pořadí 53 : 11,00000</t>
  </si>
  <si>
    <t>764410850R00</t>
  </si>
  <si>
    <t>Demontáž oplechování parapetů, rš od 100 do 350 mm</t>
  </si>
  <si>
    <t>Odkaz na mn. položky pořadí 54 : 20,82000</t>
  </si>
  <si>
    <t>764812619R00</t>
  </si>
  <si>
    <t>Oplechování říms z lakovaného Pz plechu, rš do 190 mm</t>
  </si>
  <si>
    <t>K06 a : 25</t>
  </si>
  <si>
    <t>K08 : 8</t>
  </si>
  <si>
    <t>764812640R00</t>
  </si>
  <si>
    <t>Oplechování říms z lakovaného Pz plechu, rš do 250 mm</t>
  </si>
  <si>
    <t>K09 : 30,4</t>
  </si>
  <si>
    <t>764812650R00</t>
  </si>
  <si>
    <t>Oplechování říms z lakovaného Pz plechu, rš do 330 mm</t>
  </si>
  <si>
    <t>K06 b : 25</t>
  </si>
  <si>
    <t>764812670R00</t>
  </si>
  <si>
    <t>Oplechování říms z lakovaného Pz plechu, rš do 500 mm</t>
  </si>
  <si>
    <t>K07 : 11</t>
  </si>
  <si>
    <t>764816134R00</t>
  </si>
  <si>
    <t>Oplechování parapetů z lakovaného Pz plechu, rš do 360 mm</t>
  </si>
  <si>
    <t>včetně krytek a spojovacích prostředků.</t>
  </si>
  <si>
    <t>K10-K17 : 2,77+4,1+6,15+1,15+2,5+1+1,65+1,5</t>
  </si>
  <si>
    <t>998764103R00</t>
  </si>
  <si>
    <t>Přesun hmot pro klempířské konstrukce, v objektech výšky do 24 m</t>
  </si>
  <si>
    <t>V04</t>
  </si>
  <si>
    <t>Výroba, dodávka a montáž výkladců - viz. PD "výpis výkladů" - prvek oznč. V04 vč. oprav ostění a veškerého příslušenství</t>
  </si>
  <si>
    <t>kompl</t>
  </si>
  <si>
    <t>výkladce 2x: 1.652 x 2.315 mm</t>
  </si>
  <si>
    <t>DVOUKŘÍDLÝ DŘEVĚNÝ VÝKLADEC Z VÍCEVRSTVÝCH/LEPENÝCH PROFILŮ, KŘÍDLA NEOTVÍRAVÁ, ČLENĚNÍ DLE STÁVAJÍCÍHO ŘEŠENÍ,</t>
  </si>
  <si>
    <t>ZASKLENO IZOLAČNÍM DVOJSKLEM, BEZPEČNOSTNÍ ZASKLENÍ ZE 100%</t>
  </si>
  <si>
    <t>TŘ. B2B (ochrana osob proti zranění, ochrana proti vloupání a poškození)</t>
  </si>
  <si>
    <t>TĚSNÍCÍ SYSTÉM OKEN S3, TĚSNÍCÍ PÁSEK INT+EXT</t>
  </si>
  <si>
    <t>CELOOBVODOVÉ KOVÁNÍ TŘ.BEZP.1, Uw,min=1,1 W/m2K</t>
  </si>
  <si>
    <t>BAREVNOST DLE ZACHOVÁVANÝCH VSTUPNÍCH DVEŘÍ (nebo dle stanoviska odboru památkové péče),</t>
  </si>
  <si>
    <t>VČETNĚ ZAPRAVENÍ OSTĚNÍ</t>
  </si>
  <si>
    <t>V05</t>
  </si>
  <si>
    <t>Výroba, dodávka a montáž výkladců - viz. PD "výpis výkladů" - prvek oznč. V05 vč. oprav ostění a veškerého příslušenství</t>
  </si>
  <si>
    <t>výkladce 2x: 1.892 x 2.315 mm</t>
  </si>
  <si>
    <t>V06</t>
  </si>
  <si>
    <t>Výroba, dodávka a montáž výkladců - viz. PD "výpis výkladů" - prvek oznč. V06 vč. oprav ostění a veškerého příslušenství</t>
  </si>
  <si>
    <t>výkladce 1x: 1.995 x 1.845 mm</t>
  </si>
  <si>
    <t>boční napojení výkladců na dveře: 980 x 1.845 mm + 445 x 2.215 mm</t>
  </si>
  <si>
    <t>vstupní dveře: 1.125 x 2.195 mm</t>
  </si>
  <si>
    <t>DVOUKŘÍDLÝ DŘEVĚNÝ VÝKLADEC Z VÍCEVRSTVÝCH/LEPENÝCH PROFILŮ A VSTUPNÍ DVEŘE PROPOJENÉ S VÝKLADCI, KŘÍDLA VÝKLADCE NEOTVÍRAVÁ, DVEŘE OTEVÍRAVÉ  ČLENĚNÍ DLE STÁVAJÍCÍHO ŘEŠENÍ,</t>
  </si>
  <si>
    <t>CELOOBVODOVÉ KOVÁNÍ TŘ.BEZP.1, Uw,min=1,1 W/m2K,</t>
  </si>
  <si>
    <t>DVEŘNÍ KOVÁNÍ ZE STRANY INTERIÉRU KLIKA, EXTERIÉR KOULE, FAB ZÁMEK S CYLINDRICKOU VLOŽKOU 3. BEZP. TŘÍDY</t>
  </si>
  <si>
    <t>V07</t>
  </si>
  <si>
    <t>Výroba, dodávka a montáž výkladců - viz. PD "výpis výkladů" - prvek oznč. V07 vč. oprav ostění a veškerého příslušenství</t>
  </si>
  <si>
    <t>výkladce 2x: 1.533 x 1.845 mm</t>
  </si>
  <si>
    <t>Z02</t>
  </si>
  <si>
    <t>Výroba, dodávka a montáž ocelových mříží - viz. PD "výpis zámečnických prvků" - prvek oznč. Z02 vč. kotvícího materiálu apod.</t>
  </si>
  <si>
    <t>rozměr: 810 x 215 mm</t>
  </si>
  <si>
    <t>OZDOBNÉ OCELOVÉ MŘÍŽE, LITINOVÉ ODLITKY</t>
  </si>
  <si>
    <t>POVRCHOVÁ ÚPRAVA ŽÁROVÝM ZINKOVÁNÍM</t>
  </si>
  <si>
    <t>RAL dle odboru památkové péče, sjednotit se zábradlím, případně oplechováním</t>
  </si>
  <si>
    <t>předpoklad kotvení do zdi pomocí chemických kotev a šroubovacího spojovacího materiálu</t>
  </si>
  <si>
    <t>767A1</t>
  </si>
  <si>
    <t>Demontáž, úschova a zpětná montáž anténního stožáru včetně vysílače/přijímače</t>
  </si>
  <si>
    <t>767A2</t>
  </si>
  <si>
    <t>Demontáž neužívaných prvků fasády - viz. výkres BK pohledy</t>
  </si>
  <si>
    <t>767A3</t>
  </si>
  <si>
    <t>Demontáý, úschova a zpětná montáž nástěnného světla uličního osvětlení včetně zapojení elektro</t>
  </si>
  <si>
    <t>979100014RAA</t>
  </si>
  <si>
    <t>Odvoz suti a vybouraných hmot do 15 km, vnitrostaveništní přesun do 25 m svislá doprava výtahem nebo shozem</t>
  </si>
  <si>
    <t>Přesun suti</t>
  </si>
  <si>
    <t>POL8_</t>
  </si>
  <si>
    <t>979990107R00</t>
  </si>
  <si>
    <t>Poplatek za uložení suti - směs betonu, cihel, dřeva, skupina odpadu 170904</t>
  </si>
  <si>
    <t>kategorie 17 09 04 smíšené stavební a demoliční odpady</t>
  </si>
  <si>
    <t>00411 AG</t>
  </si>
  <si>
    <t>Přípravné a průzkumné práce</t>
  </si>
  <si>
    <t>Soubor</t>
  </si>
  <si>
    <t>VRN</t>
  </si>
  <si>
    <t>POL99_8</t>
  </si>
  <si>
    <t>Povrchové úpravy vnější:</t>
  </si>
  <si>
    <t>Před prováděním prací bude provedena zkouška škrábáním ostrým nožem. Nutno odstranit organický nátěr před provedením této zkoušky. Dále bude provedena zkouška nasákavosti, akustická zkouška ploch na přítomnost dutin. Před provedením oprav musí být zhotovená zkouška přídržnosti vrstev a odolností proti odtržení podkladu (odtrhové zkoušky), dle toho bude stanoveno, zda obklad na části fasády bude moci být zachován.</t>
  </si>
  <si>
    <t>SUM</t>
  </si>
  <si>
    <t>Vyspravené podklady, smíšené podklady a podklady s vlasovými trhlinami nebo nejednotnou strukturou musí být předem natřeny materiálem například KEIM Romanit-Farbe, smíchaným 2:1 s přísadou například KEIM Romanit-Schlämmzusatz, toto je součástí položky. Následný vápenný nátěr se provede ve dvou vrstvách.</t>
  </si>
  <si>
    <t>622325854RT3</t>
  </si>
  <si>
    <t>Zateplovací systém, komín, minerální desky, tl. 40 mm omítka silikonová</t>
  </si>
  <si>
    <t>952902110R00</t>
  </si>
  <si>
    <t>Zametání v místnostech, chodbách, na  schodišti a na půdách</t>
  </si>
  <si>
    <t xml:space="preserve">před realizací střechy : </t>
  </si>
  <si>
    <t>94,627+137,797+43,534</t>
  </si>
  <si>
    <t>771101101R00</t>
  </si>
  <si>
    <t>Vysávání podlah průmyslovýcm vysavačem pro pokládku dlažby</t>
  </si>
  <si>
    <t>Odkaz na mn. položky pořadí 3 : 275,95800</t>
  </si>
  <si>
    <t>963011510R00</t>
  </si>
  <si>
    <t>Bourání stropů z tvárnic tl. 8 cm</t>
  </si>
  <si>
    <t xml:space="preserve">SR.1 : </t>
  </si>
  <si>
    <t>43,534</t>
  </si>
  <si>
    <t xml:space="preserve">SR.2 : </t>
  </si>
  <si>
    <t>94,627</t>
  </si>
  <si>
    <t>137,797</t>
  </si>
  <si>
    <t>965041341R00</t>
  </si>
  <si>
    <t>Bourání lehčených mazanin tl. 10 cm, nad 4 m2</t>
  </si>
  <si>
    <t>m3</t>
  </si>
  <si>
    <t xml:space="preserve">cementové potěry nebo prolévaný násyp : </t>
  </si>
  <si>
    <t xml:space="preserve">v průměrné tl. 25 mm : </t>
  </si>
  <si>
    <t>(137,979+43,534)*0,025</t>
  </si>
  <si>
    <t>965041441R00</t>
  </si>
  <si>
    <t>Bourání lehčených mazanin tl. nad 10 cm, nad 4 m2</t>
  </si>
  <si>
    <t xml:space="preserve">v průměrné tl. 110 mm : </t>
  </si>
  <si>
    <t>94,627*0,11</t>
  </si>
  <si>
    <t>976071111R00</t>
  </si>
  <si>
    <t>Vybourání kovových zábradlí a madel</t>
  </si>
  <si>
    <t xml:space="preserve">na střechách dle výkresu BK 4.NP : </t>
  </si>
  <si>
    <t>4,64</t>
  </si>
  <si>
    <t>3,845*2+5,97+9,54</t>
  </si>
  <si>
    <t>1,5</t>
  </si>
  <si>
    <t>3,74</t>
  </si>
  <si>
    <t>712300833RT3</t>
  </si>
  <si>
    <t>Odstranění povlakové krytiny střech do 10° 3 vrstvy, z ploch jednotlivě nad 20 m2</t>
  </si>
  <si>
    <t>712300834RT3</t>
  </si>
  <si>
    <t>Příplatek za odstranění každé další vrstvy, střechy do 10°, krytina povlaková z ploch jednotlivě nad 20 m2</t>
  </si>
  <si>
    <t xml:space="preserve">na předpokládané souvrství : </t>
  </si>
  <si>
    <t>Odkaz na mn. položky pořadí 9 : 275,95800*10</t>
  </si>
  <si>
    <t>712311101RZ2</t>
  </si>
  <si>
    <t>Provedení povlakové krytiny střech do 10°, asfaltovým penetračním nátěrem 2 vrstvy - včetně dodávky asfaltového penetračního nátěru</t>
  </si>
  <si>
    <t xml:space="preserve">plochy : </t>
  </si>
  <si>
    <t>712351111RT2</t>
  </si>
  <si>
    <t>Provedení povlakové krytiny střech do 10°, samolepicími asfaltovými pásy 1 vrstva - včetně dodávky asfaltového pásu Glastek 30 sticker plus</t>
  </si>
  <si>
    <t xml:space="preserve">mezivrství pod finálním pásem : </t>
  </si>
  <si>
    <t>712341559RT1</t>
  </si>
  <si>
    <t>Provedení povlakové krytiny střech do 10°, asfaltovými pásy, přitavení celoplošně 1 vrstva - asfaltový pás ve specifikaci</t>
  </si>
  <si>
    <t xml:space="preserve">parotěs (pojistná HI) + vrchní pás : </t>
  </si>
  <si>
    <t>Odkaz na mn. položky pořadí 3 : 275,95800*2</t>
  </si>
  <si>
    <t>628522691R</t>
  </si>
  <si>
    <t>Pás asfaltový modifikovaný GLASTEK AL 40 mineral, natavovací</t>
  </si>
  <si>
    <t>Odkaz na mn. položky pořadí 3 : 275,95800*1,2</t>
  </si>
  <si>
    <t>628522502R</t>
  </si>
  <si>
    <t>Pás asfaltový modifikovaný ELASTEK 40 SPECIAL dekor červený, natavovací</t>
  </si>
  <si>
    <t>712811101RZ2</t>
  </si>
  <si>
    <t>Provedení povlakové krytiny střech, samostatné vytažení povlaku, asfaltový penetrační nátěr 2 vrstvy - včetně dodávky asfaltového penetračního nátěru</t>
  </si>
  <si>
    <t xml:space="preserve">vytažení na stěny, atiky a komíny : </t>
  </si>
  <si>
    <t xml:space="preserve">VÝMĚRA PŘEDPOKLAD - bude účtováno dle zaměřené skutečnosti : </t>
  </si>
  <si>
    <t>35</t>
  </si>
  <si>
    <t>712851559RZ2</t>
  </si>
  <si>
    <t>Provedení povlakové krytiny střech, samostatné vytažení povlaku, samolepicí asfaltové pásy 1 vrstvy - včetně dodávky Glastek 30 sticker plus</t>
  </si>
  <si>
    <t>712841559RT1</t>
  </si>
  <si>
    <t>Provedení povlakové krytiny střech, samostatné vytažení povlaku, asfaltové pásy přitavením 1 vrstva - asfaltový pás ve specifikaci</t>
  </si>
  <si>
    <t>35*2</t>
  </si>
  <si>
    <t>35*1,2</t>
  </si>
  <si>
    <t>712997001R00</t>
  </si>
  <si>
    <t>Přilepení polystyrénových klínů do asfaltu</t>
  </si>
  <si>
    <t xml:space="preserve">náběhové klíny - výměra dle přítlačných lišt : </t>
  </si>
  <si>
    <t xml:space="preserve">K02 : </t>
  </si>
  <si>
    <t>60</t>
  </si>
  <si>
    <t>63152911R</t>
  </si>
  <si>
    <t>Klín atikový MW, rozměr 50 x 50 mm</t>
  </si>
  <si>
    <t>Odkaz na mn. položky pořadí 21 : 60,00000*1,1</t>
  </si>
  <si>
    <t>998712103R00</t>
  </si>
  <si>
    <t>Přesun hmot pro povlakové krytiny, v objektech výšky do 24 m</t>
  </si>
  <si>
    <t>713141714R00</t>
  </si>
  <si>
    <t>Montáž spádových klínů plochých střech, na pruhy lepidla, 1 vrstva</t>
  </si>
  <si>
    <t>28375972R</t>
  </si>
  <si>
    <t>Deska spádová EPS 150, BACHL</t>
  </si>
  <si>
    <t xml:space="preserve">průměrná tl. 172,5 mm : </t>
  </si>
  <si>
    <t>275,958*0,1725*1,1</t>
  </si>
  <si>
    <t>283757494R</t>
  </si>
  <si>
    <t>Deska izolační EPS 150, BACHL tl. 140 mm</t>
  </si>
  <si>
    <t>Odkaz na mn. položky pořadí 3 : 275,95800*1,1</t>
  </si>
  <si>
    <t>713141124R00</t>
  </si>
  <si>
    <t>Montáž tepelné izolace střech, na pruhy lepidla, 1 vrstva</t>
  </si>
  <si>
    <t>998713103R00</t>
  </si>
  <si>
    <t>Přesun hmot pro izolace tepelné, v objektech výšky do 24 m</t>
  </si>
  <si>
    <t>764323840R00</t>
  </si>
  <si>
    <t>Demontáž oplechování okapů, plochá střecha</t>
  </si>
  <si>
    <t>60+48+18+21,5</t>
  </si>
  <si>
    <t>764352810R00</t>
  </si>
  <si>
    <t>Demontáž žlabů půlkruhových rovných, rš 330 mm, šikmá střecha sklon do 30°</t>
  </si>
  <si>
    <t>Odkaz na mn. položky pořadí 40 : 48,00000</t>
  </si>
  <si>
    <t>764454801R00</t>
  </si>
  <si>
    <t>Demontáž odpadních kruhových trub, průměr 75 a 100 mm</t>
  </si>
  <si>
    <t>Odkaz na mn. položky pořadí 41 : 28,00000</t>
  </si>
  <si>
    <t>764812615R00</t>
  </si>
  <si>
    <t>Oplechování z lakovaného Pz plechu, rš do 150 mm, plochá střecha</t>
  </si>
  <si>
    <t>764813330R00</t>
  </si>
  <si>
    <t>Oplechování z lakovaného Pz plechu, rš do 330 mm, plochá střecha</t>
  </si>
  <si>
    <t xml:space="preserve">K04 : </t>
  </si>
  <si>
    <t>18</t>
  </si>
  <si>
    <t xml:space="preserve">K05 : </t>
  </si>
  <si>
    <t>21,5</t>
  </si>
  <si>
    <t>764813340R00</t>
  </si>
  <si>
    <t>Oplechování z lakovaného Pz plechu, rš do 400 mm, plochá střecha</t>
  </si>
  <si>
    <t xml:space="preserve">K03 : </t>
  </si>
  <si>
    <t>48</t>
  </si>
  <si>
    <t>764813350R00</t>
  </si>
  <si>
    <t>Oplechování z lakovaného Pz plechu, rš do 500 mm, plochá střecha</t>
  </si>
  <si>
    <t>764813360R00</t>
  </si>
  <si>
    <t>Oplechování z lakovaného Pz plechu, rš do 660 mm, plochá střecha</t>
  </si>
  <si>
    <t>764813380R00</t>
  </si>
  <si>
    <t>Oplechování z lakovaného Pz plechu, rš do 900 mm, plochá střecha</t>
  </si>
  <si>
    <t xml:space="preserve">K04 (635-995 mm) : </t>
  </si>
  <si>
    <t>764813390R00</t>
  </si>
  <si>
    <t>Oplechování z lakovaného Pz plechu, rš 1000 mm, plochá střecha</t>
  </si>
  <si>
    <t>764815212R00</t>
  </si>
  <si>
    <t>Žlaby podokapní půlkruhové z lakovaného Pz plechu, rš 330 mm</t>
  </si>
  <si>
    <t>včetně háku, čela a spojky.</t>
  </si>
  <si>
    <t xml:space="preserve">K01 : </t>
  </si>
  <si>
    <t>764819212R00</t>
  </si>
  <si>
    <t>Odpadní trouby kruhové z lakovaného Pz plechu, průměr 100 mm</t>
  </si>
  <si>
    <t>včetně kolena, objímky, spojovacího materiálu a zednické výpomoci.</t>
  </si>
  <si>
    <t>28</t>
  </si>
  <si>
    <t>765312810R00</t>
  </si>
  <si>
    <t>Demontáž krytiny dvoudrážkové, na sucho, do suti</t>
  </si>
  <si>
    <t xml:space="preserve">výměna tašek na atikách : </t>
  </si>
  <si>
    <t>0,62*(3,74+5,64+6,59+9,45)</t>
  </si>
  <si>
    <t>765311521RU9</t>
  </si>
  <si>
    <t>Krytina z bobrovek, šupinové kladení, na sucho, střech složitých glazované tašky, kulatý řez, bez doplňkových tašek</t>
  </si>
  <si>
    <t>Dodávka a montáž tašky základní ( kulatý řez tašek ) včetně pokrývačské malty.</t>
  </si>
  <si>
    <t>998765103R00</t>
  </si>
  <si>
    <t>Přesun hmot pro krytiny tvrdé, v objektech výšky do 24 m</t>
  </si>
  <si>
    <t>766628134A</t>
  </si>
  <si>
    <t>Výměna střešního světlíku včetně opravy ostění podhledu</t>
  </si>
  <si>
    <t>DPI</t>
  </si>
  <si>
    <t>Výroba a dodávka střešního světlíku - viz. PD "výpis ostatních prvků" - prvek oznč. DPI vč. všech prvků dle výpisu</t>
  </si>
  <si>
    <t>STŘEŠNÍ SEDLOVÝ PÁSOVÝ SVĚTLÍK</t>
  </si>
  <si>
    <t>VNĚJŠÍ ROZMĚR PODSADY 2 170x965 mm</t>
  </si>
  <si>
    <t>VNITŘNÍ ROZMĚR 1 930x725 mm</t>
  </si>
  <si>
    <t>CELOHLINÍKOVÁ SYSTÉMOVÁ KONSTRUKCE - PROFILY S PŘERUŠENÝM TEPELNÝM MOSTEM</t>
  </si>
  <si>
    <t>SKLON 30 STUPŇŮ, Uw=1,2 W/m2K (celá výplň vč. rámu), SOUČÁSTÍ BUDE 1x VĚTRACÍ KLAPKA PRO DENNÍ VĚTRÁNÍ NA ELEKTROPOHON (zdvih min. 300 mm),</t>
  </si>
  <si>
    <t>OVLÁDÁNÍ SILNOPROUDEM PŘES TEPLOTNÍ ČIDLA METEOSTANICE</t>
  </si>
  <si>
    <t>DODÁVKA VČETNĚ ELEKTROMOTORU, KABELÁŽE, ÚSTŘEDNY, ČIDLA (VÍTR/DÉŠŤ), ATD...</t>
  </si>
  <si>
    <t>VÝŠKA PLECHOVÉ OBRUBY min. 480 mm, PRO VLOŽENÍ MINERÁLNÍ TEPELNÉ IZOLACE TŮ. 120 mm, SOUČÁST DODÁVKY SVĚTLÍKU OBRUBY,</t>
  </si>
  <si>
    <t>SYSTÉMOVÁ POVRCHOVÁ ÚPRAVA HLINÍK ELOX, RAL dle odboru památkové péče, sjednotit se zábradlím, případně oplechováním</t>
  </si>
  <si>
    <t>ZS01</t>
  </si>
  <si>
    <t>Dodávka a montáž záchytného systému střechy - viz. PD</t>
  </si>
  <si>
    <t>HM01</t>
  </si>
  <si>
    <t>Demontáž a výměna hromosvodového vedení včetně všech prvků (drátů, tyčí, podložek, apod.) rozsah pro nacenění viz. PD půdorys střechy</t>
  </si>
  <si>
    <t>767995103R00</t>
  </si>
  <si>
    <t>Výroba a montáž kovových atypických konstrukcí do 20 kg</t>
  </si>
  <si>
    <t>kg</t>
  </si>
  <si>
    <t>položka obsahuje kotevní prvky jako např montážní plotny, chemické kotvy a závitové tyče</t>
  </si>
  <si>
    <t xml:space="preserve">zábradlí Z01 : </t>
  </si>
  <si>
    <t>104,94+176,88</t>
  </si>
  <si>
    <t>14587254R</t>
  </si>
  <si>
    <t>Profil dutý čtvercový svařovaný S235JRH 40 x 3,0 mm</t>
  </si>
  <si>
    <t>104,94*1,15/1000</t>
  </si>
  <si>
    <t>14587263R</t>
  </si>
  <si>
    <t>Profil dutý čtvercový svařovaný S235JRH 50 x 3,0 mm</t>
  </si>
  <si>
    <t>176,88*1,15/1000</t>
  </si>
  <si>
    <t>767951114R00</t>
  </si>
  <si>
    <t>Pozinkování ocelových výrobků, hmotnost celková od 100 do 300 kg</t>
  </si>
  <si>
    <t>Odkaz na mn. položky pořadí 52 : 0,20341*1000</t>
  </si>
  <si>
    <t>Odkaz na mn. položky pořadí 51 : 0,12068*1000</t>
  </si>
  <si>
    <t>998767103R00</t>
  </si>
  <si>
    <t>Přesun hmot pro zámečnické konstrukce, v objektech výšky do 24 m</t>
  </si>
  <si>
    <t>Odkaz na dem. hmot. položky pořadí 8 : 1,22396</t>
  </si>
  <si>
    <t>Odkaz na dem. hmot. položky pořadí 46 : 0,11713</t>
  </si>
  <si>
    <t>Odkaz na dem. hmot. položky pořadí 30 : 0,52953</t>
  </si>
  <si>
    <t>Odkaz na dem. hmot. položky pořadí 31 : 0,16128</t>
  </si>
  <si>
    <t>Odkaz na dem. hmot. položky pořadí 32 : 0,06328</t>
  </si>
  <si>
    <t>979990121R00</t>
  </si>
  <si>
    <t>Poplatek za uložení suti - asfaltové pásy, skupina odpadu 170302</t>
  </si>
  <si>
    <t>Odkaz na dem. hmot. položky pořadí 9 : 3,86341</t>
  </si>
  <si>
    <t>Odkaz na dem. hmot. položky pořadí 10 : 16,55748</t>
  </si>
  <si>
    <t>979999997R00</t>
  </si>
  <si>
    <t>Poplatek za recyklaci směsi suti betonu, cihel, tašek a keram.výrobků, kusovost do 1600 cm2 (170107)</t>
  </si>
  <si>
    <t>17 107</t>
  </si>
  <si>
    <t>Odkaz na dem. hmot. položky pořadí 5 : 24,28430</t>
  </si>
  <si>
    <t>Odkaz na dem. hmot. položky pořadí 6 : 7,26052</t>
  </si>
  <si>
    <t>Odkaz na dem. hmot. položky pořadí 7 : 16,65435</t>
  </si>
  <si>
    <t>011002000</t>
  </si>
  <si>
    <t>Restauratérské práce - dozor a dohled odborného restaurátora (schváleného investorem) nad prováděním opravy teraca</t>
  </si>
  <si>
    <t>Před zahájením realizace doporučujeme provedení restaurátorského průzkumu</t>
  </si>
  <si>
    <t>005124010R</t>
  </si>
  <si>
    <t>Koordinační činnost</t>
  </si>
  <si>
    <t>Koordinace stavebních a technologických dodávek stavby.</t>
  </si>
  <si>
    <t>Náklady spojené s koordinační činností, kontrolou a asistencí odborného restaurátora.</t>
  </si>
  <si>
    <t>005121 R</t>
  </si>
  <si>
    <t>Zařízení staveniště</t>
  </si>
  <si>
    <t>Veškeré náklady spojené s vybudováním, provozem a odstraněním zařízení staveniště.</t>
  </si>
  <si>
    <t>00524 R</t>
  </si>
  <si>
    <t>Předání a převzetí díla</t>
  </si>
  <si>
    <t>Náklady zhotovitele, které vzniknou v souvislosti s povinnostmi zhotovitele při předání a převzetí díla.</t>
  </si>
  <si>
    <t>01AG1</t>
  </si>
  <si>
    <t>Stratigrafický průzkum - viz. PD</t>
  </si>
  <si>
    <t>01AG2</t>
  </si>
  <si>
    <t>Materiálově technický průzkum</t>
  </si>
  <si>
    <t>odebrání vzorků, laboratorní rozbor, návod na výrobu totožné směsi, apod.</t>
  </si>
  <si>
    <t>043002000R.01</t>
  </si>
  <si>
    <t>Náklady spojené se vzorkováním</t>
  </si>
  <si>
    <t>Jeřáb</t>
  </si>
  <si>
    <t>Náklady na stacionární a mobilní jeřáby včetně stavebních výtahů</t>
  </si>
  <si>
    <t>04AG01</t>
  </si>
  <si>
    <t>Dílenská a výrobní dokumentace</t>
  </si>
  <si>
    <t>vyhotovení a předání ke schválení před zahájením výroby jednotlivých prvků (výplně otvorů, kování, mříže, apod.)</t>
  </si>
  <si>
    <t>005211010R</t>
  </si>
  <si>
    <t>Předání a převzetí staveniště</t>
  </si>
  <si>
    <t>Náklady spojené s účastí zhotovitele na předání a převzetí staveniště.</t>
  </si>
  <si>
    <t>005241010R</t>
  </si>
  <si>
    <t xml:space="preserve">Dokumentace skutečného provedení </t>
  </si>
  <si>
    <t>Náklady na vyhotovení dokumentace skutečného provedení stavby a její předání objednateli v požadované formě a požadovaném počtu.</t>
  </si>
  <si>
    <t>Projekční dokumetace skutečného provedení včetně všech podkladů potřebných ke kolaudaci díla (předávací dokumentace).</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</si>
  <si>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</si>
  <si>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</si>
  <si>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</si>
  <si>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</si>
  <si>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</si>
  <si>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</si>
  <si>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</si>
  <si>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</si>
  <si>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</si>
  <si>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00512550(R)</t>
  </si>
  <si>
    <t>Uvedení dotčených pozemků a staveb do původního stavu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</si>
</sst>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family val="2"/>
      <charset val="238"/>
    </font>
    <font>
      <sz val="8"/>
      <name val="Arial CE"/>
      <family val="2"/>
      <charset val="238"/>
    </font>
    <font>
      <sz val="8"/>
      <color indexed="17"/>
      <name val="Arial CE"/>
      <family val="2"/>
      <charset val="238"/>
    </font>
    <font>
      <sz val="8"/>
      <color indexed="12"/>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0">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2" xfId="0" applyNumberFormat="1" applyFont="1" applyBorder="1" applyAlignment="1">
      <alignment vertical="center" wrapText="1"/>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4" fillId="0" borderId="0" xfId="0" applyFont="1"/>
    <xf numFmtId="49" fontId="0" fillId="0" borderId="0" xfId="0" applyNumberFormat="1"/>
    <xf numFmtId="0" fontId="15"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7" fillId="0" borderId="18" xfId="0" applyNumberFormat="1" applyFont="1" applyBorder="1" applyAlignment="1">
      <alignment vertical="top" wrapText="1"/>
    </xf>
    <xf numFmtId="0" fontId="17" fillId="0" borderId="0" xfId="0" applyNumberFormat="1" applyFont="1" applyBorder="1" applyAlignment="1">
      <alignment vertical="top" wrapText="1"/>
    </xf>
    <xf numFmtId="0" fontId="19" fillId="0" borderId="0" xfId="0" applyNumberFormat="1" applyFont="1" applyAlignment="1">
      <alignment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16"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S\data\RTS\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73"/>
  <sheetViews>
    <sheetView showGridLines="0" tabSelected="1" topLeftCell="B1" zoomScaleNormal="100" zoomScaleSheetLayoutView="75" workbookViewId="0">
      <selection activeCell="N13" sqref="N13"/>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6" t="s">
        <v>38</v>
      </c>
      <c r="B1" s="73" t="s">
        <v>4</v>
      </c>
      <c r="C1" s="74"/>
      <c r="D1" s="74"/>
      <c r="E1" s="74"/>
      <c r="F1" s="74"/>
      <c r="G1" s="74"/>
      <c r="H1" s="74"/>
      <c r="I1" s="74"/>
      <c r="J1" s="75"/>
    </row>
    <row r="2" spans="1:15" ht="36" customHeight="1" x14ac:dyDescent="0.2">
      <c r="A2" s="2"/>
      <c r="B2" s="104" t="s">
        <v>24</v>
      </c>
      <c r="C2" s="105"/>
      <c r="D2" s="106" t="s">
        <v>43</v>
      </c>
      <c r="E2" s="107" t="s">
        <v>44</v>
      </c>
      <c r="F2" s="108"/>
      <c r="G2" s="108"/>
      <c r="H2" s="108"/>
      <c r="I2" s="108"/>
      <c r="J2" s="109"/>
      <c r="O2" s="1"/>
    </row>
    <row r="3" spans="1:15" ht="27" hidden="1" customHeight="1" x14ac:dyDescent="0.2">
      <c r="A3" s="2"/>
      <c r="B3" s="110"/>
      <c r="C3" s="105"/>
      <c r="D3" s="111"/>
      <c r="E3" s="112"/>
      <c r="F3" s="113"/>
      <c r="G3" s="113"/>
      <c r="H3" s="113"/>
      <c r="I3" s="113"/>
      <c r="J3" s="114"/>
    </row>
    <row r="4" spans="1:15" ht="23.25" customHeight="1" x14ac:dyDescent="0.2">
      <c r="A4" s="2"/>
      <c r="B4" s="115"/>
      <c r="C4" s="116"/>
      <c r="D4" s="117"/>
      <c r="E4" s="118"/>
      <c r="F4" s="118"/>
      <c r="G4" s="118"/>
      <c r="H4" s="118"/>
      <c r="I4" s="118"/>
      <c r="J4" s="119"/>
    </row>
    <row r="5" spans="1:15" ht="24" customHeight="1" x14ac:dyDescent="0.2">
      <c r="A5" s="2"/>
      <c r="B5" s="30" t="s">
        <v>23</v>
      </c>
      <c r="D5" s="120" t="s">
        <v>45</v>
      </c>
      <c r="E5" s="87"/>
      <c r="F5" s="87"/>
      <c r="G5" s="87"/>
      <c r="H5" s="18" t="s">
        <v>42</v>
      </c>
      <c r="I5" s="124" t="s">
        <v>49</v>
      </c>
      <c r="J5" s="8"/>
    </row>
    <row r="6" spans="1:15" ht="15.75" customHeight="1" x14ac:dyDescent="0.2">
      <c r="A6" s="2"/>
      <c r="B6" s="27"/>
      <c r="C6" s="52"/>
      <c r="D6" s="121" t="s">
        <v>46</v>
      </c>
      <c r="E6" s="88"/>
      <c r="F6" s="88"/>
      <c r="G6" s="88"/>
      <c r="H6" s="18" t="s">
        <v>36</v>
      </c>
      <c r="I6" s="124" t="s">
        <v>50</v>
      </c>
      <c r="J6" s="8"/>
    </row>
    <row r="7" spans="1:15" ht="15.75" customHeight="1" x14ac:dyDescent="0.2">
      <c r="A7" s="2"/>
      <c r="B7" s="28"/>
      <c r="C7" s="53"/>
      <c r="D7" s="123" t="s">
        <v>48</v>
      </c>
      <c r="E7" s="122" t="s">
        <v>47</v>
      </c>
      <c r="F7" s="89"/>
      <c r="G7" s="89"/>
      <c r="H7" s="23"/>
      <c r="I7" s="22"/>
      <c r="J7" s="33"/>
    </row>
    <row r="8" spans="1:15" ht="24" hidden="1" customHeight="1" x14ac:dyDescent="0.2">
      <c r="A8" s="2"/>
      <c r="B8" s="30" t="s">
        <v>21</v>
      </c>
      <c r="D8" s="125" t="s">
        <v>51</v>
      </c>
      <c r="H8" s="18" t="s">
        <v>42</v>
      </c>
      <c r="I8" s="124" t="s">
        <v>55</v>
      </c>
      <c r="J8" s="8"/>
    </row>
    <row r="9" spans="1:15" ht="15.75" hidden="1" customHeight="1" x14ac:dyDescent="0.2">
      <c r="A9" s="2"/>
      <c r="B9" s="2"/>
      <c r="D9" s="125" t="s">
        <v>52</v>
      </c>
      <c r="H9" s="18" t="s">
        <v>36</v>
      </c>
      <c r="I9" s="124" t="s">
        <v>56</v>
      </c>
      <c r="J9" s="8"/>
    </row>
    <row r="10" spans="1:15" ht="15.75" hidden="1" customHeight="1" x14ac:dyDescent="0.2">
      <c r="A10" s="2"/>
      <c r="B10" s="34"/>
      <c r="C10" s="53"/>
      <c r="D10" s="123" t="s">
        <v>54</v>
      </c>
      <c r="E10" s="126" t="s">
        <v>53</v>
      </c>
      <c r="F10" s="23"/>
      <c r="G10" s="14"/>
      <c r="H10" s="14"/>
      <c r="I10" s="35"/>
      <c r="J10" s="33"/>
    </row>
    <row r="11" spans="1:15" ht="24" customHeight="1" x14ac:dyDescent="0.2">
      <c r="A11" s="2"/>
      <c r="B11" s="30" t="s">
        <v>20</v>
      </c>
      <c r="D11" s="127"/>
      <c r="E11" s="127"/>
      <c r="F11" s="127"/>
      <c r="G11" s="127"/>
      <c r="H11" s="18" t="s">
        <v>42</v>
      </c>
      <c r="I11" s="132"/>
      <c r="J11" s="8"/>
    </row>
    <row r="12" spans="1:15" ht="15.75" customHeight="1" x14ac:dyDescent="0.2">
      <c r="A12" s="2"/>
      <c r="B12" s="27"/>
      <c r="C12" s="52"/>
      <c r="D12" s="128"/>
      <c r="E12" s="128"/>
      <c r="F12" s="128"/>
      <c r="G12" s="128"/>
      <c r="H12" s="18" t="s">
        <v>36</v>
      </c>
      <c r="I12" s="132"/>
      <c r="J12" s="8"/>
    </row>
    <row r="13" spans="1:15" ht="15.75" customHeight="1" x14ac:dyDescent="0.2">
      <c r="A13" s="2"/>
      <c r="B13" s="28"/>
      <c r="C13" s="53"/>
      <c r="D13" s="131"/>
      <c r="E13" s="129"/>
      <c r="F13" s="130"/>
      <c r="G13" s="130"/>
      <c r="H13" s="19"/>
      <c r="I13" s="22"/>
      <c r="J13" s="33"/>
    </row>
    <row r="14" spans="1:15" ht="24" customHeight="1" x14ac:dyDescent="0.2">
      <c r="A14" s="2"/>
      <c r="B14" s="42" t="s">
        <v>22</v>
      </c>
      <c r="C14" s="54"/>
      <c r="D14" s="55"/>
      <c r="E14" s="56"/>
      <c r="F14" s="43"/>
      <c r="G14" s="43"/>
      <c r="H14" s="44"/>
      <c r="I14" s="43"/>
      <c r="J14" s="45"/>
    </row>
    <row r="15" spans="1:15" ht="32.25" customHeight="1" x14ac:dyDescent="0.2">
      <c r="A15" s="2"/>
      <c r="B15" s="34" t="s">
        <v>34</v>
      </c>
      <c r="C15" s="57"/>
      <c r="D15" s="51"/>
      <c r="E15" s="82"/>
      <c r="F15" s="82"/>
      <c r="G15" s="83"/>
      <c r="H15" s="83"/>
      <c r="I15" s="83" t="s">
        <v>31</v>
      </c>
      <c r="J15" s="84"/>
    </row>
    <row r="16" spans="1:15" ht="23.25" customHeight="1" x14ac:dyDescent="0.2">
      <c r="A16" s="194" t="s">
        <v>26</v>
      </c>
      <c r="B16" s="37" t="s">
        <v>26</v>
      </c>
      <c r="C16" s="58"/>
      <c r="D16" s="59"/>
      <c r="E16" s="79"/>
      <c r="F16" s="80"/>
      <c r="G16" s="79"/>
      <c r="H16" s="80"/>
      <c r="I16" s="79">
        <f>SUMIF(F51:F69,A16,I51:I69)+SUMIF(F51:F69,"PSU",I51:I69)</f>
        <v>0</v>
      </c>
      <c r="J16" s="81"/>
    </row>
    <row r="17" spans="1:10" ht="23.25" customHeight="1" x14ac:dyDescent="0.2">
      <c r="A17" s="194" t="s">
        <v>27</v>
      </c>
      <c r="B17" s="37" t="s">
        <v>27</v>
      </c>
      <c r="C17" s="58"/>
      <c r="D17" s="59"/>
      <c r="E17" s="79"/>
      <c r="F17" s="80"/>
      <c r="G17" s="79"/>
      <c r="H17" s="80"/>
      <c r="I17" s="79">
        <f>SUMIF(F51:F69,A17,I51:I69)</f>
        <v>0</v>
      </c>
      <c r="J17" s="81"/>
    </row>
    <row r="18" spans="1:10" ht="23.25" customHeight="1" x14ac:dyDescent="0.2">
      <c r="A18" s="194" t="s">
        <v>28</v>
      </c>
      <c r="B18" s="37" t="s">
        <v>28</v>
      </c>
      <c r="C18" s="58"/>
      <c r="D18" s="59"/>
      <c r="E18" s="79"/>
      <c r="F18" s="80"/>
      <c r="G18" s="79"/>
      <c r="H18" s="80"/>
      <c r="I18" s="79">
        <f>SUMIF(F51:F69,A18,I51:I69)</f>
        <v>0</v>
      </c>
      <c r="J18" s="81"/>
    </row>
    <row r="19" spans="1:10" ht="23.25" customHeight="1" x14ac:dyDescent="0.2">
      <c r="A19" s="194" t="s">
        <v>104</v>
      </c>
      <c r="B19" s="37" t="s">
        <v>29</v>
      </c>
      <c r="C19" s="58"/>
      <c r="D19" s="59"/>
      <c r="E19" s="79"/>
      <c r="F19" s="80"/>
      <c r="G19" s="79"/>
      <c r="H19" s="80"/>
      <c r="I19" s="79">
        <f>SUMIF(F51:F69,A19,I51:I69)</f>
        <v>0</v>
      </c>
      <c r="J19" s="81"/>
    </row>
    <row r="20" spans="1:10" ht="23.25" customHeight="1" x14ac:dyDescent="0.2">
      <c r="A20" s="194" t="s">
        <v>105</v>
      </c>
      <c r="B20" s="37" t="s">
        <v>30</v>
      </c>
      <c r="C20" s="58"/>
      <c r="D20" s="59"/>
      <c r="E20" s="79"/>
      <c r="F20" s="80"/>
      <c r="G20" s="79"/>
      <c r="H20" s="80"/>
      <c r="I20" s="79">
        <f>SUMIF(F51:F69,A20,I51:I69)</f>
        <v>0</v>
      </c>
      <c r="J20" s="81"/>
    </row>
    <row r="21" spans="1:10" ht="23.25" customHeight="1" x14ac:dyDescent="0.2">
      <c r="A21" s="2"/>
      <c r="B21" s="47" t="s">
        <v>31</v>
      </c>
      <c r="C21" s="60"/>
      <c r="D21" s="61"/>
      <c r="E21" s="85"/>
      <c r="F21" s="86"/>
      <c r="G21" s="85"/>
      <c r="H21" s="86"/>
      <c r="I21" s="85">
        <f>SUM(I16:J20)</f>
        <v>0</v>
      </c>
      <c r="J21" s="95"/>
    </row>
    <row r="22" spans="1:10" ht="33" customHeight="1" x14ac:dyDescent="0.2">
      <c r="A22" s="2"/>
      <c r="B22" s="41" t="s">
        <v>35</v>
      </c>
      <c r="C22" s="58"/>
      <c r="D22" s="59"/>
      <c r="E22" s="62"/>
      <c r="F22" s="38"/>
      <c r="G22" s="32"/>
      <c r="H22" s="32"/>
      <c r="I22" s="32"/>
      <c r="J22" s="39"/>
    </row>
    <row r="23" spans="1:10" ht="23.25" customHeight="1" x14ac:dyDescent="0.2">
      <c r="A23" s="2">
        <f>ZakladDPHSni*SazbaDPH1/100</f>
        <v>0</v>
      </c>
      <c r="B23" s="37" t="s">
        <v>13</v>
      </c>
      <c r="C23" s="58"/>
      <c r="D23" s="59"/>
      <c r="E23" s="63">
        <v>12</v>
      </c>
      <c r="F23" s="38" t="s">
        <v>0</v>
      </c>
      <c r="G23" s="93">
        <f>ZakladDPHSniVypocet</f>
        <v>0</v>
      </c>
      <c r="H23" s="94"/>
      <c r="I23" s="94"/>
      <c r="J23" s="39" t="str">
        <f t="shared" ref="J23:J28" si="0">Mena</f>
        <v>CZK</v>
      </c>
    </row>
    <row r="24" spans="1:10" ht="23.25" customHeight="1" x14ac:dyDescent="0.2">
      <c r="A24" s="2">
        <f>(A23-INT(A23))*100</f>
        <v>0</v>
      </c>
      <c r="B24" s="37" t="s">
        <v>14</v>
      </c>
      <c r="C24" s="58"/>
      <c r="D24" s="59"/>
      <c r="E24" s="63">
        <f>SazbaDPH1</f>
        <v>12</v>
      </c>
      <c r="F24" s="38" t="s">
        <v>0</v>
      </c>
      <c r="G24" s="91">
        <f>A23</f>
        <v>0</v>
      </c>
      <c r="H24" s="92"/>
      <c r="I24" s="92"/>
      <c r="J24" s="39" t="str">
        <f t="shared" si="0"/>
        <v>CZK</v>
      </c>
    </row>
    <row r="25" spans="1:10" ht="23.25" customHeight="1" x14ac:dyDescent="0.2">
      <c r="A25" s="2">
        <f>ZakladDPHZakl*SazbaDPH2/100</f>
        <v>0</v>
      </c>
      <c r="B25" s="37" t="s">
        <v>15</v>
      </c>
      <c r="C25" s="58"/>
      <c r="D25" s="59"/>
      <c r="E25" s="63">
        <v>21</v>
      </c>
      <c r="F25" s="38" t="s">
        <v>0</v>
      </c>
      <c r="G25" s="93">
        <f>ZakladDPHZaklVypocet</f>
        <v>0</v>
      </c>
      <c r="H25" s="94"/>
      <c r="I25" s="94"/>
      <c r="J25" s="39" t="str">
        <f t="shared" si="0"/>
        <v>CZK</v>
      </c>
    </row>
    <row r="26" spans="1:10" ht="23.25" customHeight="1" x14ac:dyDescent="0.2">
      <c r="A26" s="2">
        <f>(A25-INT(A25))*100</f>
        <v>0</v>
      </c>
      <c r="B26" s="31" t="s">
        <v>16</v>
      </c>
      <c r="C26" s="64"/>
      <c r="D26" s="51"/>
      <c r="E26" s="65">
        <f>SazbaDPH2</f>
        <v>21</v>
      </c>
      <c r="F26" s="29" t="s">
        <v>0</v>
      </c>
      <c r="G26" s="76">
        <f>A25</f>
        <v>0</v>
      </c>
      <c r="H26" s="77"/>
      <c r="I26" s="77"/>
      <c r="J26" s="36" t="str">
        <f t="shared" si="0"/>
        <v>CZK</v>
      </c>
    </row>
    <row r="27" spans="1:10" ht="23.25" customHeight="1" thickBot="1" x14ac:dyDescent="0.25">
      <c r="A27" s="2">
        <f>ZakladDPHSni+DPHSni+ZakladDPHZakl+DPHZakl</f>
        <v>0</v>
      </c>
      <c r="B27" s="30" t="s">
        <v>5</v>
      </c>
      <c r="C27" s="66"/>
      <c r="D27" s="67"/>
      <c r="E27" s="66"/>
      <c r="F27" s="16"/>
      <c r="G27" s="78">
        <f>CenaCelkem-(ZakladDPHSni+DPHSni+ZakladDPHZakl+DPHZakl)</f>
        <v>0</v>
      </c>
      <c r="H27" s="78"/>
      <c r="I27" s="78"/>
      <c r="J27" s="40" t="str">
        <f t="shared" si="0"/>
        <v>CZK</v>
      </c>
    </row>
    <row r="28" spans="1:10" ht="27.75" hidden="1" customHeight="1" thickBot="1" x14ac:dyDescent="0.25">
      <c r="A28" s="2"/>
      <c r="B28" s="163" t="s">
        <v>25</v>
      </c>
      <c r="C28" s="164"/>
      <c r="D28" s="164"/>
      <c r="E28" s="165"/>
      <c r="F28" s="166"/>
      <c r="G28" s="167">
        <f>ZakladDPHSniVypocet+ZakladDPHZaklVypocet</f>
        <v>0</v>
      </c>
      <c r="H28" s="167"/>
      <c r="I28" s="167"/>
      <c r="J28" s="168" t="str">
        <f t="shared" si="0"/>
        <v>CZK</v>
      </c>
    </row>
    <row r="29" spans="1:10" ht="27.75" customHeight="1" thickBot="1" x14ac:dyDescent="0.25">
      <c r="A29" s="2">
        <f>(A27-INT(A27))*100</f>
        <v>0</v>
      </c>
      <c r="B29" s="163" t="s">
        <v>37</v>
      </c>
      <c r="C29" s="169"/>
      <c r="D29" s="169"/>
      <c r="E29" s="169"/>
      <c r="F29" s="170"/>
      <c r="G29" s="171">
        <f>A27</f>
        <v>0</v>
      </c>
      <c r="H29" s="171"/>
      <c r="I29" s="171"/>
      <c r="J29" s="172" t="s">
        <v>66</v>
      </c>
    </row>
    <row r="30" spans="1:10" ht="12.75" customHeight="1" x14ac:dyDescent="0.2">
      <c r="A30" s="2"/>
      <c r="B30" s="2"/>
      <c r="J30" s="9"/>
    </row>
    <row r="31" spans="1:10" ht="30" customHeight="1" x14ac:dyDescent="0.2">
      <c r="A31" s="2"/>
      <c r="B31" s="2"/>
      <c r="J31" s="9"/>
    </row>
    <row r="32" spans="1:10" ht="18.75" customHeight="1" x14ac:dyDescent="0.2">
      <c r="A32" s="2"/>
      <c r="B32" s="17"/>
      <c r="C32" s="68" t="s">
        <v>12</v>
      </c>
      <c r="D32" s="69"/>
      <c r="E32" s="69"/>
      <c r="F32" s="15" t="s">
        <v>11</v>
      </c>
      <c r="G32" s="25"/>
      <c r="H32" s="26"/>
      <c r="I32" s="25"/>
      <c r="J32" s="9"/>
    </row>
    <row r="33" spans="1:10" ht="47.25" customHeight="1" x14ac:dyDescent="0.2">
      <c r="A33" s="2"/>
      <c r="B33" s="2"/>
      <c r="J33" s="9"/>
    </row>
    <row r="34" spans="1:10" s="21" customFormat="1" ht="18.75" customHeight="1" x14ac:dyDescent="0.2">
      <c r="A34" s="20"/>
      <c r="B34" s="20"/>
      <c r="C34" s="70"/>
      <c r="D34" s="96"/>
      <c r="E34" s="97"/>
      <c r="G34" s="98"/>
      <c r="H34" s="99"/>
      <c r="I34" s="99"/>
      <c r="J34" s="24"/>
    </row>
    <row r="35" spans="1:10" ht="12.75" customHeight="1" x14ac:dyDescent="0.2">
      <c r="A35" s="2"/>
      <c r="B35" s="2"/>
      <c r="D35" s="90" t="s">
        <v>2</v>
      </c>
      <c r="E35" s="90"/>
      <c r="H35" s="10" t="s">
        <v>3</v>
      </c>
      <c r="J35" s="9"/>
    </row>
    <row r="36" spans="1:10" ht="13.5" customHeight="1" thickBot="1" x14ac:dyDescent="0.25">
      <c r="A36" s="11"/>
      <c r="B36" s="11"/>
      <c r="C36" s="71"/>
      <c r="D36" s="71"/>
      <c r="E36" s="71"/>
      <c r="F36" s="12"/>
      <c r="G36" s="12"/>
      <c r="H36" s="12"/>
      <c r="I36" s="12"/>
      <c r="J36" s="13"/>
    </row>
    <row r="37" spans="1:10" ht="27" customHeight="1" x14ac:dyDescent="0.2">
      <c r="B37" s="135" t="s">
        <v>17</v>
      </c>
      <c r="C37" s="136"/>
      <c r="D37" s="136"/>
      <c r="E37" s="136"/>
      <c r="F37" s="137"/>
      <c r="G37" s="137"/>
      <c r="H37" s="137"/>
      <c r="I37" s="137"/>
      <c r="J37" s="138"/>
    </row>
    <row r="38" spans="1:10" ht="25.5" customHeight="1" x14ac:dyDescent="0.2">
      <c r="A38" s="134" t="s">
        <v>39</v>
      </c>
      <c r="B38" s="139" t="s">
        <v>18</v>
      </c>
      <c r="C38" s="140" t="s">
        <v>6</v>
      </c>
      <c r="D38" s="140"/>
      <c r="E38" s="140"/>
      <c r="F38" s="141" t="str">
        <f>B23</f>
        <v>Základ pro sníženou DPH</v>
      </c>
      <c r="G38" s="141" t="str">
        <f>B25</f>
        <v>Základ pro základní DPH</v>
      </c>
      <c r="H38" s="142" t="s">
        <v>19</v>
      </c>
      <c r="I38" s="142" t="s">
        <v>1</v>
      </c>
      <c r="J38" s="143" t="s">
        <v>0</v>
      </c>
    </row>
    <row r="39" spans="1:10" ht="25.5" hidden="1" customHeight="1" x14ac:dyDescent="0.2">
      <c r="A39" s="134">
        <v>1</v>
      </c>
      <c r="B39" s="144" t="s">
        <v>57</v>
      </c>
      <c r="C39" s="145"/>
      <c r="D39" s="145"/>
      <c r="E39" s="145"/>
      <c r="F39" s="146">
        <f>'01 01 Pol'!AE343+'01 02 Pol'!AE203+'01 03 Pol'!AE39</f>
        <v>0</v>
      </c>
      <c r="G39" s="147">
        <f>'01 01 Pol'!AF343+'01 02 Pol'!AF203+'01 03 Pol'!AF39</f>
        <v>0</v>
      </c>
      <c r="H39" s="148">
        <f>(F39*SazbaDPH1/100)+(G39*SazbaDPH2/100)</f>
        <v>0</v>
      </c>
      <c r="I39" s="148">
        <f>F39+G39+H39</f>
        <v>0</v>
      </c>
      <c r="J39" s="149" t="str">
        <f>IF(CenaCelkemVypocet=0,"",I39/CenaCelkemVypocet*100)</f>
        <v/>
      </c>
    </row>
    <row r="40" spans="1:10" ht="25.5" customHeight="1" x14ac:dyDescent="0.2">
      <c r="A40" s="134">
        <v>2</v>
      </c>
      <c r="B40" s="150" t="s">
        <v>58</v>
      </c>
      <c r="C40" s="151" t="s">
        <v>59</v>
      </c>
      <c r="D40" s="151"/>
      <c r="E40" s="151"/>
      <c r="F40" s="152">
        <f>'01 01 Pol'!AE343+'01 02 Pol'!AE203+'01 03 Pol'!AE39</f>
        <v>0</v>
      </c>
      <c r="G40" s="153">
        <f>'01 01 Pol'!AF343+'01 02 Pol'!AF203+'01 03 Pol'!AF39</f>
        <v>0</v>
      </c>
      <c r="H40" s="153">
        <f>(F40*SazbaDPH1/100)+(G40*SazbaDPH2/100)</f>
        <v>0</v>
      </c>
      <c r="I40" s="153">
        <f>F40+G40+H40</f>
        <v>0</v>
      </c>
      <c r="J40" s="154" t="str">
        <f>IF(CenaCelkemVypocet=0,"",I40/CenaCelkemVypocet*100)</f>
        <v/>
      </c>
    </row>
    <row r="41" spans="1:10" ht="25.5" customHeight="1" x14ac:dyDescent="0.2">
      <c r="A41" s="134">
        <v>3</v>
      </c>
      <c r="B41" s="155" t="s">
        <v>58</v>
      </c>
      <c r="C41" s="145" t="s">
        <v>60</v>
      </c>
      <c r="D41" s="145"/>
      <c r="E41" s="145"/>
      <c r="F41" s="156">
        <f>'01 01 Pol'!AE343</f>
        <v>0</v>
      </c>
      <c r="G41" s="148">
        <f>'01 01 Pol'!AF343</f>
        <v>0</v>
      </c>
      <c r="H41" s="148">
        <f>(F41*SazbaDPH1/100)+(G41*SazbaDPH2/100)</f>
        <v>0</v>
      </c>
      <c r="I41" s="148">
        <f>F41+G41+H41</f>
        <v>0</v>
      </c>
      <c r="J41" s="149" t="str">
        <f>IF(CenaCelkemVypocet=0,"",I41/CenaCelkemVypocet*100)</f>
        <v/>
      </c>
    </row>
    <row r="42" spans="1:10" ht="25.5" customHeight="1" x14ac:dyDescent="0.2">
      <c r="A42" s="134">
        <v>3</v>
      </c>
      <c r="B42" s="155" t="s">
        <v>61</v>
      </c>
      <c r="C42" s="145" t="s">
        <v>62</v>
      </c>
      <c r="D42" s="145"/>
      <c r="E42" s="145"/>
      <c r="F42" s="156">
        <f>'01 02 Pol'!AE203</f>
        <v>0</v>
      </c>
      <c r="G42" s="148">
        <f>'01 02 Pol'!AF203</f>
        <v>0</v>
      </c>
      <c r="H42" s="148">
        <f>(F42*SazbaDPH1/100)+(G42*SazbaDPH2/100)</f>
        <v>0</v>
      </c>
      <c r="I42" s="148">
        <f>F42+G42+H42</f>
        <v>0</v>
      </c>
      <c r="J42" s="149" t="str">
        <f>IF(CenaCelkemVypocet=0,"",I42/CenaCelkemVypocet*100)</f>
        <v/>
      </c>
    </row>
    <row r="43" spans="1:10" ht="25.5" customHeight="1" x14ac:dyDescent="0.2">
      <c r="A43" s="134">
        <v>3</v>
      </c>
      <c r="B43" s="155" t="s">
        <v>63</v>
      </c>
      <c r="C43" s="145" t="s">
        <v>64</v>
      </c>
      <c r="D43" s="145"/>
      <c r="E43" s="145"/>
      <c r="F43" s="156">
        <f>'01 03 Pol'!AE39</f>
        <v>0</v>
      </c>
      <c r="G43" s="148">
        <f>'01 03 Pol'!AF39</f>
        <v>0</v>
      </c>
      <c r="H43" s="148">
        <f>(F43*SazbaDPH1/100)+(G43*SazbaDPH2/100)</f>
        <v>0</v>
      </c>
      <c r="I43" s="148">
        <f>F43+G43+H43</f>
        <v>0</v>
      </c>
      <c r="J43" s="149" t="str">
        <f>IF(CenaCelkemVypocet=0,"",I43/CenaCelkemVypocet*100)</f>
        <v/>
      </c>
    </row>
    <row r="44" spans="1:10" ht="25.5" customHeight="1" x14ac:dyDescent="0.2">
      <c r="A44" s="134"/>
      <c r="B44" s="157" t="s">
        <v>65</v>
      </c>
      <c r="C44" s="158"/>
      <c r="D44" s="158"/>
      <c r="E44" s="159"/>
      <c r="F44" s="160">
        <f>SUMIF(A39:A43,"=1",F39:F43)</f>
        <v>0</v>
      </c>
      <c r="G44" s="161">
        <f>SUMIF(A39:A43,"=1",G39:G43)</f>
        <v>0</v>
      </c>
      <c r="H44" s="161">
        <f>SUMIF(A39:A43,"=1",H39:H43)</f>
        <v>0</v>
      </c>
      <c r="I44" s="161">
        <f>SUMIF(A39:A43,"=1",I39:I43)</f>
        <v>0</v>
      </c>
      <c r="J44" s="162">
        <f>SUMIF(A39:A43,"=1",J39:J43)</f>
        <v>0</v>
      </c>
    </row>
    <row r="48" spans="1:10" ht="15.75" x14ac:dyDescent="0.25">
      <c r="B48" s="173" t="s">
        <v>67</v>
      </c>
    </row>
    <row r="50" spans="1:10" ht="25.5" customHeight="1" x14ac:dyDescent="0.2">
      <c r="A50" s="175"/>
      <c r="B50" s="178" t="s">
        <v>18</v>
      </c>
      <c r="C50" s="178" t="s">
        <v>6</v>
      </c>
      <c r="D50" s="179"/>
      <c r="E50" s="179"/>
      <c r="F50" s="180" t="s">
        <v>68</v>
      </c>
      <c r="G50" s="180"/>
      <c r="H50" s="180"/>
      <c r="I50" s="180" t="s">
        <v>31</v>
      </c>
      <c r="J50" s="180" t="s">
        <v>0</v>
      </c>
    </row>
    <row r="51" spans="1:10" ht="36.75" customHeight="1" x14ac:dyDescent="0.2">
      <c r="A51" s="176"/>
      <c r="B51" s="181" t="s">
        <v>69</v>
      </c>
      <c r="C51" s="182" t="s">
        <v>70</v>
      </c>
      <c r="D51" s="183"/>
      <c r="E51" s="183"/>
      <c r="F51" s="190" t="s">
        <v>26</v>
      </c>
      <c r="G51" s="191"/>
      <c r="H51" s="191"/>
      <c r="I51" s="191">
        <f>'01 02 Pol'!G8</f>
        <v>0</v>
      </c>
      <c r="J51" s="187" t="str">
        <f>IF(I70=0,"",I51/I70*100)</f>
        <v/>
      </c>
    </row>
    <row r="52" spans="1:10" ht="36.75" customHeight="1" x14ac:dyDescent="0.2">
      <c r="A52" s="176"/>
      <c r="B52" s="181" t="s">
        <v>71</v>
      </c>
      <c r="C52" s="182" t="s">
        <v>72</v>
      </c>
      <c r="D52" s="183"/>
      <c r="E52" s="183"/>
      <c r="F52" s="190" t="s">
        <v>26</v>
      </c>
      <c r="G52" s="191"/>
      <c r="H52" s="191"/>
      <c r="I52" s="191">
        <f>'01 01 Pol'!G8</f>
        <v>0</v>
      </c>
      <c r="J52" s="187" t="str">
        <f>IF(I70=0,"",I52/I70*100)</f>
        <v/>
      </c>
    </row>
    <row r="53" spans="1:10" ht="36.75" customHeight="1" x14ac:dyDescent="0.2">
      <c r="A53" s="176"/>
      <c r="B53" s="181" t="s">
        <v>73</v>
      </c>
      <c r="C53" s="182" t="s">
        <v>74</v>
      </c>
      <c r="D53" s="183"/>
      <c r="E53" s="183"/>
      <c r="F53" s="190" t="s">
        <v>26</v>
      </c>
      <c r="G53" s="191"/>
      <c r="H53" s="191"/>
      <c r="I53" s="191">
        <f>'01 01 Pol'!G74</f>
        <v>0</v>
      </c>
      <c r="J53" s="187" t="str">
        <f>IF(I70=0,"",I53/I70*100)</f>
        <v/>
      </c>
    </row>
    <row r="54" spans="1:10" ht="36.75" customHeight="1" x14ac:dyDescent="0.2">
      <c r="A54" s="176"/>
      <c r="B54" s="181" t="s">
        <v>75</v>
      </c>
      <c r="C54" s="182" t="s">
        <v>76</v>
      </c>
      <c r="D54" s="183"/>
      <c r="E54" s="183"/>
      <c r="F54" s="190" t="s">
        <v>26</v>
      </c>
      <c r="G54" s="191"/>
      <c r="H54" s="191"/>
      <c r="I54" s="191">
        <f>'01 01 Pol'!G91</f>
        <v>0</v>
      </c>
      <c r="J54" s="187" t="str">
        <f>IF(I70=0,"",I54/I70*100)</f>
        <v/>
      </c>
    </row>
    <row r="55" spans="1:10" ht="36.75" customHeight="1" x14ac:dyDescent="0.2">
      <c r="A55" s="176"/>
      <c r="B55" s="181" t="s">
        <v>77</v>
      </c>
      <c r="C55" s="182" t="s">
        <v>78</v>
      </c>
      <c r="D55" s="183"/>
      <c r="E55" s="183"/>
      <c r="F55" s="190" t="s">
        <v>26</v>
      </c>
      <c r="G55" s="191"/>
      <c r="H55" s="191"/>
      <c r="I55" s="191">
        <f>'01 01 Pol'!G125</f>
        <v>0</v>
      </c>
      <c r="J55" s="187" t="str">
        <f>IF(I70=0,"",I55/I70*100)</f>
        <v/>
      </c>
    </row>
    <row r="56" spans="1:10" ht="36.75" customHeight="1" x14ac:dyDescent="0.2">
      <c r="A56" s="176"/>
      <c r="B56" s="181" t="s">
        <v>79</v>
      </c>
      <c r="C56" s="182" t="s">
        <v>80</v>
      </c>
      <c r="D56" s="183"/>
      <c r="E56" s="183"/>
      <c r="F56" s="190" t="s">
        <v>26</v>
      </c>
      <c r="G56" s="191"/>
      <c r="H56" s="191"/>
      <c r="I56" s="191">
        <f>'01 01 Pol'!G182</f>
        <v>0</v>
      </c>
      <c r="J56" s="187" t="str">
        <f>IF(I70=0,"",I56/I70*100)</f>
        <v/>
      </c>
    </row>
    <row r="57" spans="1:10" ht="36.75" customHeight="1" x14ac:dyDescent="0.2">
      <c r="A57" s="176"/>
      <c r="B57" s="181" t="s">
        <v>81</v>
      </c>
      <c r="C57" s="182" t="s">
        <v>82</v>
      </c>
      <c r="D57" s="183"/>
      <c r="E57" s="183"/>
      <c r="F57" s="190" t="s">
        <v>26</v>
      </c>
      <c r="G57" s="191"/>
      <c r="H57" s="191"/>
      <c r="I57" s="191">
        <f>'01 01 Pol'!G218</f>
        <v>0</v>
      </c>
      <c r="J57" s="187" t="str">
        <f>IF(I70=0,"",I57/I70*100)</f>
        <v/>
      </c>
    </row>
    <row r="58" spans="1:10" ht="36.75" customHeight="1" x14ac:dyDescent="0.2">
      <c r="A58" s="176"/>
      <c r="B58" s="181" t="s">
        <v>83</v>
      </c>
      <c r="C58" s="182" t="s">
        <v>84</v>
      </c>
      <c r="D58" s="183"/>
      <c r="E58" s="183"/>
      <c r="F58" s="190" t="s">
        <v>26</v>
      </c>
      <c r="G58" s="191"/>
      <c r="H58" s="191"/>
      <c r="I58" s="191">
        <f>'01 02 Pol'!G11</f>
        <v>0</v>
      </c>
      <c r="J58" s="187" t="str">
        <f>IF(I70=0,"",I58/I70*100)</f>
        <v/>
      </c>
    </row>
    <row r="59" spans="1:10" ht="36.75" customHeight="1" x14ac:dyDescent="0.2">
      <c r="A59" s="176"/>
      <c r="B59" s="181" t="s">
        <v>85</v>
      </c>
      <c r="C59" s="182" t="s">
        <v>86</v>
      </c>
      <c r="D59" s="183"/>
      <c r="E59" s="183"/>
      <c r="F59" s="190" t="s">
        <v>26</v>
      </c>
      <c r="G59" s="191"/>
      <c r="H59" s="191"/>
      <c r="I59" s="191">
        <f>'01 01 Pol'!G232+'01 02 Pol'!G18</f>
        <v>0</v>
      </c>
      <c r="J59" s="187" t="str">
        <f>IF(I70=0,"",I59/I70*100)</f>
        <v/>
      </c>
    </row>
    <row r="60" spans="1:10" ht="36.75" customHeight="1" x14ac:dyDescent="0.2">
      <c r="A60" s="176"/>
      <c r="B60" s="181" t="s">
        <v>87</v>
      </c>
      <c r="C60" s="182" t="s">
        <v>88</v>
      </c>
      <c r="D60" s="183"/>
      <c r="E60" s="183"/>
      <c r="F60" s="190" t="s">
        <v>26</v>
      </c>
      <c r="G60" s="191"/>
      <c r="H60" s="191"/>
      <c r="I60" s="191">
        <f>'01 01 Pol'!G246+'01 02 Pol'!G85</f>
        <v>0</v>
      </c>
      <c r="J60" s="187" t="str">
        <f>IF(I70=0,"",I60/I70*100)</f>
        <v/>
      </c>
    </row>
    <row r="61" spans="1:10" ht="36.75" customHeight="1" x14ac:dyDescent="0.2">
      <c r="A61" s="176"/>
      <c r="B61" s="181" t="s">
        <v>89</v>
      </c>
      <c r="C61" s="182" t="s">
        <v>90</v>
      </c>
      <c r="D61" s="183"/>
      <c r="E61" s="183"/>
      <c r="F61" s="190" t="s">
        <v>27</v>
      </c>
      <c r="G61" s="191"/>
      <c r="H61" s="191"/>
      <c r="I61" s="191">
        <f>'01 02 Pol'!G39+'01 02 Pol'!G87</f>
        <v>0</v>
      </c>
      <c r="J61" s="187" t="str">
        <f>IF(I70=0,"",I61/I70*100)</f>
        <v/>
      </c>
    </row>
    <row r="62" spans="1:10" ht="36.75" customHeight="1" x14ac:dyDescent="0.2">
      <c r="A62" s="176"/>
      <c r="B62" s="181" t="s">
        <v>91</v>
      </c>
      <c r="C62" s="182" t="s">
        <v>92</v>
      </c>
      <c r="D62" s="183"/>
      <c r="E62" s="183"/>
      <c r="F62" s="190" t="s">
        <v>27</v>
      </c>
      <c r="G62" s="191"/>
      <c r="H62" s="191"/>
      <c r="I62" s="191">
        <f>'01 02 Pol'!G89</f>
        <v>0</v>
      </c>
      <c r="J62" s="187" t="str">
        <f>IF(I70=0,"",I62/I70*100)</f>
        <v/>
      </c>
    </row>
    <row r="63" spans="1:10" ht="36.75" customHeight="1" x14ac:dyDescent="0.2">
      <c r="A63" s="176"/>
      <c r="B63" s="181" t="s">
        <v>93</v>
      </c>
      <c r="C63" s="182" t="s">
        <v>94</v>
      </c>
      <c r="D63" s="183"/>
      <c r="E63" s="183"/>
      <c r="F63" s="190" t="s">
        <v>27</v>
      </c>
      <c r="G63" s="191"/>
      <c r="H63" s="191"/>
      <c r="I63" s="191">
        <f>'01 01 Pol'!G248+'01 02 Pol'!G102</f>
        <v>0</v>
      </c>
      <c r="J63" s="187" t="str">
        <f>IF(I70=0,"",I63/I70*100)</f>
        <v/>
      </c>
    </row>
    <row r="64" spans="1:10" ht="36.75" customHeight="1" x14ac:dyDescent="0.2">
      <c r="A64" s="176"/>
      <c r="B64" s="181" t="s">
        <v>95</v>
      </c>
      <c r="C64" s="182" t="s">
        <v>96</v>
      </c>
      <c r="D64" s="183"/>
      <c r="E64" s="183"/>
      <c r="F64" s="190" t="s">
        <v>27</v>
      </c>
      <c r="G64" s="191"/>
      <c r="H64" s="191"/>
      <c r="I64" s="191">
        <f>'01 02 Pol'!G149</f>
        <v>0</v>
      </c>
      <c r="J64" s="187" t="str">
        <f>IF(I70=0,"",I64/I70*100)</f>
        <v/>
      </c>
    </row>
    <row r="65" spans="1:10" ht="36.75" customHeight="1" x14ac:dyDescent="0.2">
      <c r="A65" s="176"/>
      <c r="B65" s="181" t="s">
        <v>97</v>
      </c>
      <c r="C65" s="182" t="s">
        <v>98</v>
      </c>
      <c r="D65" s="183"/>
      <c r="E65" s="183"/>
      <c r="F65" s="190" t="s">
        <v>27</v>
      </c>
      <c r="G65" s="191"/>
      <c r="H65" s="191"/>
      <c r="I65" s="191">
        <f>'01 01 Pol'!G275+'01 02 Pol'!G158</f>
        <v>0</v>
      </c>
      <c r="J65" s="187" t="str">
        <f>IF(I70=0,"",I65/I70*100)</f>
        <v/>
      </c>
    </row>
    <row r="66" spans="1:10" ht="36.75" customHeight="1" x14ac:dyDescent="0.2">
      <c r="A66" s="176"/>
      <c r="B66" s="181" t="s">
        <v>99</v>
      </c>
      <c r="C66" s="182" t="s">
        <v>100</v>
      </c>
      <c r="D66" s="183"/>
      <c r="E66" s="183"/>
      <c r="F66" s="190" t="s">
        <v>27</v>
      </c>
      <c r="G66" s="191"/>
      <c r="H66" s="191"/>
      <c r="I66" s="191">
        <f>'01 01 Pol'!G323+'01 02 Pol'!G170</f>
        <v>0</v>
      </c>
      <c r="J66" s="187" t="str">
        <f>IF(I70=0,"",I66/I70*100)</f>
        <v/>
      </c>
    </row>
    <row r="67" spans="1:10" ht="36.75" customHeight="1" x14ac:dyDescent="0.2">
      <c r="A67" s="176"/>
      <c r="B67" s="181" t="s">
        <v>101</v>
      </c>
      <c r="C67" s="182" t="s">
        <v>102</v>
      </c>
      <c r="D67" s="183"/>
      <c r="E67" s="183"/>
      <c r="F67" s="190" t="s">
        <v>103</v>
      </c>
      <c r="G67" s="191"/>
      <c r="H67" s="191"/>
      <c r="I67" s="191">
        <f>'01 01 Pol'!G334+'01 02 Pol'!G185</f>
        <v>0</v>
      </c>
      <c r="J67" s="187" t="str">
        <f>IF(I70=0,"",I67/I70*100)</f>
        <v/>
      </c>
    </row>
    <row r="68" spans="1:10" ht="36.75" customHeight="1" x14ac:dyDescent="0.2">
      <c r="A68" s="176"/>
      <c r="B68" s="181" t="s">
        <v>104</v>
      </c>
      <c r="C68" s="182" t="s">
        <v>29</v>
      </c>
      <c r="D68" s="183"/>
      <c r="E68" s="183"/>
      <c r="F68" s="190" t="s">
        <v>104</v>
      </c>
      <c r="G68" s="191"/>
      <c r="H68" s="191"/>
      <c r="I68" s="191">
        <f>'01 01 Pol'!G338+'01 03 Pol'!G8</f>
        <v>0</v>
      </c>
      <c r="J68" s="187" t="str">
        <f>IF(I70=0,"",I68/I70*100)</f>
        <v/>
      </c>
    </row>
    <row r="69" spans="1:10" ht="36.75" customHeight="1" x14ac:dyDescent="0.2">
      <c r="A69" s="176"/>
      <c r="B69" s="181" t="s">
        <v>105</v>
      </c>
      <c r="C69" s="182" t="s">
        <v>30</v>
      </c>
      <c r="D69" s="183"/>
      <c r="E69" s="183"/>
      <c r="F69" s="190" t="s">
        <v>105</v>
      </c>
      <c r="G69" s="191"/>
      <c r="H69" s="191"/>
      <c r="I69" s="191">
        <f>'01 03 Pol'!G25</f>
        <v>0</v>
      </c>
      <c r="J69" s="187" t="str">
        <f>IF(I70=0,"",I69/I70*100)</f>
        <v/>
      </c>
    </row>
    <row r="70" spans="1:10" ht="25.5" customHeight="1" x14ac:dyDescent="0.2">
      <c r="A70" s="177"/>
      <c r="B70" s="184" t="s">
        <v>1</v>
      </c>
      <c r="C70" s="185"/>
      <c r="D70" s="186"/>
      <c r="E70" s="186"/>
      <c r="F70" s="192"/>
      <c r="G70" s="193"/>
      <c r="H70" s="193"/>
      <c r="I70" s="193">
        <f>SUM(I51:I69)</f>
        <v>0</v>
      </c>
      <c r="J70" s="188">
        <f>SUM(J51:J69)</f>
        <v>0</v>
      </c>
    </row>
    <row r="71" spans="1:10" x14ac:dyDescent="0.2">
      <c r="F71" s="133"/>
      <c r="G71" s="133"/>
      <c r="H71" s="133"/>
      <c r="I71" s="133"/>
      <c r="J71" s="189"/>
    </row>
    <row r="72" spans="1:10" x14ac:dyDescent="0.2">
      <c r="F72" s="133"/>
      <c r="G72" s="133"/>
      <c r="H72" s="133"/>
      <c r="I72" s="133"/>
      <c r="J72" s="189"/>
    </row>
    <row r="73" spans="1:10" x14ac:dyDescent="0.2">
      <c r="F73" s="133"/>
      <c r="G73" s="133"/>
      <c r="H73" s="133"/>
      <c r="I73" s="133"/>
      <c r="J73" s="189"/>
    </row>
  </sheetData>
  <sheetProtection algorithmName="SHA-512" hashValue="KmJ33Ht5/Zq5SM/f1hfriVOZM7wQO7aFbtKKSK7Zk10KUxfTQVJH0kUT5YL+84q5jJb5ZQtsimhMfdZk7PvC6A==" saltValue="Klzcv1845r5kttRdCJ6pX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6">
    <mergeCell ref="C65:E65"/>
    <mergeCell ref="C66:E66"/>
    <mergeCell ref="C67:E67"/>
    <mergeCell ref="C68:E68"/>
    <mergeCell ref="C69:E69"/>
    <mergeCell ref="C60:E60"/>
    <mergeCell ref="C61:E61"/>
    <mergeCell ref="C62:E62"/>
    <mergeCell ref="C63:E63"/>
    <mergeCell ref="C64:E64"/>
    <mergeCell ref="C55:E55"/>
    <mergeCell ref="C56:E56"/>
    <mergeCell ref="C57:E57"/>
    <mergeCell ref="C58:E58"/>
    <mergeCell ref="C59:E59"/>
    <mergeCell ref="B44:E44"/>
    <mergeCell ref="C51:E51"/>
    <mergeCell ref="C52:E52"/>
    <mergeCell ref="C53:E53"/>
    <mergeCell ref="C54:E54"/>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0" t="s">
        <v>7</v>
      </c>
      <c r="B1" s="100"/>
      <c r="C1" s="101"/>
      <c r="D1" s="100"/>
      <c r="E1" s="100"/>
      <c r="F1" s="100"/>
      <c r="G1" s="100"/>
    </row>
    <row r="2" spans="1:7" ht="24.95" customHeight="1" x14ac:dyDescent="0.2">
      <c r="A2" s="49" t="s">
        <v>8</v>
      </c>
      <c r="B2" s="48"/>
      <c r="C2" s="102"/>
      <c r="D2" s="102"/>
      <c r="E2" s="102"/>
      <c r="F2" s="102"/>
      <c r="G2" s="103"/>
    </row>
    <row r="3" spans="1:7" ht="24.95" customHeight="1" x14ac:dyDescent="0.2">
      <c r="A3" s="49" t="s">
        <v>9</v>
      </c>
      <c r="B3" s="48"/>
      <c r="C3" s="102"/>
      <c r="D3" s="102"/>
      <c r="E3" s="102"/>
      <c r="F3" s="102"/>
      <c r="G3" s="103"/>
    </row>
    <row r="4" spans="1:7" ht="24.95" customHeight="1" x14ac:dyDescent="0.2">
      <c r="A4" s="49" t="s">
        <v>10</v>
      </c>
      <c r="B4" s="48"/>
      <c r="C4" s="102"/>
      <c r="D4" s="102"/>
      <c r="E4" s="102"/>
      <c r="F4" s="102"/>
      <c r="G4" s="103"/>
    </row>
    <row r="5" spans="1:7" x14ac:dyDescent="0.2">
      <c r="B5" s="4"/>
      <c r="C5" s="5"/>
      <c r="D5" s="6"/>
    </row>
  </sheetData>
  <sheetProtection algorithmName="SHA-512" hashValue="w4PlxE0Ei+0ojHr7p9badq7VbvkOp6u7yxE4aZ3WfCuiMSl8+CwzLAWlzz49L2MIjMFJMc1Bhis5FbZjZf12Rg==" saltValue="T58xQScLIMh8a0vagWskG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4984"/>
  <sheetViews>
    <sheetView workbookViewId="0">
      <pane ySplit="7" topLeftCell="A8" activePane="bottomLeft" state="frozen"/>
      <selection pane="bottomLeft" activeCell="AA9" sqref="AA9"/>
    </sheetView>
  </sheetViews>
  <sheetFormatPr defaultRowHeight="12.75" outlineLevelRow="3" x14ac:dyDescent="0.2"/>
  <cols>
    <col min="1" max="1" width="3.42578125" customWidth="1"/>
    <col min="2" max="2" width="12.5703125" style="174" customWidth="1"/>
    <col min="3" max="3" width="38.28515625" style="174"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 min="53" max="53" width="73.7109375" customWidth="1"/>
  </cols>
  <sheetData>
    <row r="1" spans="1:60" ht="15.75" customHeight="1" x14ac:dyDescent="0.25">
      <c r="A1" s="195" t="s">
        <v>7</v>
      </c>
      <c r="B1" s="195"/>
      <c r="C1" s="195"/>
      <c r="D1" s="195"/>
      <c r="E1" s="195"/>
      <c r="F1" s="195"/>
      <c r="G1" s="195"/>
      <c r="AG1" t="s">
        <v>106</v>
      </c>
    </row>
    <row r="2" spans="1:60" ht="24.95" customHeight="1" x14ac:dyDescent="0.2">
      <c r="A2" s="196" t="s">
        <v>8</v>
      </c>
      <c r="B2" s="48" t="s">
        <v>43</v>
      </c>
      <c r="C2" s="199" t="s">
        <v>44</v>
      </c>
      <c r="D2" s="197"/>
      <c r="E2" s="197"/>
      <c r="F2" s="197"/>
      <c r="G2" s="198"/>
      <c r="AG2" t="s">
        <v>107</v>
      </c>
    </row>
    <row r="3" spans="1:60" ht="24.95" customHeight="1" x14ac:dyDescent="0.2">
      <c r="A3" s="196" t="s">
        <v>9</v>
      </c>
      <c r="B3" s="48" t="s">
        <v>58</v>
      </c>
      <c r="C3" s="199" t="s">
        <v>59</v>
      </c>
      <c r="D3" s="197"/>
      <c r="E3" s="197"/>
      <c r="F3" s="197"/>
      <c r="G3" s="198"/>
      <c r="AC3" s="174" t="s">
        <v>107</v>
      </c>
      <c r="AG3" t="s">
        <v>108</v>
      </c>
    </row>
    <row r="4" spans="1:60" ht="24.95" customHeight="1" x14ac:dyDescent="0.2">
      <c r="A4" s="200" t="s">
        <v>10</v>
      </c>
      <c r="B4" s="201" t="s">
        <v>58</v>
      </c>
      <c r="C4" s="202" t="s">
        <v>60</v>
      </c>
      <c r="D4" s="203"/>
      <c r="E4" s="203"/>
      <c r="F4" s="203"/>
      <c r="G4" s="204"/>
      <c r="AG4" t="s">
        <v>109</v>
      </c>
    </row>
    <row r="5" spans="1:60" x14ac:dyDescent="0.2">
      <c r="D5" s="10"/>
    </row>
    <row r="6" spans="1:60" ht="38.25" x14ac:dyDescent="0.2">
      <c r="A6" s="206" t="s">
        <v>110</v>
      </c>
      <c r="B6" s="208" t="s">
        <v>111</v>
      </c>
      <c r="C6" s="208" t="s">
        <v>112</v>
      </c>
      <c r="D6" s="207" t="s">
        <v>113</v>
      </c>
      <c r="E6" s="206" t="s">
        <v>114</v>
      </c>
      <c r="F6" s="205" t="s">
        <v>115</v>
      </c>
      <c r="G6" s="206" t="s">
        <v>31</v>
      </c>
      <c r="H6" s="209" t="s">
        <v>32</v>
      </c>
      <c r="I6" s="209" t="s">
        <v>116</v>
      </c>
      <c r="J6" s="209" t="s">
        <v>33</v>
      </c>
      <c r="K6" s="209" t="s">
        <v>117</v>
      </c>
      <c r="L6" s="209" t="s">
        <v>118</v>
      </c>
      <c r="M6" s="209" t="s">
        <v>119</v>
      </c>
      <c r="N6" s="209" t="s">
        <v>120</v>
      </c>
      <c r="O6" s="209" t="s">
        <v>121</v>
      </c>
      <c r="P6" s="209" t="s">
        <v>122</v>
      </c>
      <c r="Q6" s="209" t="s">
        <v>123</v>
      </c>
      <c r="R6" s="209" t="s">
        <v>124</v>
      </c>
      <c r="S6" s="209" t="s">
        <v>125</v>
      </c>
      <c r="T6" s="209" t="s">
        <v>126</v>
      </c>
      <c r="U6" s="209" t="s">
        <v>127</v>
      </c>
      <c r="V6" s="209" t="s">
        <v>128</v>
      </c>
      <c r="W6" s="209" t="s">
        <v>129</v>
      </c>
      <c r="X6" s="209" t="s">
        <v>130</v>
      </c>
      <c r="Y6" s="209" t="s">
        <v>131</v>
      </c>
    </row>
    <row r="7" spans="1:60" hidden="1" x14ac:dyDescent="0.2">
      <c r="A7" s="3"/>
      <c r="B7" s="4"/>
      <c r="C7" s="4"/>
      <c r="D7" s="6"/>
      <c r="E7" s="211"/>
      <c r="F7" s="212"/>
      <c r="G7" s="212"/>
      <c r="H7" s="212"/>
      <c r="I7" s="212"/>
      <c r="J7" s="212"/>
      <c r="K7" s="212"/>
      <c r="L7" s="212"/>
      <c r="M7" s="212"/>
      <c r="N7" s="211"/>
      <c r="O7" s="211"/>
      <c r="P7" s="211"/>
      <c r="Q7" s="211"/>
      <c r="R7" s="212"/>
      <c r="S7" s="212"/>
      <c r="T7" s="212"/>
      <c r="U7" s="212"/>
      <c r="V7" s="212"/>
      <c r="W7" s="212"/>
      <c r="X7" s="212"/>
      <c r="Y7" s="212"/>
    </row>
    <row r="8" spans="1:60" x14ac:dyDescent="0.2">
      <c r="A8" s="227" t="s">
        <v>132</v>
      </c>
      <c r="B8" s="228" t="s">
        <v>71</v>
      </c>
      <c r="C8" s="251" t="s">
        <v>72</v>
      </c>
      <c r="D8" s="229"/>
      <c r="E8" s="230"/>
      <c r="F8" s="231"/>
      <c r="G8" s="231">
        <f>SUMIF(AG9:AG73,"&lt;&gt;NOR",G9:G73)</f>
        <v>0</v>
      </c>
      <c r="H8" s="231"/>
      <c r="I8" s="231">
        <f>SUM(I9:I73)</f>
        <v>0</v>
      </c>
      <c r="J8" s="231"/>
      <c r="K8" s="231">
        <f>SUM(K9:K73)</f>
        <v>0</v>
      </c>
      <c r="L8" s="231"/>
      <c r="M8" s="231">
        <f>SUM(M9:M73)</f>
        <v>0</v>
      </c>
      <c r="N8" s="230"/>
      <c r="O8" s="230">
        <f>SUM(O9:O73)</f>
        <v>0.76</v>
      </c>
      <c r="P8" s="230"/>
      <c r="Q8" s="230">
        <f>SUM(Q9:Q73)</f>
        <v>1.04</v>
      </c>
      <c r="R8" s="231"/>
      <c r="S8" s="231"/>
      <c r="T8" s="232"/>
      <c r="U8" s="226"/>
      <c r="V8" s="226">
        <f>SUM(V9:V73)</f>
        <v>44.5</v>
      </c>
      <c r="W8" s="226"/>
      <c r="X8" s="226"/>
      <c r="Y8" s="226"/>
      <c r="AG8" t="s">
        <v>133</v>
      </c>
    </row>
    <row r="9" spans="1:60" ht="22.5" outlineLevel="1" x14ac:dyDescent="0.2">
      <c r="A9" s="234">
        <v>1</v>
      </c>
      <c r="B9" s="235" t="s">
        <v>134</v>
      </c>
      <c r="C9" s="252" t="s">
        <v>135</v>
      </c>
      <c r="D9" s="236" t="s">
        <v>136</v>
      </c>
      <c r="E9" s="237">
        <v>2</v>
      </c>
      <c r="F9" s="238"/>
      <c r="G9" s="239">
        <f>ROUND(E9*F9,2)</f>
        <v>0</v>
      </c>
      <c r="H9" s="238"/>
      <c r="I9" s="239">
        <f>ROUND(E9*H9,2)</f>
        <v>0</v>
      </c>
      <c r="J9" s="238"/>
      <c r="K9" s="239">
        <f>ROUND(E9*J9,2)</f>
        <v>0</v>
      </c>
      <c r="L9" s="239">
        <v>12</v>
      </c>
      <c r="M9" s="239">
        <f>G9*(1+L9/100)</f>
        <v>0</v>
      </c>
      <c r="N9" s="237">
        <v>0.11661000000000001</v>
      </c>
      <c r="O9" s="237">
        <f>ROUND(E9*N9,2)</f>
        <v>0.23</v>
      </c>
      <c r="P9" s="237">
        <v>0.1953</v>
      </c>
      <c r="Q9" s="237">
        <f>ROUND(E9*P9,2)</f>
        <v>0.39</v>
      </c>
      <c r="R9" s="239"/>
      <c r="S9" s="239" t="s">
        <v>137</v>
      </c>
      <c r="T9" s="240" t="s">
        <v>138</v>
      </c>
      <c r="U9" s="220">
        <v>6.6194699999999997</v>
      </c>
      <c r="V9" s="220">
        <f>ROUND(E9*U9,2)</f>
        <v>13.24</v>
      </c>
      <c r="W9" s="220"/>
      <c r="X9" s="220" t="s">
        <v>139</v>
      </c>
      <c r="Y9" s="220" t="s">
        <v>140</v>
      </c>
      <c r="Z9" s="210"/>
      <c r="AA9" s="210"/>
      <c r="AB9" s="210"/>
      <c r="AC9" s="210"/>
      <c r="AD9" s="210"/>
      <c r="AE9" s="210"/>
      <c r="AF9" s="210"/>
      <c r="AG9" s="210" t="s">
        <v>141</v>
      </c>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row>
    <row r="10" spans="1:60" outlineLevel="2" x14ac:dyDescent="0.2">
      <c r="A10" s="217"/>
      <c r="B10" s="218"/>
      <c r="C10" s="253" t="s">
        <v>142</v>
      </c>
      <c r="D10" s="241"/>
      <c r="E10" s="241"/>
      <c r="F10" s="241"/>
      <c r="G10" s="241"/>
      <c r="H10" s="220"/>
      <c r="I10" s="220"/>
      <c r="J10" s="220"/>
      <c r="K10" s="220"/>
      <c r="L10" s="220"/>
      <c r="M10" s="220"/>
      <c r="N10" s="219"/>
      <c r="O10" s="219"/>
      <c r="P10" s="219"/>
      <c r="Q10" s="219"/>
      <c r="R10" s="220"/>
      <c r="S10" s="220"/>
      <c r="T10" s="220"/>
      <c r="U10" s="220"/>
      <c r="V10" s="220"/>
      <c r="W10" s="220"/>
      <c r="X10" s="220"/>
      <c r="Y10" s="220"/>
      <c r="Z10" s="210"/>
      <c r="AA10" s="210"/>
      <c r="AB10" s="210"/>
      <c r="AC10" s="210"/>
      <c r="AD10" s="210"/>
      <c r="AE10" s="210"/>
      <c r="AF10" s="210"/>
      <c r="AG10" s="210" t="s">
        <v>143</v>
      </c>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row>
    <row r="11" spans="1:60" outlineLevel="3" x14ac:dyDescent="0.2">
      <c r="A11" s="217"/>
      <c r="B11" s="218"/>
      <c r="C11" s="254" t="s">
        <v>144</v>
      </c>
      <c r="D11" s="242"/>
      <c r="E11" s="242"/>
      <c r="F11" s="242"/>
      <c r="G11" s="242"/>
      <c r="H11" s="220"/>
      <c r="I11" s="220"/>
      <c r="J11" s="220"/>
      <c r="K11" s="220"/>
      <c r="L11" s="220"/>
      <c r="M11" s="220"/>
      <c r="N11" s="219"/>
      <c r="O11" s="219"/>
      <c r="P11" s="219"/>
      <c r="Q11" s="219"/>
      <c r="R11" s="220"/>
      <c r="S11" s="220"/>
      <c r="T11" s="220"/>
      <c r="U11" s="220"/>
      <c r="V11" s="220"/>
      <c r="W11" s="220"/>
      <c r="X11" s="220"/>
      <c r="Y11" s="220"/>
      <c r="Z11" s="210"/>
      <c r="AA11" s="210"/>
      <c r="AB11" s="210"/>
      <c r="AC11" s="210"/>
      <c r="AD11" s="210"/>
      <c r="AE11" s="210"/>
      <c r="AF11" s="210"/>
      <c r="AG11" s="210" t="s">
        <v>143</v>
      </c>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row>
    <row r="12" spans="1:60" outlineLevel="3" x14ac:dyDescent="0.2">
      <c r="A12" s="217"/>
      <c r="B12" s="218"/>
      <c r="C12" s="254" t="s">
        <v>145</v>
      </c>
      <c r="D12" s="242"/>
      <c r="E12" s="242"/>
      <c r="F12" s="242"/>
      <c r="G12" s="242"/>
      <c r="H12" s="220"/>
      <c r="I12" s="220"/>
      <c r="J12" s="220"/>
      <c r="K12" s="220"/>
      <c r="L12" s="220"/>
      <c r="M12" s="220"/>
      <c r="N12" s="219"/>
      <c r="O12" s="219"/>
      <c r="P12" s="219"/>
      <c r="Q12" s="219"/>
      <c r="R12" s="220"/>
      <c r="S12" s="220"/>
      <c r="T12" s="220"/>
      <c r="U12" s="220"/>
      <c r="V12" s="220"/>
      <c r="W12" s="220"/>
      <c r="X12" s="220"/>
      <c r="Y12" s="220"/>
      <c r="Z12" s="210"/>
      <c r="AA12" s="210"/>
      <c r="AB12" s="210"/>
      <c r="AC12" s="210"/>
      <c r="AD12" s="210"/>
      <c r="AE12" s="210"/>
      <c r="AF12" s="210"/>
      <c r="AG12" s="210" t="s">
        <v>143</v>
      </c>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row>
    <row r="13" spans="1:60" outlineLevel="3" x14ac:dyDescent="0.2">
      <c r="A13" s="217"/>
      <c r="B13" s="218"/>
      <c r="C13" s="254" t="s">
        <v>146</v>
      </c>
      <c r="D13" s="242"/>
      <c r="E13" s="242"/>
      <c r="F13" s="242"/>
      <c r="G13" s="242"/>
      <c r="H13" s="220"/>
      <c r="I13" s="220"/>
      <c r="J13" s="220"/>
      <c r="K13" s="220"/>
      <c r="L13" s="220"/>
      <c r="M13" s="220"/>
      <c r="N13" s="219"/>
      <c r="O13" s="219"/>
      <c r="P13" s="219"/>
      <c r="Q13" s="219"/>
      <c r="R13" s="220"/>
      <c r="S13" s="220"/>
      <c r="T13" s="220"/>
      <c r="U13" s="220"/>
      <c r="V13" s="220"/>
      <c r="W13" s="220"/>
      <c r="X13" s="220"/>
      <c r="Y13" s="220"/>
      <c r="Z13" s="210"/>
      <c r="AA13" s="210"/>
      <c r="AB13" s="210"/>
      <c r="AC13" s="210"/>
      <c r="AD13" s="210"/>
      <c r="AE13" s="210"/>
      <c r="AF13" s="210"/>
      <c r="AG13" s="210" t="s">
        <v>143</v>
      </c>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row>
    <row r="14" spans="1:60" outlineLevel="3" x14ac:dyDescent="0.2">
      <c r="A14" s="217"/>
      <c r="B14" s="218"/>
      <c r="C14" s="254" t="s">
        <v>147</v>
      </c>
      <c r="D14" s="242"/>
      <c r="E14" s="242"/>
      <c r="F14" s="242"/>
      <c r="G14" s="242"/>
      <c r="H14" s="220"/>
      <c r="I14" s="220"/>
      <c r="J14" s="220"/>
      <c r="K14" s="220"/>
      <c r="L14" s="220"/>
      <c r="M14" s="220"/>
      <c r="N14" s="219"/>
      <c r="O14" s="219"/>
      <c r="P14" s="219"/>
      <c r="Q14" s="219"/>
      <c r="R14" s="220"/>
      <c r="S14" s="220"/>
      <c r="T14" s="220"/>
      <c r="U14" s="220"/>
      <c r="V14" s="220"/>
      <c r="W14" s="220"/>
      <c r="X14" s="220"/>
      <c r="Y14" s="220"/>
      <c r="Z14" s="210"/>
      <c r="AA14" s="210"/>
      <c r="AB14" s="210"/>
      <c r="AC14" s="210"/>
      <c r="AD14" s="210"/>
      <c r="AE14" s="210"/>
      <c r="AF14" s="210"/>
      <c r="AG14" s="210" t="s">
        <v>143</v>
      </c>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row>
    <row r="15" spans="1:60" outlineLevel="3" x14ac:dyDescent="0.2">
      <c r="A15" s="217"/>
      <c r="B15" s="218"/>
      <c r="C15" s="254" t="s">
        <v>148</v>
      </c>
      <c r="D15" s="242"/>
      <c r="E15" s="242"/>
      <c r="F15" s="242"/>
      <c r="G15" s="242"/>
      <c r="H15" s="220"/>
      <c r="I15" s="220"/>
      <c r="J15" s="220"/>
      <c r="K15" s="220"/>
      <c r="L15" s="220"/>
      <c r="M15" s="220"/>
      <c r="N15" s="219"/>
      <c r="O15" s="219"/>
      <c r="P15" s="219"/>
      <c r="Q15" s="219"/>
      <c r="R15" s="220"/>
      <c r="S15" s="220"/>
      <c r="T15" s="220"/>
      <c r="U15" s="220"/>
      <c r="V15" s="220"/>
      <c r="W15" s="220"/>
      <c r="X15" s="220"/>
      <c r="Y15" s="220"/>
      <c r="Z15" s="210"/>
      <c r="AA15" s="210"/>
      <c r="AB15" s="210"/>
      <c r="AC15" s="210"/>
      <c r="AD15" s="210"/>
      <c r="AE15" s="210"/>
      <c r="AF15" s="210"/>
      <c r="AG15" s="210" t="s">
        <v>143</v>
      </c>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row>
    <row r="16" spans="1:60" outlineLevel="3" x14ac:dyDescent="0.2">
      <c r="A16" s="217"/>
      <c r="B16" s="218"/>
      <c r="C16" s="254" t="s">
        <v>149</v>
      </c>
      <c r="D16" s="242"/>
      <c r="E16" s="242"/>
      <c r="F16" s="242"/>
      <c r="G16" s="242"/>
      <c r="H16" s="220"/>
      <c r="I16" s="220"/>
      <c r="J16" s="220"/>
      <c r="K16" s="220"/>
      <c r="L16" s="220"/>
      <c r="M16" s="220"/>
      <c r="N16" s="219"/>
      <c r="O16" s="219"/>
      <c r="P16" s="219"/>
      <c r="Q16" s="219"/>
      <c r="R16" s="220"/>
      <c r="S16" s="220"/>
      <c r="T16" s="220"/>
      <c r="U16" s="220"/>
      <c r="V16" s="220"/>
      <c r="W16" s="220"/>
      <c r="X16" s="220"/>
      <c r="Y16" s="220"/>
      <c r="Z16" s="210"/>
      <c r="AA16" s="210"/>
      <c r="AB16" s="210"/>
      <c r="AC16" s="210"/>
      <c r="AD16" s="210"/>
      <c r="AE16" s="210"/>
      <c r="AF16" s="210"/>
      <c r="AG16" s="210" t="s">
        <v>143</v>
      </c>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row>
    <row r="17" spans="1:60" ht="22.5" outlineLevel="1" x14ac:dyDescent="0.2">
      <c r="A17" s="234">
        <v>2</v>
      </c>
      <c r="B17" s="235" t="s">
        <v>150</v>
      </c>
      <c r="C17" s="252" t="s">
        <v>151</v>
      </c>
      <c r="D17" s="236" t="s">
        <v>136</v>
      </c>
      <c r="E17" s="237">
        <v>8</v>
      </c>
      <c r="F17" s="238"/>
      <c r="G17" s="239">
        <f>ROUND(E17*F17,2)</f>
        <v>0</v>
      </c>
      <c r="H17" s="238"/>
      <c r="I17" s="239">
        <f>ROUND(E17*H17,2)</f>
        <v>0</v>
      </c>
      <c r="J17" s="238"/>
      <c r="K17" s="239">
        <f>ROUND(E17*J17,2)</f>
        <v>0</v>
      </c>
      <c r="L17" s="239">
        <v>12</v>
      </c>
      <c r="M17" s="239">
        <f>G17*(1+L17/100)</f>
        <v>0</v>
      </c>
      <c r="N17" s="237">
        <v>4.8750000000000002E-2</v>
      </c>
      <c r="O17" s="237">
        <f>ROUND(E17*N17,2)</f>
        <v>0.39</v>
      </c>
      <c r="P17" s="237">
        <v>7.0199999999999999E-2</v>
      </c>
      <c r="Q17" s="237">
        <f>ROUND(E17*P17,2)</f>
        <v>0.56000000000000005</v>
      </c>
      <c r="R17" s="239"/>
      <c r="S17" s="239" t="s">
        <v>137</v>
      </c>
      <c r="T17" s="240" t="s">
        <v>138</v>
      </c>
      <c r="U17" s="220">
        <v>3.2076799999999999</v>
      </c>
      <c r="V17" s="220">
        <f>ROUND(E17*U17,2)</f>
        <v>25.66</v>
      </c>
      <c r="W17" s="220"/>
      <c r="X17" s="220" t="s">
        <v>139</v>
      </c>
      <c r="Y17" s="220" t="s">
        <v>140</v>
      </c>
      <c r="Z17" s="210"/>
      <c r="AA17" s="210"/>
      <c r="AB17" s="210"/>
      <c r="AC17" s="210"/>
      <c r="AD17" s="210"/>
      <c r="AE17" s="210"/>
      <c r="AF17" s="210"/>
      <c r="AG17" s="210" t="s">
        <v>141</v>
      </c>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row>
    <row r="18" spans="1:60" outlineLevel="2" x14ac:dyDescent="0.2">
      <c r="A18" s="217"/>
      <c r="B18" s="218"/>
      <c r="C18" s="253" t="s">
        <v>142</v>
      </c>
      <c r="D18" s="241"/>
      <c r="E18" s="241"/>
      <c r="F18" s="241"/>
      <c r="G18" s="241"/>
      <c r="H18" s="220"/>
      <c r="I18" s="220"/>
      <c r="J18" s="220"/>
      <c r="K18" s="220"/>
      <c r="L18" s="220"/>
      <c r="M18" s="220"/>
      <c r="N18" s="219"/>
      <c r="O18" s="219"/>
      <c r="P18" s="219"/>
      <c r="Q18" s="219"/>
      <c r="R18" s="220"/>
      <c r="S18" s="220"/>
      <c r="T18" s="220"/>
      <c r="U18" s="220"/>
      <c r="V18" s="220"/>
      <c r="W18" s="220"/>
      <c r="X18" s="220"/>
      <c r="Y18" s="220"/>
      <c r="Z18" s="210"/>
      <c r="AA18" s="210"/>
      <c r="AB18" s="210"/>
      <c r="AC18" s="210"/>
      <c r="AD18" s="210"/>
      <c r="AE18" s="210"/>
      <c r="AF18" s="210"/>
      <c r="AG18" s="210" t="s">
        <v>143</v>
      </c>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row>
    <row r="19" spans="1:60" outlineLevel="3" x14ac:dyDescent="0.2">
      <c r="A19" s="217"/>
      <c r="B19" s="218"/>
      <c r="C19" s="254" t="s">
        <v>144</v>
      </c>
      <c r="D19" s="242"/>
      <c r="E19" s="242"/>
      <c r="F19" s="242"/>
      <c r="G19" s="242"/>
      <c r="H19" s="220"/>
      <c r="I19" s="220"/>
      <c r="J19" s="220"/>
      <c r="K19" s="220"/>
      <c r="L19" s="220"/>
      <c r="M19" s="220"/>
      <c r="N19" s="219"/>
      <c r="O19" s="219"/>
      <c r="P19" s="219"/>
      <c r="Q19" s="219"/>
      <c r="R19" s="220"/>
      <c r="S19" s="220"/>
      <c r="T19" s="220"/>
      <c r="U19" s="220"/>
      <c r="V19" s="220"/>
      <c r="W19" s="220"/>
      <c r="X19" s="220"/>
      <c r="Y19" s="220"/>
      <c r="Z19" s="210"/>
      <c r="AA19" s="210"/>
      <c r="AB19" s="210"/>
      <c r="AC19" s="210"/>
      <c r="AD19" s="210"/>
      <c r="AE19" s="210"/>
      <c r="AF19" s="210"/>
      <c r="AG19" s="210" t="s">
        <v>143</v>
      </c>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row>
    <row r="20" spans="1:60" outlineLevel="3" x14ac:dyDescent="0.2">
      <c r="A20" s="217"/>
      <c r="B20" s="218"/>
      <c r="C20" s="254" t="s">
        <v>145</v>
      </c>
      <c r="D20" s="242"/>
      <c r="E20" s="242"/>
      <c r="F20" s="242"/>
      <c r="G20" s="242"/>
      <c r="H20" s="220"/>
      <c r="I20" s="220"/>
      <c r="J20" s="220"/>
      <c r="K20" s="220"/>
      <c r="L20" s="220"/>
      <c r="M20" s="220"/>
      <c r="N20" s="219"/>
      <c r="O20" s="219"/>
      <c r="P20" s="219"/>
      <c r="Q20" s="219"/>
      <c r="R20" s="220"/>
      <c r="S20" s="220"/>
      <c r="T20" s="220"/>
      <c r="U20" s="220"/>
      <c r="V20" s="220"/>
      <c r="W20" s="220"/>
      <c r="X20" s="220"/>
      <c r="Y20" s="220"/>
      <c r="Z20" s="210"/>
      <c r="AA20" s="210"/>
      <c r="AB20" s="210"/>
      <c r="AC20" s="210"/>
      <c r="AD20" s="210"/>
      <c r="AE20" s="210"/>
      <c r="AF20" s="210"/>
      <c r="AG20" s="210" t="s">
        <v>143</v>
      </c>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row>
    <row r="21" spans="1:60" outlineLevel="3" x14ac:dyDescent="0.2">
      <c r="A21" s="217"/>
      <c r="B21" s="218"/>
      <c r="C21" s="254" t="s">
        <v>146</v>
      </c>
      <c r="D21" s="242"/>
      <c r="E21" s="242"/>
      <c r="F21" s="242"/>
      <c r="G21" s="242"/>
      <c r="H21" s="220"/>
      <c r="I21" s="220"/>
      <c r="J21" s="220"/>
      <c r="K21" s="220"/>
      <c r="L21" s="220"/>
      <c r="M21" s="220"/>
      <c r="N21" s="219"/>
      <c r="O21" s="219"/>
      <c r="P21" s="219"/>
      <c r="Q21" s="219"/>
      <c r="R21" s="220"/>
      <c r="S21" s="220"/>
      <c r="T21" s="220"/>
      <c r="U21" s="220"/>
      <c r="V21" s="220"/>
      <c r="W21" s="220"/>
      <c r="X21" s="220"/>
      <c r="Y21" s="220"/>
      <c r="Z21" s="210"/>
      <c r="AA21" s="210"/>
      <c r="AB21" s="210"/>
      <c r="AC21" s="210"/>
      <c r="AD21" s="210"/>
      <c r="AE21" s="210"/>
      <c r="AF21" s="210"/>
      <c r="AG21" s="210" t="s">
        <v>143</v>
      </c>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row>
    <row r="22" spans="1:60" outlineLevel="3" x14ac:dyDescent="0.2">
      <c r="A22" s="217"/>
      <c r="B22" s="218"/>
      <c r="C22" s="254" t="s">
        <v>147</v>
      </c>
      <c r="D22" s="242"/>
      <c r="E22" s="242"/>
      <c r="F22" s="242"/>
      <c r="G22" s="242"/>
      <c r="H22" s="220"/>
      <c r="I22" s="220"/>
      <c r="J22" s="220"/>
      <c r="K22" s="220"/>
      <c r="L22" s="220"/>
      <c r="M22" s="220"/>
      <c r="N22" s="219"/>
      <c r="O22" s="219"/>
      <c r="P22" s="219"/>
      <c r="Q22" s="219"/>
      <c r="R22" s="220"/>
      <c r="S22" s="220"/>
      <c r="T22" s="220"/>
      <c r="U22" s="220"/>
      <c r="V22" s="220"/>
      <c r="W22" s="220"/>
      <c r="X22" s="220"/>
      <c r="Y22" s="220"/>
      <c r="Z22" s="210"/>
      <c r="AA22" s="210"/>
      <c r="AB22" s="210"/>
      <c r="AC22" s="210"/>
      <c r="AD22" s="210"/>
      <c r="AE22" s="210"/>
      <c r="AF22" s="210"/>
      <c r="AG22" s="210" t="s">
        <v>143</v>
      </c>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row>
    <row r="23" spans="1:60" outlineLevel="3" x14ac:dyDescent="0.2">
      <c r="A23" s="217"/>
      <c r="B23" s="218"/>
      <c r="C23" s="254" t="s">
        <v>148</v>
      </c>
      <c r="D23" s="242"/>
      <c r="E23" s="242"/>
      <c r="F23" s="242"/>
      <c r="G23" s="242"/>
      <c r="H23" s="220"/>
      <c r="I23" s="220"/>
      <c r="J23" s="220"/>
      <c r="K23" s="220"/>
      <c r="L23" s="220"/>
      <c r="M23" s="220"/>
      <c r="N23" s="219"/>
      <c r="O23" s="219"/>
      <c r="P23" s="219"/>
      <c r="Q23" s="219"/>
      <c r="R23" s="220"/>
      <c r="S23" s="220"/>
      <c r="T23" s="220"/>
      <c r="U23" s="220"/>
      <c r="V23" s="220"/>
      <c r="W23" s="220"/>
      <c r="X23" s="220"/>
      <c r="Y23" s="220"/>
      <c r="Z23" s="210"/>
      <c r="AA23" s="210"/>
      <c r="AB23" s="210"/>
      <c r="AC23" s="210"/>
      <c r="AD23" s="210"/>
      <c r="AE23" s="210"/>
      <c r="AF23" s="210"/>
      <c r="AG23" s="210" t="s">
        <v>143</v>
      </c>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row>
    <row r="24" spans="1:60" outlineLevel="3" x14ac:dyDescent="0.2">
      <c r="A24" s="217"/>
      <c r="B24" s="218"/>
      <c r="C24" s="254" t="s">
        <v>152</v>
      </c>
      <c r="D24" s="242"/>
      <c r="E24" s="242"/>
      <c r="F24" s="242"/>
      <c r="G24" s="242"/>
      <c r="H24" s="220"/>
      <c r="I24" s="220"/>
      <c r="J24" s="220"/>
      <c r="K24" s="220"/>
      <c r="L24" s="220"/>
      <c r="M24" s="220"/>
      <c r="N24" s="219"/>
      <c r="O24" s="219"/>
      <c r="P24" s="219"/>
      <c r="Q24" s="219"/>
      <c r="R24" s="220"/>
      <c r="S24" s="220"/>
      <c r="T24" s="220"/>
      <c r="U24" s="220"/>
      <c r="V24" s="220"/>
      <c r="W24" s="220"/>
      <c r="X24" s="220"/>
      <c r="Y24" s="220"/>
      <c r="Z24" s="210"/>
      <c r="AA24" s="210"/>
      <c r="AB24" s="210"/>
      <c r="AC24" s="210"/>
      <c r="AD24" s="210"/>
      <c r="AE24" s="210"/>
      <c r="AF24" s="210"/>
      <c r="AG24" s="210" t="s">
        <v>143</v>
      </c>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row>
    <row r="25" spans="1:60" ht="22.5" outlineLevel="1" x14ac:dyDescent="0.2">
      <c r="A25" s="234">
        <v>3</v>
      </c>
      <c r="B25" s="235" t="s">
        <v>153</v>
      </c>
      <c r="C25" s="252" t="s">
        <v>154</v>
      </c>
      <c r="D25" s="236" t="s">
        <v>136</v>
      </c>
      <c r="E25" s="237">
        <v>1</v>
      </c>
      <c r="F25" s="238"/>
      <c r="G25" s="239">
        <f>ROUND(E25*F25,2)</f>
        <v>0</v>
      </c>
      <c r="H25" s="238"/>
      <c r="I25" s="239">
        <f>ROUND(E25*H25,2)</f>
        <v>0</v>
      </c>
      <c r="J25" s="238"/>
      <c r="K25" s="239">
        <f>ROUND(E25*J25,2)</f>
        <v>0</v>
      </c>
      <c r="L25" s="239">
        <v>12</v>
      </c>
      <c r="M25" s="239">
        <f>G25*(1+L25/100)</f>
        <v>0</v>
      </c>
      <c r="N25" s="237">
        <v>7.3289999999999994E-2</v>
      </c>
      <c r="O25" s="237">
        <f>ROUND(E25*N25,2)</f>
        <v>7.0000000000000007E-2</v>
      </c>
      <c r="P25" s="237">
        <v>8.5050000000000001E-2</v>
      </c>
      <c r="Q25" s="237">
        <f>ROUND(E25*P25,2)</f>
        <v>0.09</v>
      </c>
      <c r="R25" s="239"/>
      <c r="S25" s="239" t="s">
        <v>137</v>
      </c>
      <c r="T25" s="240" t="s">
        <v>138</v>
      </c>
      <c r="U25" s="220">
        <v>3.67374</v>
      </c>
      <c r="V25" s="220">
        <f>ROUND(E25*U25,2)</f>
        <v>3.67</v>
      </c>
      <c r="W25" s="220"/>
      <c r="X25" s="220" t="s">
        <v>139</v>
      </c>
      <c r="Y25" s="220" t="s">
        <v>140</v>
      </c>
      <c r="Z25" s="210"/>
      <c r="AA25" s="210"/>
      <c r="AB25" s="210"/>
      <c r="AC25" s="210"/>
      <c r="AD25" s="210"/>
      <c r="AE25" s="210"/>
      <c r="AF25" s="210"/>
      <c r="AG25" s="210" t="s">
        <v>141</v>
      </c>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row>
    <row r="26" spans="1:60" outlineLevel="2" x14ac:dyDescent="0.2">
      <c r="A26" s="217"/>
      <c r="B26" s="218"/>
      <c r="C26" s="253" t="s">
        <v>142</v>
      </c>
      <c r="D26" s="241"/>
      <c r="E26" s="241"/>
      <c r="F26" s="241"/>
      <c r="G26" s="241"/>
      <c r="H26" s="220"/>
      <c r="I26" s="220"/>
      <c r="J26" s="220"/>
      <c r="K26" s="220"/>
      <c r="L26" s="220"/>
      <c r="M26" s="220"/>
      <c r="N26" s="219"/>
      <c r="O26" s="219"/>
      <c r="P26" s="219"/>
      <c r="Q26" s="219"/>
      <c r="R26" s="220"/>
      <c r="S26" s="220"/>
      <c r="T26" s="220"/>
      <c r="U26" s="220"/>
      <c r="V26" s="220"/>
      <c r="W26" s="220"/>
      <c r="X26" s="220"/>
      <c r="Y26" s="220"/>
      <c r="Z26" s="210"/>
      <c r="AA26" s="210"/>
      <c r="AB26" s="210"/>
      <c r="AC26" s="210"/>
      <c r="AD26" s="210"/>
      <c r="AE26" s="210"/>
      <c r="AF26" s="210"/>
      <c r="AG26" s="210" t="s">
        <v>143</v>
      </c>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row>
    <row r="27" spans="1:60" outlineLevel="3" x14ac:dyDescent="0.2">
      <c r="A27" s="217"/>
      <c r="B27" s="218"/>
      <c r="C27" s="254" t="s">
        <v>144</v>
      </c>
      <c r="D27" s="242"/>
      <c r="E27" s="242"/>
      <c r="F27" s="242"/>
      <c r="G27" s="242"/>
      <c r="H27" s="220"/>
      <c r="I27" s="220"/>
      <c r="J27" s="220"/>
      <c r="K27" s="220"/>
      <c r="L27" s="220"/>
      <c r="M27" s="220"/>
      <c r="N27" s="219"/>
      <c r="O27" s="219"/>
      <c r="P27" s="219"/>
      <c r="Q27" s="219"/>
      <c r="R27" s="220"/>
      <c r="S27" s="220"/>
      <c r="T27" s="220"/>
      <c r="U27" s="220"/>
      <c r="V27" s="220"/>
      <c r="W27" s="220"/>
      <c r="X27" s="220"/>
      <c r="Y27" s="220"/>
      <c r="Z27" s="210"/>
      <c r="AA27" s="210"/>
      <c r="AB27" s="210"/>
      <c r="AC27" s="210"/>
      <c r="AD27" s="210"/>
      <c r="AE27" s="210"/>
      <c r="AF27" s="210"/>
      <c r="AG27" s="210" t="s">
        <v>143</v>
      </c>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row>
    <row r="28" spans="1:60" outlineLevel="3" x14ac:dyDescent="0.2">
      <c r="A28" s="217"/>
      <c r="B28" s="218"/>
      <c r="C28" s="254" t="s">
        <v>155</v>
      </c>
      <c r="D28" s="242"/>
      <c r="E28" s="242"/>
      <c r="F28" s="242"/>
      <c r="G28" s="242"/>
      <c r="H28" s="220"/>
      <c r="I28" s="220"/>
      <c r="J28" s="220"/>
      <c r="K28" s="220"/>
      <c r="L28" s="220"/>
      <c r="M28" s="220"/>
      <c r="N28" s="219"/>
      <c r="O28" s="219"/>
      <c r="P28" s="219"/>
      <c r="Q28" s="219"/>
      <c r="R28" s="220"/>
      <c r="S28" s="220"/>
      <c r="T28" s="220"/>
      <c r="U28" s="220"/>
      <c r="V28" s="220"/>
      <c r="W28" s="220"/>
      <c r="X28" s="220"/>
      <c r="Y28" s="220"/>
      <c r="Z28" s="210"/>
      <c r="AA28" s="210"/>
      <c r="AB28" s="210"/>
      <c r="AC28" s="210"/>
      <c r="AD28" s="210"/>
      <c r="AE28" s="210"/>
      <c r="AF28" s="210"/>
      <c r="AG28" s="210" t="s">
        <v>143</v>
      </c>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row>
    <row r="29" spans="1:60" outlineLevel="3" x14ac:dyDescent="0.2">
      <c r="A29" s="217"/>
      <c r="B29" s="218"/>
      <c r="C29" s="254" t="s">
        <v>146</v>
      </c>
      <c r="D29" s="242"/>
      <c r="E29" s="242"/>
      <c r="F29" s="242"/>
      <c r="G29" s="242"/>
      <c r="H29" s="220"/>
      <c r="I29" s="220"/>
      <c r="J29" s="220"/>
      <c r="K29" s="220"/>
      <c r="L29" s="220"/>
      <c r="M29" s="220"/>
      <c r="N29" s="219"/>
      <c r="O29" s="219"/>
      <c r="P29" s="219"/>
      <c r="Q29" s="219"/>
      <c r="R29" s="220"/>
      <c r="S29" s="220"/>
      <c r="T29" s="220"/>
      <c r="U29" s="220"/>
      <c r="V29" s="220"/>
      <c r="W29" s="220"/>
      <c r="X29" s="220"/>
      <c r="Y29" s="220"/>
      <c r="Z29" s="210"/>
      <c r="AA29" s="210"/>
      <c r="AB29" s="210"/>
      <c r="AC29" s="210"/>
      <c r="AD29" s="210"/>
      <c r="AE29" s="210"/>
      <c r="AF29" s="210"/>
      <c r="AG29" s="210" t="s">
        <v>143</v>
      </c>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row>
    <row r="30" spans="1:60" outlineLevel="3" x14ac:dyDescent="0.2">
      <c r="A30" s="217"/>
      <c r="B30" s="218"/>
      <c r="C30" s="254" t="s">
        <v>147</v>
      </c>
      <c r="D30" s="242"/>
      <c r="E30" s="242"/>
      <c r="F30" s="242"/>
      <c r="G30" s="242"/>
      <c r="H30" s="220"/>
      <c r="I30" s="220"/>
      <c r="J30" s="220"/>
      <c r="K30" s="220"/>
      <c r="L30" s="220"/>
      <c r="M30" s="220"/>
      <c r="N30" s="219"/>
      <c r="O30" s="219"/>
      <c r="P30" s="219"/>
      <c r="Q30" s="219"/>
      <c r="R30" s="220"/>
      <c r="S30" s="220"/>
      <c r="T30" s="220"/>
      <c r="U30" s="220"/>
      <c r="V30" s="220"/>
      <c r="W30" s="220"/>
      <c r="X30" s="220"/>
      <c r="Y30" s="220"/>
      <c r="Z30" s="210"/>
      <c r="AA30" s="210"/>
      <c r="AB30" s="210"/>
      <c r="AC30" s="210"/>
      <c r="AD30" s="210"/>
      <c r="AE30" s="210"/>
      <c r="AF30" s="210"/>
      <c r="AG30" s="210" t="s">
        <v>143</v>
      </c>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row>
    <row r="31" spans="1:60" outlineLevel="3" x14ac:dyDescent="0.2">
      <c r="A31" s="217"/>
      <c r="B31" s="218"/>
      <c r="C31" s="254" t="s">
        <v>148</v>
      </c>
      <c r="D31" s="242"/>
      <c r="E31" s="242"/>
      <c r="F31" s="242"/>
      <c r="G31" s="242"/>
      <c r="H31" s="220"/>
      <c r="I31" s="220"/>
      <c r="J31" s="220"/>
      <c r="K31" s="220"/>
      <c r="L31" s="220"/>
      <c r="M31" s="220"/>
      <c r="N31" s="219"/>
      <c r="O31" s="219"/>
      <c r="P31" s="219"/>
      <c r="Q31" s="219"/>
      <c r="R31" s="220"/>
      <c r="S31" s="220"/>
      <c r="T31" s="220"/>
      <c r="U31" s="220"/>
      <c r="V31" s="220"/>
      <c r="W31" s="220"/>
      <c r="X31" s="220"/>
      <c r="Y31" s="220"/>
      <c r="Z31" s="210"/>
      <c r="AA31" s="210"/>
      <c r="AB31" s="210"/>
      <c r="AC31" s="210"/>
      <c r="AD31" s="210"/>
      <c r="AE31" s="210"/>
      <c r="AF31" s="210"/>
      <c r="AG31" s="210" t="s">
        <v>143</v>
      </c>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row>
    <row r="32" spans="1:60" outlineLevel="3" x14ac:dyDescent="0.2">
      <c r="A32" s="217"/>
      <c r="B32" s="218"/>
      <c r="C32" s="254" t="s">
        <v>152</v>
      </c>
      <c r="D32" s="242"/>
      <c r="E32" s="242"/>
      <c r="F32" s="242"/>
      <c r="G32" s="242"/>
      <c r="H32" s="220"/>
      <c r="I32" s="220"/>
      <c r="J32" s="220"/>
      <c r="K32" s="220"/>
      <c r="L32" s="220"/>
      <c r="M32" s="220"/>
      <c r="N32" s="219"/>
      <c r="O32" s="219"/>
      <c r="P32" s="219"/>
      <c r="Q32" s="219"/>
      <c r="R32" s="220"/>
      <c r="S32" s="220"/>
      <c r="T32" s="220"/>
      <c r="U32" s="220"/>
      <c r="V32" s="220"/>
      <c r="W32" s="220"/>
      <c r="X32" s="220"/>
      <c r="Y32" s="220"/>
      <c r="Z32" s="210"/>
      <c r="AA32" s="210"/>
      <c r="AB32" s="210"/>
      <c r="AC32" s="210"/>
      <c r="AD32" s="210"/>
      <c r="AE32" s="210"/>
      <c r="AF32" s="210"/>
      <c r="AG32" s="210" t="s">
        <v>143</v>
      </c>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row>
    <row r="33" spans="1:60" ht="22.5" outlineLevel="1" x14ac:dyDescent="0.2">
      <c r="A33" s="234">
        <v>4</v>
      </c>
      <c r="B33" s="235" t="s">
        <v>156</v>
      </c>
      <c r="C33" s="252" t="s">
        <v>157</v>
      </c>
      <c r="D33" s="236" t="s">
        <v>136</v>
      </c>
      <c r="E33" s="237">
        <v>2</v>
      </c>
      <c r="F33" s="238"/>
      <c r="G33" s="239">
        <f>ROUND(E33*F33,2)</f>
        <v>0</v>
      </c>
      <c r="H33" s="238"/>
      <c r="I33" s="239">
        <f>ROUND(E33*H33,2)</f>
        <v>0</v>
      </c>
      <c r="J33" s="238"/>
      <c r="K33" s="239">
        <f>ROUND(E33*J33,2)</f>
        <v>0</v>
      </c>
      <c r="L33" s="239">
        <v>12</v>
      </c>
      <c r="M33" s="239">
        <f>G33*(1+L33/100)</f>
        <v>0</v>
      </c>
      <c r="N33" s="237">
        <v>0</v>
      </c>
      <c r="O33" s="237">
        <f>ROUND(E33*N33,2)</f>
        <v>0</v>
      </c>
      <c r="P33" s="237">
        <v>0</v>
      </c>
      <c r="Q33" s="237">
        <f>ROUND(E33*P33,2)</f>
        <v>0</v>
      </c>
      <c r="R33" s="239"/>
      <c r="S33" s="239" t="s">
        <v>137</v>
      </c>
      <c r="T33" s="240" t="s">
        <v>158</v>
      </c>
      <c r="U33" s="220">
        <v>0</v>
      </c>
      <c r="V33" s="220">
        <f>ROUND(E33*U33,2)</f>
        <v>0</v>
      </c>
      <c r="W33" s="220"/>
      <c r="X33" s="220" t="s">
        <v>159</v>
      </c>
      <c r="Y33" s="220" t="s">
        <v>140</v>
      </c>
      <c r="Z33" s="210"/>
      <c r="AA33" s="210"/>
      <c r="AB33" s="210"/>
      <c r="AC33" s="210"/>
      <c r="AD33" s="210"/>
      <c r="AE33" s="210"/>
      <c r="AF33" s="210"/>
      <c r="AG33" s="210" t="s">
        <v>160</v>
      </c>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row>
    <row r="34" spans="1:60" outlineLevel="2" x14ac:dyDescent="0.2">
      <c r="A34" s="217"/>
      <c r="B34" s="218"/>
      <c r="C34" s="253" t="s">
        <v>161</v>
      </c>
      <c r="D34" s="241"/>
      <c r="E34" s="241"/>
      <c r="F34" s="241"/>
      <c r="G34" s="241"/>
      <c r="H34" s="220"/>
      <c r="I34" s="220"/>
      <c r="J34" s="220"/>
      <c r="K34" s="220"/>
      <c r="L34" s="220"/>
      <c r="M34" s="220"/>
      <c r="N34" s="219"/>
      <c r="O34" s="219"/>
      <c r="P34" s="219"/>
      <c r="Q34" s="219"/>
      <c r="R34" s="220"/>
      <c r="S34" s="220"/>
      <c r="T34" s="220"/>
      <c r="U34" s="220"/>
      <c r="V34" s="220"/>
      <c r="W34" s="220"/>
      <c r="X34" s="220"/>
      <c r="Y34" s="220"/>
      <c r="Z34" s="210"/>
      <c r="AA34" s="210"/>
      <c r="AB34" s="210"/>
      <c r="AC34" s="210"/>
      <c r="AD34" s="210"/>
      <c r="AE34" s="210"/>
      <c r="AF34" s="210"/>
      <c r="AG34" s="210" t="s">
        <v>143</v>
      </c>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row>
    <row r="35" spans="1:60" outlineLevel="3" x14ac:dyDescent="0.2">
      <c r="A35" s="217"/>
      <c r="B35" s="218"/>
      <c r="C35" s="255" t="s">
        <v>162</v>
      </c>
      <c r="D35" s="221"/>
      <c r="E35" s="222"/>
      <c r="F35" s="223"/>
      <c r="G35" s="223"/>
      <c r="H35" s="220"/>
      <c r="I35" s="220"/>
      <c r="J35" s="220"/>
      <c r="K35" s="220"/>
      <c r="L35" s="220"/>
      <c r="M35" s="220"/>
      <c r="N35" s="219"/>
      <c r="O35" s="219"/>
      <c r="P35" s="219"/>
      <c r="Q35" s="219"/>
      <c r="R35" s="220"/>
      <c r="S35" s="220"/>
      <c r="T35" s="220"/>
      <c r="U35" s="220"/>
      <c r="V35" s="220"/>
      <c r="W35" s="220"/>
      <c r="X35" s="220"/>
      <c r="Y35" s="220"/>
      <c r="Z35" s="210"/>
      <c r="AA35" s="210"/>
      <c r="AB35" s="210"/>
      <c r="AC35" s="210"/>
      <c r="AD35" s="210"/>
      <c r="AE35" s="210"/>
      <c r="AF35" s="210"/>
      <c r="AG35" s="210" t="s">
        <v>143</v>
      </c>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row>
    <row r="36" spans="1:60" outlineLevel="3" x14ac:dyDescent="0.2">
      <c r="A36" s="217"/>
      <c r="B36" s="218"/>
      <c r="C36" s="254" t="s">
        <v>163</v>
      </c>
      <c r="D36" s="242"/>
      <c r="E36" s="242"/>
      <c r="F36" s="242"/>
      <c r="G36" s="242"/>
      <c r="H36" s="220"/>
      <c r="I36" s="220"/>
      <c r="J36" s="220"/>
      <c r="K36" s="220"/>
      <c r="L36" s="220"/>
      <c r="M36" s="220"/>
      <c r="N36" s="219"/>
      <c r="O36" s="219"/>
      <c r="P36" s="219"/>
      <c r="Q36" s="219"/>
      <c r="R36" s="220"/>
      <c r="S36" s="220"/>
      <c r="T36" s="220"/>
      <c r="U36" s="220"/>
      <c r="V36" s="220"/>
      <c r="W36" s="220"/>
      <c r="X36" s="220"/>
      <c r="Y36" s="220"/>
      <c r="Z36" s="210"/>
      <c r="AA36" s="210"/>
      <c r="AB36" s="210"/>
      <c r="AC36" s="210"/>
      <c r="AD36" s="210"/>
      <c r="AE36" s="210"/>
      <c r="AF36" s="210"/>
      <c r="AG36" s="210" t="s">
        <v>143</v>
      </c>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row>
    <row r="37" spans="1:60" outlineLevel="3" x14ac:dyDescent="0.2">
      <c r="A37" s="217"/>
      <c r="B37" s="218"/>
      <c r="C37" s="254" t="s">
        <v>164</v>
      </c>
      <c r="D37" s="242"/>
      <c r="E37" s="242"/>
      <c r="F37" s="242"/>
      <c r="G37" s="242"/>
      <c r="H37" s="220"/>
      <c r="I37" s="220"/>
      <c r="J37" s="220"/>
      <c r="K37" s="220"/>
      <c r="L37" s="220"/>
      <c r="M37" s="220"/>
      <c r="N37" s="219"/>
      <c r="O37" s="219"/>
      <c r="P37" s="219"/>
      <c r="Q37" s="219"/>
      <c r="R37" s="220"/>
      <c r="S37" s="220"/>
      <c r="T37" s="220"/>
      <c r="U37" s="220"/>
      <c r="V37" s="220"/>
      <c r="W37" s="220"/>
      <c r="X37" s="220"/>
      <c r="Y37" s="220"/>
      <c r="Z37" s="210"/>
      <c r="AA37" s="210"/>
      <c r="AB37" s="210"/>
      <c r="AC37" s="210"/>
      <c r="AD37" s="210"/>
      <c r="AE37" s="210"/>
      <c r="AF37" s="210"/>
      <c r="AG37" s="210" t="s">
        <v>143</v>
      </c>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row>
    <row r="38" spans="1:60" outlineLevel="3" x14ac:dyDescent="0.2">
      <c r="A38" s="217"/>
      <c r="B38" s="218"/>
      <c r="C38" s="254" t="s">
        <v>165</v>
      </c>
      <c r="D38" s="242"/>
      <c r="E38" s="242"/>
      <c r="F38" s="242"/>
      <c r="G38" s="242"/>
      <c r="H38" s="220"/>
      <c r="I38" s="220"/>
      <c r="J38" s="220"/>
      <c r="K38" s="220"/>
      <c r="L38" s="220"/>
      <c r="M38" s="220"/>
      <c r="N38" s="219"/>
      <c r="O38" s="219"/>
      <c r="P38" s="219"/>
      <c r="Q38" s="219"/>
      <c r="R38" s="220"/>
      <c r="S38" s="220"/>
      <c r="T38" s="220"/>
      <c r="U38" s="220"/>
      <c r="V38" s="220"/>
      <c r="W38" s="220"/>
      <c r="X38" s="220"/>
      <c r="Y38" s="220"/>
      <c r="Z38" s="210"/>
      <c r="AA38" s="210"/>
      <c r="AB38" s="210"/>
      <c r="AC38" s="210"/>
      <c r="AD38" s="210"/>
      <c r="AE38" s="210"/>
      <c r="AF38" s="210"/>
      <c r="AG38" s="210" t="s">
        <v>143</v>
      </c>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row>
    <row r="39" spans="1:60" outlineLevel="3" x14ac:dyDescent="0.2">
      <c r="A39" s="217"/>
      <c r="B39" s="218"/>
      <c r="C39" s="254" t="s">
        <v>166</v>
      </c>
      <c r="D39" s="242"/>
      <c r="E39" s="242"/>
      <c r="F39" s="242"/>
      <c r="G39" s="242"/>
      <c r="H39" s="220"/>
      <c r="I39" s="220"/>
      <c r="J39" s="220"/>
      <c r="K39" s="220"/>
      <c r="L39" s="220"/>
      <c r="M39" s="220"/>
      <c r="N39" s="219"/>
      <c r="O39" s="219"/>
      <c r="P39" s="219"/>
      <c r="Q39" s="219"/>
      <c r="R39" s="220"/>
      <c r="S39" s="220"/>
      <c r="T39" s="220"/>
      <c r="U39" s="220"/>
      <c r="V39" s="220"/>
      <c r="W39" s="220"/>
      <c r="X39" s="220"/>
      <c r="Y39" s="220"/>
      <c r="Z39" s="210"/>
      <c r="AA39" s="210"/>
      <c r="AB39" s="210"/>
      <c r="AC39" s="210"/>
      <c r="AD39" s="210"/>
      <c r="AE39" s="210"/>
      <c r="AF39" s="210"/>
      <c r="AG39" s="210" t="s">
        <v>143</v>
      </c>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row>
    <row r="40" spans="1:60" outlineLevel="3" x14ac:dyDescent="0.2">
      <c r="A40" s="217"/>
      <c r="B40" s="218"/>
      <c r="C40" s="254" t="s">
        <v>167</v>
      </c>
      <c r="D40" s="242"/>
      <c r="E40" s="242"/>
      <c r="F40" s="242"/>
      <c r="G40" s="242"/>
      <c r="H40" s="220"/>
      <c r="I40" s="220"/>
      <c r="J40" s="220"/>
      <c r="K40" s="220"/>
      <c r="L40" s="220"/>
      <c r="M40" s="220"/>
      <c r="N40" s="219"/>
      <c r="O40" s="219"/>
      <c r="P40" s="219"/>
      <c r="Q40" s="219"/>
      <c r="R40" s="220"/>
      <c r="S40" s="220"/>
      <c r="T40" s="220"/>
      <c r="U40" s="220"/>
      <c r="V40" s="220"/>
      <c r="W40" s="220"/>
      <c r="X40" s="220"/>
      <c r="Y40" s="220"/>
      <c r="Z40" s="210"/>
      <c r="AA40" s="210"/>
      <c r="AB40" s="210"/>
      <c r="AC40" s="210"/>
      <c r="AD40" s="210"/>
      <c r="AE40" s="210"/>
      <c r="AF40" s="210"/>
      <c r="AG40" s="210" t="s">
        <v>143</v>
      </c>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row>
    <row r="41" spans="1:60" ht="22.5" outlineLevel="1" x14ac:dyDescent="0.2">
      <c r="A41" s="234">
        <v>5</v>
      </c>
      <c r="B41" s="235" t="s">
        <v>168</v>
      </c>
      <c r="C41" s="252" t="s">
        <v>169</v>
      </c>
      <c r="D41" s="236" t="s">
        <v>136</v>
      </c>
      <c r="E41" s="237">
        <v>8</v>
      </c>
      <c r="F41" s="238"/>
      <c r="G41" s="239">
        <f>ROUND(E41*F41,2)</f>
        <v>0</v>
      </c>
      <c r="H41" s="238"/>
      <c r="I41" s="239">
        <f>ROUND(E41*H41,2)</f>
        <v>0</v>
      </c>
      <c r="J41" s="238"/>
      <c r="K41" s="239">
        <f>ROUND(E41*J41,2)</f>
        <v>0</v>
      </c>
      <c r="L41" s="239">
        <v>12</v>
      </c>
      <c r="M41" s="239">
        <f>G41*(1+L41/100)</f>
        <v>0</v>
      </c>
      <c r="N41" s="237">
        <v>0</v>
      </c>
      <c r="O41" s="237">
        <f>ROUND(E41*N41,2)</f>
        <v>0</v>
      </c>
      <c r="P41" s="237">
        <v>0</v>
      </c>
      <c r="Q41" s="237">
        <f>ROUND(E41*P41,2)</f>
        <v>0</v>
      </c>
      <c r="R41" s="239"/>
      <c r="S41" s="239" t="s">
        <v>137</v>
      </c>
      <c r="T41" s="240" t="s">
        <v>158</v>
      </c>
      <c r="U41" s="220">
        <v>0</v>
      </c>
      <c r="V41" s="220">
        <f>ROUND(E41*U41,2)</f>
        <v>0</v>
      </c>
      <c r="W41" s="220"/>
      <c r="X41" s="220" t="s">
        <v>159</v>
      </c>
      <c r="Y41" s="220" t="s">
        <v>140</v>
      </c>
      <c r="Z41" s="210"/>
      <c r="AA41" s="210"/>
      <c r="AB41" s="210"/>
      <c r="AC41" s="210"/>
      <c r="AD41" s="210"/>
      <c r="AE41" s="210"/>
      <c r="AF41" s="210"/>
      <c r="AG41" s="210" t="s">
        <v>160</v>
      </c>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row>
    <row r="42" spans="1:60" outlineLevel="2" x14ac:dyDescent="0.2">
      <c r="A42" s="217"/>
      <c r="B42" s="218"/>
      <c r="C42" s="253" t="s">
        <v>170</v>
      </c>
      <c r="D42" s="241"/>
      <c r="E42" s="241"/>
      <c r="F42" s="241"/>
      <c r="G42" s="241"/>
      <c r="H42" s="220"/>
      <c r="I42" s="220"/>
      <c r="J42" s="220"/>
      <c r="K42" s="220"/>
      <c r="L42" s="220"/>
      <c r="M42" s="220"/>
      <c r="N42" s="219"/>
      <c r="O42" s="219"/>
      <c r="P42" s="219"/>
      <c r="Q42" s="219"/>
      <c r="R42" s="220"/>
      <c r="S42" s="220"/>
      <c r="T42" s="220"/>
      <c r="U42" s="220"/>
      <c r="V42" s="220"/>
      <c r="W42" s="220"/>
      <c r="X42" s="220"/>
      <c r="Y42" s="220"/>
      <c r="Z42" s="210"/>
      <c r="AA42" s="210"/>
      <c r="AB42" s="210"/>
      <c r="AC42" s="210"/>
      <c r="AD42" s="210"/>
      <c r="AE42" s="210"/>
      <c r="AF42" s="210"/>
      <c r="AG42" s="210" t="s">
        <v>143</v>
      </c>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row>
    <row r="43" spans="1:60" outlineLevel="3" x14ac:dyDescent="0.2">
      <c r="A43" s="217"/>
      <c r="B43" s="218"/>
      <c r="C43" s="255" t="s">
        <v>162</v>
      </c>
      <c r="D43" s="221"/>
      <c r="E43" s="222"/>
      <c r="F43" s="223"/>
      <c r="G43" s="223"/>
      <c r="H43" s="220"/>
      <c r="I43" s="220"/>
      <c r="J43" s="220"/>
      <c r="K43" s="220"/>
      <c r="L43" s="220"/>
      <c r="M43" s="220"/>
      <c r="N43" s="219"/>
      <c r="O43" s="219"/>
      <c r="P43" s="219"/>
      <c r="Q43" s="219"/>
      <c r="R43" s="220"/>
      <c r="S43" s="220"/>
      <c r="T43" s="220"/>
      <c r="U43" s="220"/>
      <c r="V43" s="220"/>
      <c r="W43" s="220"/>
      <c r="X43" s="220"/>
      <c r="Y43" s="220"/>
      <c r="Z43" s="210"/>
      <c r="AA43" s="210"/>
      <c r="AB43" s="210"/>
      <c r="AC43" s="210"/>
      <c r="AD43" s="210"/>
      <c r="AE43" s="210"/>
      <c r="AF43" s="210"/>
      <c r="AG43" s="210" t="s">
        <v>143</v>
      </c>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row>
    <row r="44" spans="1:60" outlineLevel="3" x14ac:dyDescent="0.2">
      <c r="A44" s="217"/>
      <c r="B44" s="218"/>
      <c r="C44" s="254" t="s">
        <v>171</v>
      </c>
      <c r="D44" s="242"/>
      <c r="E44" s="242"/>
      <c r="F44" s="242"/>
      <c r="G44" s="242"/>
      <c r="H44" s="220"/>
      <c r="I44" s="220"/>
      <c r="J44" s="220"/>
      <c r="K44" s="220"/>
      <c r="L44" s="220"/>
      <c r="M44" s="220"/>
      <c r="N44" s="219"/>
      <c r="O44" s="219"/>
      <c r="P44" s="219"/>
      <c r="Q44" s="219"/>
      <c r="R44" s="220"/>
      <c r="S44" s="220"/>
      <c r="T44" s="220"/>
      <c r="U44" s="220"/>
      <c r="V44" s="220"/>
      <c r="W44" s="220"/>
      <c r="X44" s="220"/>
      <c r="Y44" s="220"/>
      <c r="Z44" s="210"/>
      <c r="AA44" s="210"/>
      <c r="AB44" s="210"/>
      <c r="AC44" s="210"/>
      <c r="AD44" s="210"/>
      <c r="AE44" s="210"/>
      <c r="AF44" s="210"/>
      <c r="AG44" s="210" t="s">
        <v>143</v>
      </c>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row>
    <row r="45" spans="1:60" outlineLevel="3" x14ac:dyDescent="0.2">
      <c r="A45" s="217"/>
      <c r="B45" s="218"/>
      <c r="C45" s="254" t="s">
        <v>172</v>
      </c>
      <c r="D45" s="242"/>
      <c r="E45" s="242"/>
      <c r="F45" s="242"/>
      <c r="G45" s="242"/>
      <c r="H45" s="220"/>
      <c r="I45" s="220"/>
      <c r="J45" s="220"/>
      <c r="K45" s="220"/>
      <c r="L45" s="220"/>
      <c r="M45" s="220"/>
      <c r="N45" s="219"/>
      <c r="O45" s="219"/>
      <c r="P45" s="219"/>
      <c r="Q45" s="219"/>
      <c r="R45" s="220"/>
      <c r="S45" s="220"/>
      <c r="T45" s="220"/>
      <c r="U45" s="220"/>
      <c r="V45" s="220"/>
      <c r="W45" s="220"/>
      <c r="X45" s="220"/>
      <c r="Y45" s="220"/>
      <c r="Z45" s="210"/>
      <c r="AA45" s="210"/>
      <c r="AB45" s="210"/>
      <c r="AC45" s="210"/>
      <c r="AD45" s="210"/>
      <c r="AE45" s="210"/>
      <c r="AF45" s="210"/>
      <c r="AG45" s="210" t="s">
        <v>143</v>
      </c>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row>
    <row r="46" spans="1:60" outlineLevel="3" x14ac:dyDescent="0.2">
      <c r="A46" s="217"/>
      <c r="B46" s="218"/>
      <c r="C46" s="254" t="s">
        <v>166</v>
      </c>
      <c r="D46" s="242"/>
      <c r="E46" s="242"/>
      <c r="F46" s="242"/>
      <c r="G46" s="242"/>
      <c r="H46" s="220"/>
      <c r="I46" s="220"/>
      <c r="J46" s="220"/>
      <c r="K46" s="220"/>
      <c r="L46" s="220"/>
      <c r="M46" s="220"/>
      <c r="N46" s="219"/>
      <c r="O46" s="219"/>
      <c r="P46" s="219"/>
      <c r="Q46" s="219"/>
      <c r="R46" s="220"/>
      <c r="S46" s="220"/>
      <c r="T46" s="220"/>
      <c r="U46" s="220"/>
      <c r="V46" s="220"/>
      <c r="W46" s="220"/>
      <c r="X46" s="220"/>
      <c r="Y46" s="220"/>
      <c r="Z46" s="210"/>
      <c r="AA46" s="210"/>
      <c r="AB46" s="210"/>
      <c r="AC46" s="210"/>
      <c r="AD46" s="210"/>
      <c r="AE46" s="210"/>
      <c r="AF46" s="210"/>
      <c r="AG46" s="210" t="s">
        <v>143</v>
      </c>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row>
    <row r="47" spans="1:60" outlineLevel="3" x14ac:dyDescent="0.2">
      <c r="A47" s="217"/>
      <c r="B47" s="218"/>
      <c r="C47" s="254" t="s">
        <v>167</v>
      </c>
      <c r="D47" s="242"/>
      <c r="E47" s="242"/>
      <c r="F47" s="242"/>
      <c r="G47" s="242"/>
      <c r="H47" s="220"/>
      <c r="I47" s="220"/>
      <c r="J47" s="220"/>
      <c r="K47" s="220"/>
      <c r="L47" s="220"/>
      <c r="M47" s="220"/>
      <c r="N47" s="219"/>
      <c r="O47" s="219"/>
      <c r="P47" s="219"/>
      <c r="Q47" s="219"/>
      <c r="R47" s="220"/>
      <c r="S47" s="220"/>
      <c r="T47" s="220"/>
      <c r="U47" s="220"/>
      <c r="V47" s="220"/>
      <c r="W47" s="220"/>
      <c r="X47" s="220"/>
      <c r="Y47" s="220"/>
      <c r="Z47" s="210"/>
      <c r="AA47" s="210"/>
      <c r="AB47" s="210"/>
      <c r="AC47" s="210"/>
      <c r="AD47" s="210"/>
      <c r="AE47" s="210"/>
      <c r="AF47" s="210"/>
      <c r="AG47" s="210" t="s">
        <v>143</v>
      </c>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row>
    <row r="48" spans="1:60" ht="22.5" outlineLevel="1" x14ac:dyDescent="0.2">
      <c r="A48" s="234">
        <v>6</v>
      </c>
      <c r="B48" s="235" t="s">
        <v>173</v>
      </c>
      <c r="C48" s="252" t="s">
        <v>174</v>
      </c>
      <c r="D48" s="236" t="s">
        <v>136</v>
      </c>
      <c r="E48" s="237">
        <v>1</v>
      </c>
      <c r="F48" s="238"/>
      <c r="G48" s="239">
        <f>ROUND(E48*F48,2)</f>
        <v>0</v>
      </c>
      <c r="H48" s="238"/>
      <c r="I48" s="239">
        <f>ROUND(E48*H48,2)</f>
        <v>0</v>
      </c>
      <c r="J48" s="238"/>
      <c r="K48" s="239">
        <f>ROUND(E48*J48,2)</f>
        <v>0</v>
      </c>
      <c r="L48" s="239">
        <v>12</v>
      </c>
      <c r="M48" s="239">
        <f>G48*(1+L48/100)</f>
        <v>0</v>
      </c>
      <c r="N48" s="237">
        <v>0</v>
      </c>
      <c r="O48" s="237">
        <f>ROUND(E48*N48,2)</f>
        <v>0</v>
      </c>
      <c r="P48" s="237">
        <v>0</v>
      </c>
      <c r="Q48" s="237">
        <f>ROUND(E48*P48,2)</f>
        <v>0</v>
      </c>
      <c r="R48" s="239"/>
      <c r="S48" s="239" t="s">
        <v>137</v>
      </c>
      <c r="T48" s="240" t="s">
        <v>158</v>
      </c>
      <c r="U48" s="220">
        <v>0</v>
      </c>
      <c r="V48" s="220">
        <f>ROUND(E48*U48,2)</f>
        <v>0</v>
      </c>
      <c r="W48" s="220"/>
      <c r="X48" s="220" t="s">
        <v>159</v>
      </c>
      <c r="Y48" s="220" t="s">
        <v>140</v>
      </c>
      <c r="Z48" s="210"/>
      <c r="AA48" s="210"/>
      <c r="AB48" s="210"/>
      <c r="AC48" s="210"/>
      <c r="AD48" s="210"/>
      <c r="AE48" s="210"/>
      <c r="AF48" s="210"/>
      <c r="AG48" s="210" t="s">
        <v>160</v>
      </c>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row>
    <row r="49" spans="1:60" outlineLevel="2" x14ac:dyDescent="0.2">
      <c r="A49" s="217"/>
      <c r="B49" s="218"/>
      <c r="C49" s="253" t="s">
        <v>175</v>
      </c>
      <c r="D49" s="241"/>
      <c r="E49" s="241"/>
      <c r="F49" s="241"/>
      <c r="G49" s="241"/>
      <c r="H49" s="220"/>
      <c r="I49" s="220"/>
      <c r="J49" s="220"/>
      <c r="K49" s="220"/>
      <c r="L49" s="220"/>
      <c r="M49" s="220"/>
      <c r="N49" s="219"/>
      <c r="O49" s="219"/>
      <c r="P49" s="219"/>
      <c r="Q49" s="219"/>
      <c r="R49" s="220"/>
      <c r="S49" s="220"/>
      <c r="T49" s="220"/>
      <c r="U49" s="220"/>
      <c r="V49" s="220"/>
      <c r="W49" s="220"/>
      <c r="X49" s="220"/>
      <c r="Y49" s="220"/>
      <c r="Z49" s="210"/>
      <c r="AA49" s="210"/>
      <c r="AB49" s="210"/>
      <c r="AC49" s="210"/>
      <c r="AD49" s="210"/>
      <c r="AE49" s="210"/>
      <c r="AF49" s="210"/>
      <c r="AG49" s="210" t="s">
        <v>143</v>
      </c>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row>
    <row r="50" spans="1:60" outlineLevel="3" x14ac:dyDescent="0.2">
      <c r="A50" s="217"/>
      <c r="B50" s="218"/>
      <c r="C50" s="255" t="s">
        <v>162</v>
      </c>
      <c r="D50" s="221"/>
      <c r="E50" s="222"/>
      <c r="F50" s="223"/>
      <c r="G50" s="223"/>
      <c r="H50" s="220"/>
      <c r="I50" s="220"/>
      <c r="J50" s="220"/>
      <c r="K50" s="220"/>
      <c r="L50" s="220"/>
      <c r="M50" s="220"/>
      <c r="N50" s="219"/>
      <c r="O50" s="219"/>
      <c r="P50" s="219"/>
      <c r="Q50" s="219"/>
      <c r="R50" s="220"/>
      <c r="S50" s="220"/>
      <c r="T50" s="220"/>
      <c r="U50" s="220"/>
      <c r="V50" s="220"/>
      <c r="W50" s="220"/>
      <c r="X50" s="220"/>
      <c r="Y50" s="220"/>
      <c r="Z50" s="210"/>
      <c r="AA50" s="210"/>
      <c r="AB50" s="210"/>
      <c r="AC50" s="210"/>
      <c r="AD50" s="210"/>
      <c r="AE50" s="210"/>
      <c r="AF50" s="210"/>
      <c r="AG50" s="210" t="s">
        <v>143</v>
      </c>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row>
    <row r="51" spans="1:60" outlineLevel="3" x14ac:dyDescent="0.2">
      <c r="A51" s="217"/>
      <c r="B51" s="218"/>
      <c r="C51" s="254" t="s">
        <v>171</v>
      </c>
      <c r="D51" s="242"/>
      <c r="E51" s="242"/>
      <c r="F51" s="242"/>
      <c r="G51" s="242"/>
      <c r="H51" s="220"/>
      <c r="I51" s="220"/>
      <c r="J51" s="220"/>
      <c r="K51" s="220"/>
      <c r="L51" s="220"/>
      <c r="M51" s="220"/>
      <c r="N51" s="219"/>
      <c r="O51" s="219"/>
      <c r="P51" s="219"/>
      <c r="Q51" s="219"/>
      <c r="R51" s="220"/>
      <c r="S51" s="220"/>
      <c r="T51" s="220"/>
      <c r="U51" s="220"/>
      <c r="V51" s="220"/>
      <c r="W51" s="220"/>
      <c r="X51" s="220"/>
      <c r="Y51" s="220"/>
      <c r="Z51" s="210"/>
      <c r="AA51" s="210"/>
      <c r="AB51" s="210"/>
      <c r="AC51" s="210"/>
      <c r="AD51" s="210"/>
      <c r="AE51" s="210"/>
      <c r="AF51" s="210"/>
      <c r="AG51" s="210" t="s">
        <v>143</v>
      </c>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row>
    <row r="52" spans="1:60" outlineLevel="3" x14ac:dyDescent="0.2">
      <c r="A52" s="217"/>
      <c r="B52" s="218"/>
      <c r="C52" s="254" t="s">
        <v>176</v>
      </c>
      <c r="D52" s="242"/>
      <c r="E52" s="242"/>
      <c r="F52" s="242"/>
      <c r="G52" s="242"/>
      <c r="H52" s="220"/>
      <c r="I52" s="220"/>
      <c r="J52" s="220"/>
      <c r="K52" s="220"/>
      <c r="L52" s="220"/>
      <c r="M52" s="220"/>
      <c r="N52" s="219"/>
      <c r="O52" s="219"/>
      <c r="P52" s="219"/>
      <c r="Q52" s="219"/>
      <c r="R52" s="220"/>
      <c r="S52" s="220"/>
      <c r="T52" s="220"/>
      <c r="U52" s="220"/>
      <c r="V52" s="220"/>
      <c r="W52" s="220"/>
      <c r="X52" s="220"/>
      <c r="Y52" s="220"/>
      <c r="Z52" s="210"/>
      <c r="AA52" s="210"/>
      <c r="AB52" s="210"/>
      <c r="AC52" s="210"/>
      <c r="AD52" s="210"/>
      <c r="AE52" s="210"/>
      <c r="AF52" s="210"/>
      <c r="AG52" s="210" t="s">
        <v>143</v>
      </c>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row>
    <row r="53" spans="1:60" outlineLevel="3" x14ac:dyDescent="0.2">
      <c r="A53" s="217"/>
      <c r="B53" s="218"/>
      <c r="C53" s="254" t="s">
        <v>166</v>
      </c>
      <c r="D53" s="242"/>
      <c r="E53" s="242"/>
      <c r="F53" s="242"/>
      <c r="G53" s="242"/>
      <c r="H53" s="220"/>
      <c r="I53" s="220"/>
      <c r="J53" s="220"/>
      <c r="K53" s="220"/>
      <c r="L53" s="220"/>
      <c r="M53" s="220"/>
      <c r="N53" s="219"/>
      <c r="O53" s="219"/>
      <c r="P53" s="219"/>
      <c r="Q53" s="219"/>
      <c r="R53" s="220"/>
      <c r="S53" s="220"/>
      <c r="T53" s="220"/>
      <c r="U53" s="220"/>
      <c r="V53" s="220"/>
      <c r="W53" s="220"/>
      <c r="X53" s="220"/>
      <c r="Y53" s="220"/>
      <c r="Z53" s="210"/>
      <c r="AA53" s="210"/>
      <c r="AB53" s="210"/>
      <c r="AC53" s="210"/>
      <c r="AD53" s="210"/>
      <c r="AE53" s="210"/>
      <c r="AF53" s="210"/>
      <c r="AG53" s="210" t="s">
        <v>143</v>
      </c>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row>
    <row r="54" spans="1:60" outlineLevel="3" x14ac:dyDescent="0.2">
      <c r="A54" s="217"/>
      <c r="B54" s="218"/>
      <c r="C54" s="254" t="s">
        <v>167</v>
      </c>
      <c r="D54" s="242"/>
      <c r="E54" s="242"/>
      <c r="F54" s="242"/>
      <c r="G54" s="242"/>
      <c r="H54" s="220"/>
      <c r="I54" s="220"/>
      <c r="J54" s="220"/>
      <c r="K54" s="220"/>
      <c r="L54" s="220"/>
      <c r="M54" s="220"/>
      <c r="N54" s="219"/>
      <c r="O54" s="219"/>
      <c r="P54" s="219"/>
      <c r="Q54" s="219"/>
      <c r="R54" s="220"/>
      <c r="S54" s="220"/>
      <c r="T54" s="220"/>
      <c r="U54" s="220"/>
      <c r="V54" s="220"/>
      <c r="W54" s="220"/>
      <c r="X54" s="220"/>
      <c r="Y54" s="220"/>
      <c r="Z54" s="210"/>
      <c r="AA54" s="210"/>
      <c r="AB54" s="210"/>
      <c r="AC54" s="210"/>
      <c r="AD54" s="210"/>
      <c r="AE54" s="210"/>
      <c r="AF54" s="210"/>
      <c r="AG54" s="210" t="s">
        <v>143</v>
      </c>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row>
    <row r="55" spans="1:60" ht="22.5" outlineLevel="1" x14ac:dyDescent="0.2">
      <c r="A55" s="234">
        <v>7</v>
      </c>
      <c r="B55" s="235" t="s">
        <v>177</v>
      </c>
      <c r="C55" s="252" t="s">
        <v>178</v>
      </c>
      <c r="D55" s="236" t="s">
        <v>179</v>
      </c>
      <c r="E55" s="237">
        <v>4</v>
      </c>
      <c r="F55" s="238"/>
      <c r="G55" s="239">
        <f>ROUND(E55*F55,2)</f>
        <v>0</v>
      </c>
      <c r="H55" s="238"/>
      <c r="I55" s="239">
        <f>ROUND(E55*H55,2)</f>
        <v>0</v>
      </c>
      <c r="J55" s="238"/>
      <c r="K55" s="239">
        <f>ROUND(E55*J55,2)</f>
        <v>0</v>
      </c>
      <c r="L55" s="239">
        <v>12</v>
      </c>
      <c r="M55" s="239">
        <f>G55*(1+L55/100)</f>
        <v>0</v>
      </c>
      <c r="N55" s="237">
        <v>0</v>
      </c>
      <c r="O55" s="237">
        <f>ROUND(E55*N55,2)</f>
        <v>0</v>
      </c>
      <c r="P55" s="237">
        <v>0</v>
      </c>
      <c r="Q55" s="237">
        <f>ROUND(E55*P55,2)</f>
        <v>0</v>
      </c>
      <c r="R55" s="239"/>
      <c r="S55" s="239" t="s">
        <v>137</v>
      </c>
      <c r="T55" s="240" t="s">
        <v>158</v>
      </c>
      <c r="U55" s="220">
        <v>0</v>
      </c>
      <c r="V55" s="220">
        <f>ROUND(E55*U55,2)</f>
        <v>0</v>
      </c>
      <c r="W55" s="220"/>
      <c r="X55" s="220" t="s">
        <v>180</v>
      </c>
      <c r="Y55" s="220" t="s">
        <v>140</v>
      </c>
      <c r="Z55" s="210"/>
      <c r="AA55" s="210"/>
      <c r="AB55" s="210"/>
      <c r="AC55" s="210"/>
      <c r="AD55" s="210"/>
      <c r="AE55" s="210"/>
      <c r="AF55" s="210"/>
      <c r="AG55" s="210" t="s">
        <v>181</v>
      </c>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row>
    <row r="56" spans="1:60" outlineLevel="2" x14ac:dyDescent="0.2">
      <c r="A56" s="217"/>
      <c r="B56" s="218"/>
      <c r="C56" s="253" t="s">
        <v>182</v>
      </c>
      <c r="D56" s="241"/>
      <c r="E56" s="241"/>
      <c r="F56" s="241"/>
      <c r="G56" s="241"/>
      <c r="H56" s="220"/>
      <c r="I56" s="220"/>
      <c r="J56" s="220"/>
      <c r="K56" s="220"/>
      <c r="L56" s="220"/>
      <c r="M56" s="220"/>
      <c r="N56" s="219"/>
      <c r="O56" s="219"/>
      <c r="P56" s="219"/>
      <c r="Q56" s="219"/>
      <c r="R56" s="220"/>
      <c r="S56" s="220"/>
      <c r="T56" s="220"/>
      <c r="U56" s="220"/>
      <c r="V56" s="220"/>
      <c r="W56" s="220"/>
      <c r="X56" s="220"/>
      <c r="Y56" s="220"/>
      <c r="Z56" s="210"/>
      <c r="AA56" s="210"/>
      <c r="AB56" s="210"/>
      <c r="AC56" s="210"/>
      <c r="AD56" s="210"/>
      <c r="AE56" s="210"/>
      <c r="AF56" s="210"/>
      <c r="AG56" s="210" t="s">
        <v>143</v>
      </c>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row>
    <row r="57" spans="1:60" outlineLevel="3" x14ac:dyDescent="0.2">
      <c r="A57" s="217"/>
      <c r="B57" s="218"/>
      <c r="C57" s="254" t="s">
        <v>183</v>
      </c>
      <c r="D57" s="242"/>
      <c r="E57" s="242"/>
      <c r="F57" s="242"/>
      <c r="G57" s="242"/>
      <c r="H57" s="220"/>
      <c r="I57" s="220"/>
      <c r="J57" s="220"/>
      <c r="K57" s="220"/>
      <c r="L57" s="220"/>
      <c r="M57" s="220"/>
      <c r="N57" s="219"/>
      <c r="O57" s="219"/>
      <c r="P57" s="219"/>
      <c r="Q57" s="219"/>
      <c r="R57" s="220"/>
      <c r="S57" s="220"/>
      <c r="T57" s="220"/>
      <c r="U57" s="220"/>
      <c r="V57" s="220"/>
      <c r="W57" s="220"/>
      <c r="X57" s="220"/>
      <c r="Y57" s="220"/>
      <c r="Z57" s="210"/>
      <c r="AA57" s="210"/>
      <c r="AB57" s="210"/>
      <c r="AC57" s="210"/>
      <c r="AD57" s="210"/>
      <c r="AE57" s="210"/>
      <c r="AF57" s="210"/>
      <c r="AG57" s="210" t="s">
        <v>143</v>
      </c>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row>
    <row r="58" spans="1:60" outlineLevel="3" x14ac:dyDescent="0.2">
      <c r="A58" s="217"/>
      <c r="B58" s="218"/>
      <c r="C58" s="254" t="s">
        <v>184</v>
      </c>
      <c r="D58" s="242"/>
      <c r="E58" s="242"/>
      <c r="F58" s="242"/>
      <c r="G58" s="242"/>
      <c r="H58" s="220"/>
      <c r="I58" s="220"/>
      <c r="J58" s="220"/>
      <c r="K58" s="220"/>
      <c r="L58" s="220"/>
      <c r="M58" s="220"/>
      <c r="N58" s="219"/>
      <c r="O58" s="219"/>
      <c r="P58" s="219"/>
      <c r="Q58" s="219"/>
      <c r="R58" s="220"/>
      <c r="S58" s="220"/>
      <c r="T58" s="220"/>
      <c r="U58" s="220"/>
      <c r="V58" s="220"/>
      <c r="W58" s="220"/>
      <c r="X58" s="220"/>
      <c r="Y58" s="220"/>
      <c r="Z58" s="210"/>
      <c r="AA58" s="210"/>
      <c r="AB58" s="210"/>
      <c r="AC58" s="210"/>
      <c r="AD58" s="210"/>
      <c r="AE58" s="210"/>
      <c r="AF58" s="210"/>
      <c r="AG58" s="210" t="s">
        <v>143</v>
      </c>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row>
    <row r="59" spans="1:60" outlineLevel="3" x14ac:dyDescent="0.2">
      <c r="A59" s="217"/>
      <c r="B59" s="218"/>
      <c r="C59" s="254" t="s">
        <v>185</v>
      </c>
      <c r="D59" s="242"/>
      <c r="E59" s="242"/>
      <c r="F59" s="242"/>
      <c r="G59" s="242"/>
      <c r="H59" s="220"/>
      <c r="I59" s="220"/>
      <c r="J59" s="220"/>
      <c r="K59" s="220"/>
      <c r="L59" s="220"/>
      <c r="M59" s="220"/>
      <c r="N59" s="219"/>
      <c r="O59" s="219"/>
      <c r="P59" s="219"/>
      <c r="Q59" s="219"/>
      <c r="R59" s="220"/>
      <c r="S59" s="220"/>
      <c r="T59" s="220"/>
      <c r="U59" s="220"/>
      <c r="V59" s="220"/>
      <c r="W59" s="220"/>
      <c r="X59" s="220"/>
      <c r="Y59" s="220"/>
      <c r="Z59" s="210"/>
      <c r="AA59" s="210"/>
      <c r="AB59" s="210"/>
      <c r="AC59" s="210"/>
      <c r="AD59" s="210"/>
      <c r="AE59" s="210"/>
      <c r="AF59" s="210"/>
      <c r="AG59" s="210" t="s">
        <v>143</v>
      </c>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row>
    <row r="60" spans="1:60" outlineLevel="3" x14ac:dyDescent="0.2">
      <c r="A60" s="217"/>
      <c r="B60" s="218"/>
      <c r="C60" s="254" t="s">
        <v>186</v>
      </c>
      <c r="D60" s="242"/>
      <c r="E60" s="242"/>
      <c r="F60" s="242"/>
      <c r="G60" s="242"/>
      <c r="H60" s="220"/>
      <c r="I60" s="220"/>
      <c r="J60" s="220"/>
      <c r="K60" s="220"/>
      <c r="L60" s="220"/>
      <c r="M60" s="220"/>
      <c r="N60" s="219"/>
      <c r="O60" s="219"/>
      <c r="P60" s="219"/>
      <c r="Q60" s="219"/>
      <c r="R60" s="220"/>
      <c r="S60" s="220"/>
      <c r="T60" s="220"/>
      <c r="U60" s="220"/>
      <c r="V60" s="220"/>
      <c r="W60" s="220"/>
      <c r="X60" s="220"/>
      <c r="Y60" s="220"/>
      <c r="Z60" s="210"/>
      <c r="AA60" s="210"/>
      <c r="AB60" s="210"/>
      <c r="AC60" s="210"/>
      <c r="AD60" s="210"/>
      <c r="AE60" s="210"/>
      <c r="AF60" s="210"/>
      <c r="AG60" s="210" t="s">
        <v>143</v>
      </c>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row>
    <row r="61" spans="1:60" ht="22.5" outlineLevel="1" x14ac:dyDescent="0.2">
      <c r="A61" s="234">
        <v>8</v>
      </c>
      <c r="B61" s="235" t="s">
        <v>187</v>
      </c>
      <c r="C61" s="252" t="s">
        <v>188</v>
      </c>
      <c r="D61" s="236" t="s">
        <v>179</v>
      </c>
      <c r="E61" s="237">
        <v>2</v>
      </c>
      <c r="F61" s="238"/>
      <c r="G61" s="239">
        <f>ROUND(E61*F61,2)</f>
        <v>0</v>
      </c>
      <c r="H61" s="238"/>
      <c r="I61" s="239">
        <f>ROUND(E61*H61,2)</f>
        <v>0</v>
      </c>
      <c r="J61" s="238"/>
      <c r="K61" s="239">
        <f>ROUND(E61*J61,2)</f>
        <v>0</v>
      </c>
      <c r="L61" s="239">
        <v>12</v>
      </c>
      <c r="M61" s="239">
        <f>G61*(1+L61/100)</f>
        <v>0</v>
      </c>
      <c r="N61" s="237">
        <v>0</v>
      </c>
      <c r="O61" s="237">
        <f>ROUND(E61*N61,2)</f>
        <v>0</v>
      </c>
      <c r="P61" s="237">
        <v>0</v>
      </c>
      <c r="Q61" s="237">
        <f>ROUND(E61*P61,2)</f>
        <v>0</v>
      </c>
      <c r="R61" s="239"/>
      <c r="S61" s="239" t="s">
        <v>137</v>
      </c>
      <c r="T61" s="240" t="s">
        <v>158</v>
      </c>
      <c r="U61" s="220">
        <v>0</v>
      </c>
      <c r="V61" s="220">
        <f>ROUND(E61*U61,2)</f>
        <v>0</v>
      </c>
      <c r="W61" s="220"/>
      <c r="X61" s="220" t="s">
        <v>180</v>
      </c>
      <c r="Y61" s="220" t="s">
        <v>140</v>
      </c>
      <c r="Z61" s="210"/>
      <c r="AA61" s="210"/>
      <c r="AB61" s="210"/>
      <c r="AC61" s="210"/>
      <c r="AD61" s="210"/>
      <c r="AE61" s="210"/>
      <c r="AF61" s="210"/>
      <c r="AG61" s="210" t="s">
        <v>181</v>
      </c>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row>
    <row r="62" spans="1:60" outlineLevel="2" x14ac:dyDescent="0.2">
      <c r="A62" s="217"/>
      <c r="B62" s="218"/>
      <c r="C62" s="253" t="s">
        <v>182</v>
      </c>
      <c r="D62" s="241"/>
      <c r="E62" s="241"/>
      <c r="F62" s="241"/>
      <c r="G62" s="241"/>
      <c r="H62" s="220"/>
      <c r="I62" s="220"/>
      <c r="J62" s="220"/>
      <c r="K62" s="220"/>
      <c r="L62" s="220"/>
      <c r="M62" s="220"/>
      <c r="N62" s="219"/>
      <c r="O62" s="219"/>
      <c r="P62" s="219"/>
      <c r="Q62" s="219"/>
      <c r="R62" s="220"/>
      <c r="S62" s="220"/>
      <c r="T62" s="220"/>
      <c r="U62" s="220"/>
      <c r="V62" s="220"/>
      <c r="W62" s="220"/>
      <c r="X62" s="220"/>
      <c r="Y62" s="220"/>
      <c r="Z62" s="210"/>
      <c r="AA62" s="210"/>
      <c r="AB62" s="210"/>
      <c r="AC62" s="210"/>
      <c r="AD62" s="210"/>
      <c r="AE62" s="210"/>
      <c r="AF62" s="210"/>
      <c r="AG62" s="210" t="s">
        <v>143</v>
      </c>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row>
    <row r="63" spans="1:60" outlineLevel="3" x14ac:dyDescent="0.2">
      <c r="A63" s="217"/>
      <c r="B63" s="218"/>
      <c r="C63" s="254" t="s">
        <v>183</v>
      </c>
      <c r="D63" s="242"/>
      <c r="E63" s="242"/>
      <c r="F63" s="242"/>
      <c r="G63" s="242"/>
      <c r="H63" s="220"/>
      <c r="I63" s="220"/>
      <c r="J63" s="220"/>
      <c r="K63" s="220"/>
      <c r="L63" s="220"/>
      <c r="M63" s="220"/>
      <c r="N63" s="219"/>
      <c r="O63" s="219"/>
      <c r="P63" s="219"/>
      <c r="Q63" s="219"/>
      <c r="R63" s="220"/>
      <c r="S63" s="220"/>
      <c r="T63" s="220"/>
      <c r="U63" s="220"/>
      <c r="V63" s="220"/>
      <c r="W63" s="220"/>
      <c r="X63" s="220"/>
      <c r="Y63" s="220"/>
      <c r="Z63" s="210"/>
      <c r="AA63" s="210"/>
      <c r="AB63" s="210"/>
      <c r="AC63" s="210"/>
      <c r="AD63" s="210"/>
      <c r="AE63" s="210"/>
      <c r="AF63" s="210"/>
      <c r="AG63" s="210" t="s">
        <v>143</v>
      </c>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row>
    <row r="64" spans="1:60" outlineLevel="3" x14ac:dyDescent="0.2">
      <c r="A64" s="217"/>
      <c r="B64" s="218"/>
      <c r="C64" s="254" t="s">
        <v>184</v>
      </c>
      <c r="D64" s="242"/>
      <c r="E64" s="242"/>
      <c r="F64" s="242"/>
      <c r="G64" s="242"/>
      <c r="H64" s="220"/>
      <c r="I64" s="220"/>
      <c r="J64" s="220"/>
      <c r="K64" s="220"/>
      <c r="L64" s="220"/>
      <c r="M64" s="220"/>
      <c r="N64" s="219"/>
      <c r="O64" s="219"/>
      <c r="P64" s="219"/>
      <c r="Q64" s="219"/>
      <c r="R64" s="220"/>
      <c r="S64" s="220"/>
      <c r="T64" s="220"/>
      <c r="U64" s="220"/>
      <c r="V64" s="220"/>
      <c r="W64" s="220"/>
      <c r="X64" s="220"/>
      <c r="Y64" s="220"/>
      <c r="Z64" s="210"/>
      <c r="AA64" s="210"/>
      <c r="AB64" s="210"/>
      <c r="AC64" s="210"/>
      <c r="AD64" s="210"/>
      <c r="AE64" s="210"/>
      <c r="AF64" s="210"/>
      <c r="AG64" s="210" t="s">
        <v>143</v>
      </c>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row>
    <row r="65" spans="1:60" outlineLevel="3" x14ac:dyDescent="0.2">
      <c r="A65" s="217"/>
      <c r="B65" s="218"/>
      <c r="C65" s="254" t="s">
        <v>185</v>
      </c>
      <c r="D65" s="242"/>
      <c r="E65" s="242"/>
      <c r="F65" s="242"/>
      <c r="G65" s="242"/>
      <c r="H65" s="220"/>
      <c r="I65" s="220"/>
      <c r="J65" s="220"/>
      <c r="K65" s="220"/>
      <c r="L65" s="220"/>
      <c r="M65" s="220"/>
      <c r="N65" s="219"/>
      <c r="O65" s="219"/>
      <c r="P65" s="219"/>
      <c r="Q65" s="219"/>
      <c r="R65" s="220"/>
      <c r="S65" s="220"/>
      <c r="T65" s="220"/>
      <c r="U65" s="220"/>
      <c r="V65" s="220"/>
      <c r="W65" s="220"/>
      <c r="X65" s="220"/>
      <c r="Y65" s="220"/>
      <c r="Z65" s="210"/>
      <c r="AA65" s="210"/>
      <c r="AB65" s="210"/>
      <c r="AC65" s="210"/>
      <c r="AD65" s="210"/>
      <c r="AE65" s="210"/>
      <c r="AF65" s="210"/>
      <c r="AG65" s="210" t="s">
        <v>143</v>
      </c>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row>
    <row r="66" spans="1:60" outlineLevel="3" x14ac:dyDescent="0.2">
      <c r="A66" s="217"/>
      <c r="B66" s="218"/>
      <c r="C66" s="254" t="s">
        <v>186</v>
      </c>
      <c r="D66" s="242"/>
      <c r="E66" s="242"/>
      <c r="F66" s="242"/>
      <c r="G66" s="242"/>
      <c r="H66" s="220"/>
      <c r="I66" s="220"/>
      <c r="J66" s="220"/>
      <c r="K66" s="220"/>
      <c r="L66" s="220"/>
      <c r="M66" s="220"/>
      <c r="N66" s="219"/>
      <c r="O66" s="219"/>
      <c r="P66" s="219"/>
      <c r="Q66" s="219"/>
      <c r="R66" s="220"/>
      <c r="S66" s="220"/>
      <c r="T66" s="220"/>
      <c r="U66" s="220"/>
      <c r="V66" s="220"/>
      <c r="W66" s="220"/>
      <c r="X66" s="220"/>
      <c r="Y66" s="220"/>
      <c r="Z66" s="210"/>
      <c r="AA66" s="210"/>
      <c r="AB66" s="210"/>
      <c r="AC66" s="210"/>
      <c r="AD66" s="210"/>
      <c r="AE66" s="210"/>
      <c r="AF66" s="210"/>
      <c r="AG66" s="210" t="s">
        <v>143</v>
      </c>
      <c r="AH66" s="210"/>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row>
    <row r="67" spans="1:60" ht="22.5" outlineLevel="1" x14ac:dyDescent="0.2">
      <c r="A67" s="234">
        <v>9</v>
      </c>
      <c r="B67" s="235" t="s">
        <v>189</v>
      </c>
      <c r="C67" s="252" t="s">
        <v>190</v>
      </c>
      <c r="D67" s="236" t="s">
        <v>191</v>
      </c>
      <c r="E67" s="237">
        <v>2.77</v>
      </c>
      <c r="F67" s="238"/>
      <c r="G67" s="239">
        <f>ROUND(E67*F67,2)</f>
        <v>0</v>
      </c>
      <c r="H67" s="238"/>
      <c r="I67" s="239">
        <f>ROUND(E67*H67,2)</f>
        <v>0</v>
      </c>
      <c r="J67" s="238"/>
      <c r="K67" s="239">
        <f>ROUND(E67*J67,2)</f>
        <v>0</v>
      </c>
      <c r="L67" s="239">
        <v>12</v>
      </c>
      <c r="M67" s="239">
        <f>G67*(1+L67/100)</f>
        <v>0</v>
      </c>
      <c r="N67" s="237">
        <v>5.5100000000000001E-3</v>
      </c>
      <c r="O67" s="237">
        <f>ROUND(E67*N67,2)</f>
        <v>0.02</v>
      </c>
      <c r="P67" s="237">
        <v>0</v>
      </c>
      <c r="Q67" s="237">
        <f>ROUND(E67*P67,2)</f>
        <v>0</v>
      </c>
      <c r="R67" s="239"/>
      <c r="S67" s="239" t="s">
        <v>192</v>
      </c>
      <c r="T67" s="240" t="s">
        <v>192</v>
      </c>
      <c r="U67" s="220">
        <v>0.42499999999999999</v>
      </c>
      <c r="V67" s="220">
        <f>ROUND(E67*U67,2)</f>
        <v>1.18</v>
      </c>
      <c r="W67" s="220"/>
      <c r="X67" s="220" t="s">
        <v>180</v>
      </c>
      <c r="Y67" s="220" t="s">
        <v>140</v>
      </c>
      <c r="Z67" s="210"/>
      <c r="AA67" s="210"/>
      <c r="AB67" s="210"/>
      <c r="AC67" s="210"/>
      <c r="AD67" s="210"/>
      <c r="AE67" s="210"/>
      <c r="AF67" s="210"/>
      <c r="AG67" s="210" t="s">
        <v>181</v>
      </c>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row>
    <row r="68" spans="1:60" outlineLevel="2" x14ac:dyDescent="0.2">
      <c r="A68" s="217"/>
      <c r="B68" s="218"/>
      <c r="C68" s="256" t="s">
        <v>193</v>
      </c>
      <c r="D68" s="224"/>
      <c r="E68" s="225">
        <v>2.77</v>
      </c>
      <c r="F68" s="220"/>
      <c r="G68" s="220"/>
      <c r="H68" s="220"/>
      <c r="I68" s="220"/>
      <c r="J68" s="220"/>
      <c r="K68" s="220"/>
      <c r="L68" s="220"/>
      <c r="M68" s="220"/>
      <c r="N68" s="219"/>
      <c r="O68" s="219"/>
      <c r="P68" s="219"/>
      <c r="Q68" s="219"/>
      <c r="R68" s="220"/>
      <c r="S68" s="220"/>
      <c r="T68" s="220"/>
      <c r="U68" s="220"/>
      <c r="V68" s="220"/>
      <c r="W68" s="220"/>
      <c r="X68" s="220"/>
      <c r="Y68" s="220"/>
      <c r="Z68" s="210"/>
      <c r="AA68" s="210"/>
      <c r="AB68" s="210"/>
      <c r="AC68" s="210"/>
      <c r="AD68" s="210"/>
      <c r="AE68" s="210"/>
      <c r="AF68" s="210"/>
      <c r="AG68" s="210" t="s">
        <v>194</v>
      </c>
      <c r="AH68" s="210">
        <v>0</v>
      </c>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row>
    <row r="69" spans="1:60" ht="22.5" outlineLevel="1" x14ac:dyDescent="0.2">
      <c r="A69" s="234">
        <v>10</v>
      </c>
      <c r="B69" s="235" t="s">
        <v>195</v>
      </c>
      <c r="C69" s="252" t="s">
        <v>196</v>
      </c>
      <c r="D69" s="236" t="s">
        <v>191</v>
      </c>
      <c r="E69" s="237">
        <v>0.54500000000000004</v>
      </c>
      <c r="F69" s="238"/>
      <c r="G69" s="239">
        <f>ROUND(E69*F69,2)</f>
        <v>0</v>
      </c>
      <c r="H69" s="238"/>
      <c r="I69" s="239">
        <f>ROUND(E69*H69,2)</f>
        <v>0</v>
      </c>
      <c r="J69" s="238"/>
      <c r="K69" s="239">
        <f>ROUND(E69*J69,2)</f>
        <v>0</v>
      </c>
      <c r="L69" s="239">
        <v>12</v>
      </c>
      <c r="M69" s="239">
        <f>G69*(1+L69/100)</f>
        <v>0</v>
      </c>
      <c r="N69" s="237">
        <v>4.8599999999999997E-3</v>
      </c>
      <c r="O69" s="237">
        <f>ROUND(E69*N69,2)</f>
        <v>0</v>
      </c>
      <c r="P69" s="237">
        <v>0</v>
      </c>
      <c r="Q69" s="237">
        <f>ROUND(E69*P69,2)</f>
        <v>0</v>
      </c>
      <c r="R69" s="239"/>
      <c r="S69" s="239" t="s">
        <v>192</v>
      </c>
      <c r="T69" s="240" t="s">
        <v>192</v>
      </c>
      <c r="U69" s="220">
        <v>0.35599999999999998</v>
      </c>
      <c r="V69" s="220">
        <f>ROUND(E69*U69,2)</f>
        <v>0.19</v>
      </c>
      <c r="W69" s="220"/>
      <c r="X69" s="220" t="s">
        <v>180</v>
      </c>
      <c r="Y69" s="220" t="s">
        <v>140</v>
      </c>
      <c r="Z69" s="210"/>
      <c r="AA69" s="210"/>
      <c r="AB69" s="210"/>
      <c r="AC69" s="210"/>
      <c r="AD69" s="210"/>
      <c r="AE69" s="210"/>
      <c r="AF69" s="210"/>
      <c r="AG69" s="210" t="s">
        <v>181</v>
      </c>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row>
    <row r="70" spans="1:60" outlineLevel="2" x14ac:dyDescent="0.2">
      <c r="A70" s="217"/>
      <c r="B70" s="218"/>
      <c r="C70" s="256" t="s">
        <v>197</v>
      </c>
      <c r="D70" s="224"/>
      <c r="E70" s="225">
        <v>0.54500000000000004</v>
      </c>
      <c r="F70" s="220"/>
      <c r="G70" s="220"/>
      <c r="H70" s="220"/>
      <c r="I70" s="220"/>
      <c r="J70" s="220"/>
      <c r="K70" s="220"/>
      <c r="L70" s="220"/>
      <c r="M70" s="220"/>
      <c r="N70" s="219"/>
      <c r="O70" s="219"/>
      <c r="P70" s="219"/>
      <c r="Q70" s="219"/>
      <c r="R70" s="220"/>
      <c r="S70" s="220"/>
      <c r="T70" s="220"/>
      <c r="U70" s="220"/>
      <c r="V70" s="220"/>
      <c r="W70" s="220"/>
      <c r="X70" s="220"/>
      <c r="Y70" s="220"/>
      <c r="Z70" s="210"/>
      <c r="AA70" s="210"/>
      <c r="AB70" s="210"/>
      <c r="AC70" s="210"/>
      <c r="AD70" s="210"/>
      <c r="AE70" s="210"/>
      <c r="AF70" s="210"/>
      <c r="AG70" s="210" t="s">
        <v>194</v>
      </c>
      <c r="AH70" s="210">
        <v>0</v>
      </c>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row>
    <row r="71" spans="1:60" outlineLevel="1" x14ac:dyDescent="0.2">
      <c r="A71" s="234">
        <v>11</v>
      </c>
      <c r="B71" s="235" t="s">
        <v>198</v>
      </c>
      <c r="C71" s="252" t="s">
        <v>199</v>
      </c>
      <c r="D71" s="236" t="s">
        <v>200</v>
      </c>
      <c r="E71" s="237">
        <v>0.80149999999999999</v>
      </c>
      <c r="F71" s="238"/>
      <c r="G71" s="239">
        <f>ROUND(E71*F71,2)</f>
        <v>0</v>
      </c>
      <c r="H71" s="238"/>
      <c r="I71" s="239">
        <f>ROUND(E71*H71,2)</f>
        <v>0</v>
      </c>
      <c r="J71" s="238"/>
      <c r="K71" s="239">
        <f>ROUND(E71*J71,2)</f>
        <v>0</v>
      </c>
      <c r="L71" s="239">
        <v>12</v>
      </c>
      <c r="M71" s="239">
        <f>G71*(1+L71/100)</f>
        <v>0</v>
      </c>
      <c r="N71" s="237">
        <v>6.1420000000000002E-2</v>
      </c>
      <c r="O71" s="237">
        <f>ROUND(E71*N71,2)</f>
        <v>0.05</v>
      </c>
      <c r="P71" s="237">
        <v>0</v>
      </c>
      <c r="Q71" s="237">
        <f>ROUND(E71*P71,2)</f>
        <v>0</v>
      </c>
      <c r="R71" s="239"/>
      <c r="S71" s="239" t="s">
        <v>192</v>
      </c>
      <c r="T71" s="240" t="s">
        <v>192</v>
      </c>
      <c r="U71" s="220">
        <v>0.69599999999999995</v>
      </c>
      <c r="V71" s="220">
        <f>ROUND(E71*U71,2)</f>
        <v>0.56000000000000005</v>
      </c>
      <c r="W71" s="220"/>
      <c r="X71" s="220" t="s">
        <v>180</v>
      </c>
      <c r="Y71" s="220" t="s">
        <v>140</v>
      </c>
      <c r="Z71" s="210"/>
      <c r="AA71" s="210"/>
      <c r="AB71" s="210"/>
      <c r="AC71" s="210"/>
      <c r="AD71" s="210"/>
      <c r="AE71" s="210"/>
      <c r="AF71" s="210"/>
      <c r="AG71" s="210" t="s">
        <v>181</v>
      </c>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row>
    <row r="72" spans="1:60" outlineLevel="2" x14ac:dyDescent="0.2">
      <c r="A72" s="217"/>
      <c r="B72" s="218"/>
      <c r="C72" s="256" t="s">
        <v>201</v>
      </c>
      <c r="D72" s="224"/>
      <c r="E72" s="225"/>
      <c r="F72" s="220"/>
      <c r="G72" s="220"/>
      <c r="H72" s="220"/>
      <c r="I72" s="220"/>
      <c r="J72" s="220"/>
      <c r="K72" s="220"/>
      <c r="L72" s="220"/>
      <c r="M72" s="220"/>
      <c r="N72" s="219"/>
      <c r="O72" s="219"/>
      <c r="P72" s="219"/>
      <c r="Q72" s="219"/>
      <c r="R72" s="220"/>
      <c r="S72" s="220"/>
      <c r="T72" s="220"/>
      <c r="U72" s="220"/>
      <c r="V72" s="220"/>
      <c r="W72" s="220"/>
      <c r="X72" s="220"/>
      <c r="Y72" s="220"/>
      <c r="Z72" s="210"/>
      <c r="AA72" s="210"/>
      <c r="AB72" s="210"/>
      <c r="AC72" s="210"/>
      <c r="AD72" s="210"/>
      <c r="AE72" s="210"/>
      <c r="AF72" s="210"/>
      <c r="AG72" s="210" t="s">
        <v>194</v>
      </c>
      <c r="AH72" s="210">
        <v>0</v>
      </c>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row>
    <row r="73" spans="1:60" outlineLevel="3" x14ac:dyDescent="0.2">
      <c r="A73" s="217"/>
      <c r="B73" s="218"/>
      <c r="C73" s="256" t="s">
        <v>202</v>
      </c>
      <c r="D73" s="224"/>
      <c r="E73" s="225">
        <v>0.80149999999999999</v>
      </c>
      <c r="F73" s="220"/>
      <c r="G73" s="220"/>
      <c r="H73" s="220"/>
      <c r="I73" s="220"/>
      <c r="J73" s="220"/>
      <c r="K73" s="220"/>
      <c r="L73" s="220"/>
      <c r="M73" s="220"/>
      <c r="N73" s="219"/>
      <c r="O73" s="219"/>
      <c r="P73" s="219"/>
      <c r="Q73" s="219"/>
      <c r="R73" s="220"/>
      <c r="S73" s="220"/>
      <c r="T73" s="220"/>
      <c r="U73" s="220"/>
      <c r="V73" s="220"/>
      <c r="W73" s="220"/>
      <c r="X73" s="220"/>
      <c r="Y73" s="220"/>
      <c r="Z73" s="210"/>
      <c r="AA73" s="210"/>
      <c r="AB73" s="210"/>
      <c r="AC73" s="210"/>
      <c r="AD73" s="210"/>
      <c r="AE73" s="210"/>
      <c r="AF73" s="210"/>
      <c r="AG73" s="210" t="s">
        <v>194</v>
      </c>
      <c r="AH73" s="210">
        <v>0</v>
      </c>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row>
    <row r="74" spans="1:60" ht="25.5" x14ac:dyDescent="0.2">
      <c r="A74" s="227" t="s">
        <v>132</v>
      </c>
      <c r="B74" s="228" t="s">
        <v>73</v>
      </c>
      <c r="C74" s="251" t="s">
        <v>74</v>
      </c>
      <c r="D74" s="229"/>
      <c r="E74" s="230"/>
      <c r="F74" s="231"/>
      <c r="G74" s="231">
        <f>SUMIF(AG75:AG90,"&lt;&gt;NOR",G75:G90)</f>
        <v>0</v>
      </c>
      <c r="H74" s="231"/>
      <c r="I74" s="231">
        <f>SUM(I75:I90)</f>
        <v>0</v>
      </c>
      <c r="J74" s="231"/>
      <c r="K74" s="231">
        <f>SUM(K75:K90)</f>
        <v>0</v>
      </c>
      <c r="L74" s="231"/>
      <c r="M74" s="231">
        <f>SUM(M75:M90)</f>
        <v>0</v>
      </c>
      <c r="N74" s="230"/>
      <c r="O74" s="230">
        <f>SUM(O75:O90)</f>
        <v>1.3</v>
      </c>
      <c r="P74" s="230"/>
      <c r="Q74" s="230">
        <f>SUM(Q75:Q90)</f>
        <v>0.82</v>
      </c>
      <c r="R74" s="231"/>
      <c r="S74" s="231"/>
      <c r="T74" s="232"/>
      <c r="U74" s="226"/>
      <c r="V74" s="226">
        <f>SUM(V75:V90)</f>
        <v>58.089999999999996</v>
      </c>
      <c r="W74" s="226"/>
      <c r="X74" s="226"/>
      <c r="Y74" s="226"/>
      <c r="AG74" t="s">
        <v>133</v>
      </c>
    </row>
    <row r="75" spans="1:60" outlineLevel="1" x14ac:dyDescent="0.2">
      <c r="A75" s="234">
        <v>12</v>
      </c>
      <c r="B75" s="235" t="s">
        <v>203</v>
      </c>
      <c r="C75" s="252" t="s">
        <v>204</v>
      </c>
      <c r="D75" s="236" t="s">
        <v>200</v>
      </c>
      <c r="E75" s="237">
        <v>51.369799999999998</v>
      </c>
      <c r="F75" s="238"/>
      <c r="G75" s="239">
        <f>ROUND(E75*F75,2)</f>
        <v>0</v>
      </c>
      <c r="H75" s="238"/>
      <c r="I75" s="239">
        <f>ROUND(E75*H75,2)</f>
        <v>0</v>
      </c>
      <c r="J75" s="238"/>
      <c r="K75" s="239">
        <f>ROUND(E75*J75,2)</f>
        <v>0</v>
      </c>
      <c r="L75" s="239">
        <v>12</v>
      </c>
      <c r="M75" s="239">
        <f>G75*(1+L75/100)</f>
        <v>0</v>
      </c>
      <c r="N75" s="237">
        <v>0</v>
      </c>
      <c r="O75" s="237">
        <f>ROUND(E75*N75,2)</f>
        <v>0</v>
      </c>
      <c r="P75" s="237">
        <v>1.6E-2</v>
      </c>
      <c r="Q75" s="237">
        <f>ROUND(E75*P75,2)</f>
        <v>0.82</v>
      </c>
      <c r="R75" s="239"/>
      <c r="S75" s="239" t="s">
        <v>192</v>
      </c>
      <c r="T75" s="240" t="s">
        <v>192</v>
      </c>
      <c r="U75" s="220">
        <v>0.09</v>
      </c>
      <c r="V75" s="220">
        <f>ROUND(E75*U75,2)</f>
        <v>4.62</v>
      </c>
      <c r="W75" s="220"/>
      <c r="X75" s="220" t="s">
        <v>180</v>
      </c>
      <c r="Y75" s="220" t="s">
        <v>140</v>
      </c>
      <c r="Z75" s="210"/>
      <c r="AA75" s="210"/>
      <c r="AB75" s="210"/>
      <c r="AC75" s="210"/>
      <c r="AD75" s="210"/>
      <c r="AE75" s="210"/>
      <c r="AF75" s="210"/>
      <c r="AG75" s="210" t="s">
        <v>181</v>
      </c>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row>
    <row r="76" spans="1:60" outlineLevel="2" x14ac:dyDescent="0.2">
      <c r="A76" s="217"/>
      <c r="B76" s="218"/>
      <c r="C76" s="256" t="s">
        <v>205</v>
      </c>
      <c r="D76" s="224"/>
      <c r="E76" s="225">
        <v>51.369799999999998</v>
      </c>
      <c r="F76" s="220"/>
      <c r="G76" s="220"/>
      <c r="H76" s="220"/>
      <c r="I76" s="220"/>
      <c r="J76" s="220"/>
      <c r="K76" s="220"/>
      <c r="L76" s="220"/>
      <c r="M76" s="220"/>
      <c r="N76" s="219"/>
      <c r="O76" s="219"/>
      <c r="P76" s="219"/>
      <c r="Q76" s="219"/>
      <c r="R76" s="220"/>
      <c r="S76" s="220"/>
      <c r="T76" s="220"/>
      <c r="U76" s="220"/>
      <c r="V76" s="220"/>
      <c r="W76" s="220"/>
      <c r="X76" s="220"/>
      <c r="Y76" s="220"/>
      <c r="Z76" s="210"/>
      <c r="AA76" s="210"/>
      <c r="AB76" s="210"/>
      <c r="AC76" s="210"/>
      <c r="AD76" s="210"/>
      <c r="AE76" s="210"/>
      <c r="AF76" s="210"/>
      <c r="AG76" s="210" t="s">
        <v>194</v>
      </c>
      <c r="AH76" s="210">
        <v>5</v>
      </c>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row>
    <row r="77" spans="1:60" outlineLevel="1" x14ac:dyDescent="0.2">
      <c r="A77" s="234">
        <v>13</v>
      </c>
      <c r="B77" s="235" t="s">
        <v>206</v>
      </c>
      <c r="C77" s="252" t="s">
        <v>207</v>
      </c>
      <c r="D77" s="236" t="s">
        <v>200</v>
      </c>
      <c r="E77" s="237">
        <v>51.369799999999998</v>
      </c>
      <c r="F77" s="238"/>
      <c r="G77" s="239">
        <f>ROUND(E77*F77,2)</f>
        <v>0</v>
      </c>
      <c r="H77" s="238"/>
      <c r="I77" s="239">
        <f>ROUND(E77*H77,2)</f>
        <v>0</v>
      </c>
      <c r="J77" s="238"/>
      <c r="K77" s="239">
        <f>ROUND(E77*J77,2)</f>
        <v>0</v>
      </c>
      <c r="L77" s="239">
        <v>12</v>
      </c>
      <c r="M77" s="239">
        <f>G77*(1+L77/100)</f>
        <v>0</v>
      </c>
      <c r="N77" s="237">
        <v>2.0000000000000002E-5</v>
      </c>
      <c r="O77" s="237">
        <f>ROUND(E77*N77,2)</f>
        <v>0</v>
      </c>
      <c r="P77" s="237">
        <v>0</v>
      </c>
      <c r="Q77" s="237">
        <f>ROUND(E77*P77,2)</f>
        <v>0</v>
      </c>
      <c r="R77" s="239"/>
      <c r="S77" s="239" t="s">
        <v>192</v>
      </c>
      <c r="T77" s="240" t="s">
        <v>192</v>
      </c>
      <c r="U77" s="220">
        <v>0.11</v>
      </c>
      <c r="V77" s="220">
        <f>ROUND(E77*U77,2)</f>
        <v>5.65</v>
      </c>
      <c r="W77" s="220"/>
      <c r="X77" s="220" t="s">
        <v>180</v>
      </c>
      <c r="Y77" s="220" t="s">
        <v>140</v>
      </c>
      <c r="Z77" s="210"/>
      <c r="AA77" s="210"/>
      <c r="AB77" s="210"/>
      <c r="AC77" s="210"/>
      <c r="AD77" s="210"/>
      <c r="AE77" s="210"/>
      <c r="AF77" s="210"/>
      <c r="AG77" s="210" t="s">
        <v>181</v>
      </c>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row>
    <row r="78" spans="1:60" outlineLevel="2" x14ac:dyDescent="0.2">
      <c r="A78" s="217"/>
      <c r="B78" s="218"/>
      <c r="C78" s="256" t="s">
        <v>205</v>
      </c>
      <c r="D78" s="224"/>
      <c r="E78" s="225">
        <v>51.369799999999998</v>
      </c>
      <c r="F78" s="220"/>
      <c r="G78" s="220"/>
      <c r="H78" s="220"/>
      <c r="I78" s="220"/>
      <c r="J78" s="220"/>
      <c r="K78" s="220"/>
      <c r="L78" s="220"/>
      <c r="M78" s="220"/>
      <c r="N78" s="219"/>
      <c r="O78" s="219"/>
      <c r="P78" s="219"/>
      <c r="Q78" s="219"/>
      <c r="R78" s="220"/>
      <c r="S78" s="220"/>
      <c r="T78" s="220"/>
      <c r="U78" s="220"/>
      <c r="V78" s="220"/>
      <c r="W78" s="220"/>
      <c r="X78" s="220"/>
      <c r="Y78" s="220"/>
      <c r="Z78" s="210"/>
      <c r="AA78" s="210"/>
      <c r="AB78" s="210"/>
      <c r="AC78" s="210"/>
      <c r="AD78" s="210"/>
      <c r="AE78" s="210"/>
      <c r="AF78" s="210"/>
      <c r="AG78" s="210" t="s">
        <v>194</v>
      </c>
      <c r="AH78" s="210">
        <v>5</v>
      </c>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row>
    <row r="79" spans="1:60" ht="22.5" outlineLevel="1" x14ac:dyDescent="0.2">
      <c r="A79" s="234">
        <v>14</v>
      </c>
      <c r="B79" s="235" t="s">
        <v>208</v>
      </c>
      <c r="C79" s="252" t="s">
        <v>209</v>
      </c>
      <c r="D79" s="236" t="s">
        <v>200</v>
      </c>
      <c r="E79" s="237">
        <v>51.369799999999998</v>
      </c>
      <c r="F79" s="238"/>
      <c r="G79" s="239">
        <f>ROUND(E79*F79,2)</f>
        <v>0</v>
      </c>
      <c r="H79" s="238"/>
      <c r="I79" s="239">
        <f>ROUND(E79*H79,2)</f>
        <v>0</v>
      </c>
      <c r="J79" s="238"/>
      <c r="K79" s="239">
        <f>ROUND(E79*J79,2)</f>
        <v>0</v>
      </c>
      <c r="L79" s="239">
        <v>12</v>
      </c>
      <c r="M79" s="239">
        <f>G79*(1+L79/100)</f>
        <v>0</v>
      </c>
      <c r="N79" s="237">
        <v>2.453E-2</v>
      </c>
      <c r="O79" s="237">
        <f>ROUND(E79*N79,2)</f>
        <v>1.26</v>
      </c>
      <c r="P79" s="237">
        <v>0</v>
      </c>
      <c r="Q79" s="237">
        <f>ROUND(E79*P79,2)</f>
        <v>0</v>
      </c>
      <c r="R79" s="239"/>
      <c r="S79" s="239" t="s">
        <v>192</v>
      </c>
      <c r="T79" s="240" t="s">
        <v>192</v>
      </c>
      <c r="U79" s="220">
        <v>0.68884000000000001</v>
      </c>
      <c r="V79" s="220">
        <f>ROUND(E79*U79,2)</f>
        <v>35.39</v>
      </c>
      <c r="W79" s="220"/>
      <c r="X79" s="220" t="s">
        <v>180</v>
      </c>
      <c r="Y79" s="220" t="s">
        <v>140</v>
      </c>
      <c r="Z79" s="210"/>
      <c r="AA79" s="210"/>
      <c r="AB79" s="210"/>
      <c r="AC79" s="210"/>
      <c r="AD79" s="210"/>
      <c r="AE79" s="210"/>
      <c r="AF79" s="210"/>
      <c r="AG79" s="210" t="s">
        <v>181</v>
      </c>
      <c r="AH79" s="210"/>
      <c r="AI79" s="210"/>
      <c r="AJ79" s="210"/>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0"/>
      <c r="BG79" s="210"/>
      <c r="BH79" s="210"/>
    </row>
    <row r="80" spans="1:60" outlineLevel="2" x14ac:dyDescent="0.2">
      <c r="A80" s="217"/>
      <c r="B80" s="218"/>
      <c r="C80" s="256" t="s">
        <v>210</v>
      </c>
      <c r="D80" s="224"/>
      <c r="E80" s="225"/>
      <c r="F80" s="220"/>
      <c r="G80" s="220"/>
      <c r="H80" s="220"/>
      <c r="I80" s="220"/>
      <c r="J80" s="220"/>
      <c r="K80" s="220"/>
      <c r="L80" s="220"/>
      <c r="M80" s="220"/>
      <c r="N80" s="219"/>
      <c r="O80" s="219"/>
      <c r="P80" s="219"/>
      <c r="Q80" s="219"/>
      <c r="R80" s="220"/>
      <c r="S80" s="220"/>
      <c r="T80" s="220"/>
      <c r="U80" s="220"/>
      <c r="V80" s="220"/>
      <c r="W80" s="220"/>
      <c r="X80" s="220"/>
      <c r="Y80" s="220"/>
      <c r="Z80" s="210"/>
      <c r="AA80" s="210"/>
      <c r="AB80" s="210"/>
      <c r="AC80" s="210"/>
      <c r="AD80" s="210"/>
      <c r="AE80" s="210"/>
      <c r="AF80" s="210"/>
      <c r="AG80" s="210" t="s">
        <v>194</v>
      </c>
      <c r="AH80" s="210">
        <v>0</v>
      </c>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row>
    <row r="81" spans="1:60" outlineLevel="3" x14ac:dyDescent="0.2">
      <c r="A81" s="217"/>
      <c r="B81" s="218"/>
      <c r="C81" s="256" t="s">
        <v>211</v>
      </c>
      <c r="D81" s="224"/>
      <c r="E81" s="225">
        <v>20.89</v>
      </c>
      <c r="F81" s="220"/>
      <c r="G81" s="220"/>
      <c r="H81" s="220"/>
      <c r="I81" s="220"/>
      <c r="J81" s="220"/>
      <c r="K81" s="220"/>
      <c r="L81" s="220"/>
      <c r="M81" s="220"/>
      <c r="N81" s="219"/>
      <c r="O81" s="219"/>
      <c r="P81" s="219"/>
      <c r="Q81" s="219"/>
      <c r="R81" s="220"/>
      <c r="S81" s="220"/>
      <c r="T81" s="220"/>
      <c r="U81" s="220"/>
      <c r="V81" s="220"/>
      <c r="W81" s="220"/>
      <c r="X81" s="220"/>
      <c r="Y81" s="220"/>
      <c r="Z81" s="210"/>
      <c r="AA81" s="210"/>
      <c r="AB81" s="210"/>
      <c r="AC81" s="210"/>
      <c r="AD81" s="210"/>
      <c r="AE81" s="210"/>
      <c r="AF81" s="210"/>
      <c r="AG81" s="210" t="s">
        <v>194</v>
      </c>
      <c r="AH81" s="210">
        <v>0</v>
      </c>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row>
    <row r="82" spans="1:60" outlineLevel="3" x14ac:dyDescent="0.2">
      <c r="A82" s="217"/>
      <c r="B82" s="218"/>
      <c r="C82" s="256" t="s">
        <v>212</v>
      </c>
      <c r="D82" s="224"/>
      <c r="E82" s="225">
        <v>12.077199999999999</v>
      </c>
      <c r="F82" s="220"/>
      <c r="G82" s="220"/>
      <c r="H82" s="220"/>
      <c r="I82" s="220"/>
      <c r="J82" s="220"/>
      <c r="K82" s="220"/>
      <c r="L82" s="220"/>
      <c r="M82" s="220"/>
      <c r="N82" s="219"/>
      <c r="O82" s="219"/>
      <c r="P82" s="219"/>
      <c r="Q82" s="219"/>
      <c r="R82" s="220"/>
      <c r="S82" s="220"/>
      <c r="T82" s="220"/>
      <c r="U82" s="220"/>
      <c r="V82" s="220"/>
      <c r="W82" s="220"/>
      <c r="X82" s="220"/>
      <c r="Y82" s="220"/>
      <c r="Z82" s="210"/>
      <c r="AA82" s="210"/>
      <c r="AB82" s="210"/>
      <c r="AC82" s="210"/>
      <c r="AD82" s="210"/>
      <c r="AE82" s="210"/>
      <c r="AF82" s="210"/>
      <c r="AG82" s="210" t="s">
        <v>194</v>
      </c>
      <c r="AH82" s="210">
        <v>0</v>
      </c>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row>
    <row r="83" spans="1:60" outlineLevel="3" x14ac:dyDescent="0.2">
      <c r="A83" s="217"/>
      <c r="B83" s="218"/>
      <c r="C83" s="256" t="s">
        <v>213</v>
      </c>
      <c r="D83" s="224"/>
      <c r="E83" s="225">
        <v>23.212599999999998</v>
      </c>
      <c r="F83" s="220"/>
      <c r="G83" s="220"/>
      <c r="H83" s="220"/>
      <c r="I83" s="220"/>
      <c r="J83" s="220"/>
      <c r="K83" s="220"/>
      <c r="L83" s="220"/>
      <c r="M83" s="220"/>
      <c r="N83" s="219"/>
      <c r="O83" s="219"/>
      <c r="P83" s="219"/>
      <c r="Q83" s="219"/>
      <c r="R83" s="220"/>
      <c r="S83" s="220"/>
      <c r="T83" s="220"/>
      <c r="U83" s="220"/>
      <c r="V83" s="220"/>
      <c r="W83" s="220"/>
      <c r="X83" s="220"/>
      <c r="Y83" s="220"/>
      <c r="Z83" s="210"/>
      <c r="AA83" s="210"/>
      <c r="AB83" s="210"/>
      <c r="AC83" s="210"/>
      <c r="AD83" s="210"/>
      <c r="AE83" s="210"/>
      <c r="AF83" s="210"/>
      <c r="AG83" s="210" t="s">
        <v>194</v>
      </c>
      <c r="AH83" s="210">
        <v>0</v>
      </c>
      <c r="AI83" s="210"/>
      <c r="AJ83" s="210"/>
      <c r="AK83" s="210"/>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0"/>
      <c r="BH83" s="210"/>
    </row>
    <row r="84" spans="1:60" outlineLevel="3" x14ac:dyDescent="0.2">
      <c r="A84" s="217"/>
      <c r="B84" s="218"/>
      <c r="C84" s="256" t="s">
        <v>214</v>
      </c>
      <c r="D84" s="224"/>
      <c r="E84" s="225"/>
      <c r="F84" s="220"/>
      <c r="G84" s="220"/>
      <c r="H84" s="220"/>
      <c r="I84" s="220"/>
      <c r="J84" s="220"/>
      <c r="K84" s="220"/>
      <c r="L84" s="220"/>
      <c r="M84" s="220"/>
      <c r="N84" s="219"/>
      <c r="O84" s="219"/>
      <c r="P84" s="219"/>
      <c r="Q84" s="219"/>
      <c r="R84" s="220"/>
      <c r="S84" s="220"/>
      <c r="T84" s="220"/>
      <c r="U84" s="220"/>
      <c r="V84" s="220"/>
      <c r="W84" s="220"/>
      <c r="X84" s="220"/>
      <c r="Y84" s="220"/>
      <c r="Z84" s="210"/>
      <c r="AA84" s="210"/>
      <c r="AB84" s="210"/>
      <c r="AC84" s="210"/>
      <c r="AD84" s="210"/>
      <c r="AE84" s="210"/>
      <c r="AF84" s="210"/>
      <c r="AG84" s="210" t="s">
        <v>194</v>
      </c>
      <c r="AH84" s="210">
        <v>0</v>
      </c>
      <c r="AI84" s="210"/>
      <c r="AJ84" s="210"/>
      <c r="AK84" s="210"/>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0"/>
      <c r="BH84" s="210"/>
    </row>
    <row r="85" spans="1:60" outlineLevel="3" x14ac:dyDescent="0.2">
      <c r="A85" s="217"/>
      <c r="B85" s="218"/>
      <c r="C85" s="256" t="s">
        <v>215</v>
      </c>
      <c r="D85" s="224"/>
      <c r="E85" s="225">
        <v>-4.2</v>
      </c>
      <c r="F85" s="220"/>
      <c r="G85" s="220"/>
      <c r="H85" s="220"/>
      <c r="I85" s="220"/>
      <c r="J85" s="220"/>
      <c r="K85" s="220"/>
      <c r="L85" s="220"/>
      <c r="M85" s="220"/>
      <c r="N85" s="219"/>
      <c r="O85" s="219"/>
      <c r="P85" s="219"/>
      <c r="Q85" s="219"/>
      <c r="R85" s="220"/>
      <c r="S85" s="220"/>
      <c r="T85" s="220"/>
      <c r="U85" s="220"/>
      <c r="V85" s="220"/>
      <c r="W85" s="220"/>
      <c r="X85" s="220"/>
      <c r="Y85" s="220"/>
      <c r="Z85" s="210"/>
      <c r="AA85" s="210"/>
      <c r="AB85" s="210"/>
      <c r="AC85" s="210"/>
      <c r="AD85" s="210"/>
      <c r="AE85" s="210"/>
      <c r="AF85" s="210"/>
      <c r="AG85" s="210" t="s">
        <v>194</v>
      </c>
      <c r="AH85" s="210">
        <v>0</v>
      </c>
      <c r="AI85" s="210"/>
      <c r="AJ85" s="210"/>
      <c r="AK85" s="210"/>
      <c r="AL85" s="210"/>
      <c r="AM85" s="210"/>
      <c r="AN85" s="210"/>
      <c r="AO85" s="210"/>
      <c r="AP85" s="210"/>
      <c r="AQ85" s="210"/>
      <c r="AR85" s="210"/>
      <c r="AS85" s="210"/>
      <c r="AT85" s="210"/>
      <c r="AU85" s="210"/>
      <c r="AV85" s="210"/>
      <c r="AW85" s="210"/>
      <c r="AX85" s="210"/>
      <c r="AY85" s="210"/>
      <c r="AZ85" s="210"/>
      <c r="BA85" s="210"/>
      <c r="BB85" s="210"/>
      <c r="BC85" s="210"/>
      <c r="BD85" s="210"/>
      <c r="BE85" s="210"/>
      <c r="BF85" s="210"/>
      <c r="BG85" s="210"/>
      <c r="BH85" s="210"/>
    </row>
    <row r="86" spans="1:60" outlineLevel="3" x14ac:dyDescent="0.2">
      <c r="A86" s="217"/>
      <c r="B86" s="218"/>
      <c r="C86" s="256" t="s">
        <v>216</v>
      </c>
      <c r="D86" s="224"/>
      <c r="E86" s="225">
        <v>-0.61</v>
      </c>
      <c r="F86" s="220"/>
      <c r="G86" s="220"/>
      <c r="H86" s="220"/>
      <c r="I86" s="220"/>
      <c r="J86" s="220"/>
      <c r="K86" s="220"/>
      <c r="L86" s="220"/>
      <c r="M86" s="220"/>
      <c r="N86" s="219"/>
      <c r="O86" s="219"/>
      <c r="P86" s="219"/>
      <c r="Q86" s="219"/>
      <c r="R86" s="220"/>
      <c r="S86" s="220"/>
      <c r="T86" s="220"/>
      <c r="U86" s="220"/>
      <c r="V86" s="220"/>
      <c r="W86" s="220"/>
      <c r="X86" s="220"/>
      <c r="Y86" s="220"/>
      <c r="Z86" s="210"/>
      <c r="AA86" s="210"/>
      <c r="AB86" s="210"/>
      <c r="AC86" s="210"/>
      <c r="AD86" s="210"/>
      <c r="AE86" s="210"/>
      <c r="AF86" s="210"/>
      <c r="AG86" s="210" t="s">
        <v>194</v>
      </c>
      <c r="AH86" s="210">
        <v>0</v>
      </c>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row>
    <row r="87" spans="1:60" outlineLevel="1" x14ac:dyDescent="0.2">
      <c r="A87" s="234">
        <v>15</v>
      </c>
      <c r="B87" s="235" t="s">
        <v>217</v>
      </c>
      <c r="C87" s="252" t="s">
        <v>218</v>
      </c>
      <c r="D87" s="236" t="s">
        <v>200</v>
      </c>
      <c r="E87" s="237">
        <v>51.369799999999998</v>
      </c>
      <c r="F87" s="238"/>
      <c r="G87" s="239">
        <f>ROUND(E87*F87,2)</f>
        <v>0</v>
      </c>
      <c r="H87" s="238"/>
      <c r="I87" s="239">
        <f>ROUND(E87*H87,2)</f>
        <v>0</v>
      </c>
      <c r="J87" s="238"/>
      <c r="K87" s="239">
        <f>ROUND(E87*J87,2)</f>
        <v>0</v>
      </c>
      <c r="L87" s="239">
        <v>12</v>
      </c>
      <c r="M87" s="239">
        <f>G87*(1+L87/100)</f>
        <v>0</v>
      </c>
      <c r="N87" s="237">
        <v>7.7999999999999999E-4</v>
      </c>
      <c r="O87" s="237">
        <f>ROUND(E87*N87,2)</f>
        <v>0.04</v>
      </c>
      <c r="P87" s="237">
        <v>0</v>
      </c>
      <c r="Q87" s="237">
        <f>ROUND(E87*P87,2)</f>
        <v>0</v>
      </c>
      <c r="R87" s="239"/>
      <c r="S87" s="239" t="s">
        <v>192</v>
      </c>
      <c r="T87" s="240" t="s">
        <v>192</v>
      </c>
      <c r="U87" s="220">
        <v>0.24199999999999999</v>
      </c>
      <c r="V87" s="220">
        <f>ROUND(E87*U87,2)</f>
        <v>12.43</v>
      </c>
      <c r="W87" s="220"/>
      <c r="X87" s="220" t="s">
        <v>180</v>
      </c>
      <c r="Y87" s="220" t="s">
        <v>140</v>
      </c>
      <c r="Z87" s="210"/>
      <c r="AA87" s="210"/>
      <c r="AB87" s="210"/>
      <c r="AC87" s="210"/>
      <c r="AD87" s="210"/>
      <c r="AE87" s="210"/>
      <c r="AF87" s="210"/>
      <c r="AG87" s="210" t="s">
        <v>181</v>
      </c>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row>
    <row r="88" spans="1:60" ht="45" outlineLevel="2" x14ac:dyDescent="0.2">
      <c r="A88" s="217"/>
      <c r="B88" s="218"/>
      <c r="C88" s="253" t="s">
        <v>442</v>
      </c>
      <c r="D88" s="241"/>
      <c r="E88" s="241"/>
      <c r="F88" s="241"/>
      <c r="G88" s="241"/>
      <c r="H88" s="220"/>
      <c r="I88" s="220"/>
      <c r="J88" s="220"/>
      <c r="K88" s="220"/>
      <c r="L88" s="220"/>
      <c r="M88" s="220"/>
      <c r="N88" s="219"/>
      <c r="O88" s="219"/>
      <c r="P88" s="219"/>
      <c r="Q88" s="219"/>
      <c r="R88" s="220"/>
      <c r="S88" s="220"/>
      <c r="T88" s="220"/>
      <c r="U88" s="220"/>
      <c r="V88" s="220"/>
      <c r="W88" s="220"/>
      <c r="X88" s="220"/>
      <c r="Y88" s="220"/>
      <c r="Z88" s="210"/>
      <c r="AA88" s="210"/>
      <c r="AB88" s="210"/>
      <c r="AC88" s="210"/>
      <c r="AD88" s="210"/>
      <c r="AE88" s="210"/>
      <c r="AF88" s="210"/>
      <c r="AG88" s="210" t="s">
        <v>143</v>
      </c>
      <c r="AH88" s="210"/>
      <c r="AI88" s="210"/>
      <c r="AJ88" s="210"/>
      <c r="AK88" s="210"/>
      <c r="AL88" s="210"/>
      <c r="AM88" s="210"/>
      <c r="AN88" s="210"/>
      <c r="AO88" s="210"/>
      <c r="AP88" s="210"/>
      <c r="AQ88" s="210"/>
      <c r="AR88" s="210"/>
      <c r="AS88" s="210"/>
      <c r="AT88" s="210"/>
      <c r="AU88" s="210"/>
      <c r="AV88" s="210"/>
      <c r="AW88" s="210"/>
      <c r="AX88" s="210"/>
      <c r="AY88" s="210"/>
      <c r="AZ88" s="210"/>
      <c r="BA88" s="243" t="str">
        <f>C88</f>
        <v>Vyspravené podklady, smíšené podklady a podklady s vlasovými trhlinami nebo nejednotnou strukturou musí být předem natřeny materiálem například KEIM Romanit-Farbe, smíchaným 2:1 s přísadou například KEIM Romanit-Schlämmzusatz, toto je součástí položky. Následný vápenný nátěr se provede ve dvou vrstvách.</v>
      </c>
      <c r="BB88" s="210"/>
      <c r="BC88" s="210"/>
      <c r="BD88" s="210"/>
      <c r="BE88" s="210"/>
      <c r="BF88" s="210"/>
      <c r="BG88" s="210"/>
      <c r="BH88" s="210"/>
    </row>
    <row r="89" spans="1:60" outlineLevel="3" x14ac:dyDescent="0.2">
      <c r="A89" s="217"/>
      <c r="B89" s="218"/>
      <c r="C89" s="254" t="s">
        <v>219</v>
      </c>
      <c r="D89" s="242"/>
      <c r="E89" s="242"/>
      <c r="F89" s="242"/>
      <c r="G89" s="242"/>
      <c r="H89" s="220"/>
      <c r="I89" s="220"/>
      <c r="J89" s="220"/>
      <c r="K89" s="220"/>
      <c r="L89" s="220"/>
      <c r="M89" s="220"/>
      <c r="N89" s="219"/>
      <c r="O89" s="219"/>
      <c r="P89" s="219"/>
      <c r="Q89" s="219"/>
      <c r="R89" s="220"/>
      <c r="S89" s="220"/>
      <c r="T89" s="220"/>
      <c r="U89" s="220"/>
      <c r="V89" s="220"/>
      <c r="W89" s="220"/>
      <c r="X89" s="220"/>
      <c r="Y89" s="220"/>
      <c r="Z89" s="210"/>
      <c r="AA89" s="210"/>
      <c r="AB89" s="210"/>
      <c r="AC89" s="210"/>
      <c r="AD89" s="210"/>
      <c r="AE89" s="210"/>
      <c r="AF89" s="210"/>
      <c r="AG89" s="210" t="s">
        <v>143</v>
      </c>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row>
    <row r="90" spans="1:60" outlineLevel="2" x14ac:dyDescent="0.2">
      <c r="A90" s="217"/>
      <c r="B90" s="218"/>
      <c r="C90" s="256" t="s">
        <v>205</v>
      </c>
      <c r="D90" s="224"/>
      <c r="E90" s="225">
        <v>51.369799999999998</v>
      </c>
      <c r="F90" s="220"/>
      <c r="G90" s="220"/>
      <c r="H90" s="220"/>
      <c r="I90" s="220"/>
      <c r="J90" s="220"/>
      <c r="K90" s="220"/>
      <c r="L90" s="220"/>
      <c r="M90" s="220"/>
      <c r="N90" s="219"/>
      <c r="O90" s="219"/>
      <c r="P90" s="219"/>
      <c r="Q90" s="219"/>
      <c r="R90" s="220"/>
      <c r="S90" s="220"/>
      <c r="T90" s="220"/>
      <c r="U90" s="220"/>
      <c r="V90" s="220"/>
      <c r="W90" s="220"/>
      <c r="X90" s="220"/>
      <c r="Y90" s="220"/>
      <c r="Z90" s="210"/>
      <c r="AA90" s="210"/>
      <c r="AB90" s="210"/>
      <c r="AC90" s="210"/>
      <c r="AD90" s="210"/>
      <c r="AE90" s="210"/>
      <c r="AF90" s="210"/>
      <c r="AG90" s="210" t="s">
        <v>194</v>
      </c>
      <c r="AH90" s="210">
        <v>5</v>
      </c>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row>
    <row r="91" spans="1:60" ht="25.5" x14ac:dyDescent="0.2">
      <c r="A91" s="227" t="s">
        <v>132</v>
      </c>
      <c r="B91" s="228" t="s">
        <v>75</v>
      </c>
      <c r="C91" s="251" t="s">
        <v>76</v>
      </c>
      <c r="D91" s="229"/>
      <c r="E91" s="230"/>
      <c r="F91" s="231"/>
      <c r="G91" s="231">
        <f>SUMIF(AG92:AG124,"&lt;&gt;NOR",G92:G124)</f>
        <v>0</v>
      </c>
      <c r="H91" s="231"/>
      <c r="I91" s="231">
        <f>SUM(I92:I124)</f>
        <v>0</v>
      </c>
      <c r="J91" s="231"/>
      <c r="K91" s="231">
        <f>SUM(K92:K124)</f>
        <v>0</v>
      </c>
      <c r="L91" s="231"/>
      <c r="M91" s="231">
        <f>SUM(M92:M124)</f>
        <v>0</v>
      </c>
      <c r="N91" s="230"/>
      <c r="O91" s="230">
        <f>SUM(O92:O124)</f>
        <v>2.19</v>
      </c>
      <c r="P91" s="230"/>
      <c r="Q91" s="230">
        <f>SUM(Q92:Q124)</f>
        <v>0.49</v>
      </c>
      <c r="R91" s="231"/>
      <c r="S91" s="231"/>
      <c r="T91" s="232"/>
      <c r="U91" s="226"/>
      <c r="V91" s="226">
        <f>SUM(V92:V124)</f>
        <v>83.36</v>
      </c>
      <c r="W91" s="226"/>
      <c r="X91" s="226"/>
      <c r="Y91" s="226"/>
      <c r="AG91" t="s">
        <v>133</v>
      </c>
    </row>
    <row r="92" spans="1:60" outlineLevel="1" x14ac:dyDescent="0.2">
      <c r="A92" s="234">
        <v>16</v>
      </c>
      <c r="B92" s="235" t="s">
        <v>220</v>
      </c>
      <c r="C92" s="252" t="s">
        <v>221</v>
      </c>
      <c r="D92" s="236" t="s">
        <v>200</v>
      </c>
      <c r="E92" s="237">
        <v>81.674999999999997</v>
      </c>
      <c r="F92" s="238"/>
      <c r="G92" s="239">
        <f>ROUND(E92*F92,2)</f>
        <v>0</v>
      </c>
      <c r="H92" s="238"/>
      <c r="I92" s="239">
        <f>ROUND(E92*H92,2)</f>
        <v>0</v>
      </c>
      <c r="J92" s="238"/>
      <c r="K92" s="239">
        <f>ROUND(E92*J92,2)</f>
        <v>0</v>
      </c>
      <c r="L92" s="239">
        <v>12</v>
      </c>
      <c r="M92" s="239">
        <f>G92*(1+L92/100)</f>
        <v>0</v>
      </c>
      <c r="N92" s="237">
        <v>0</v>
      </c>
      <c r="O92" s="237">
        <f>ROUND(E92*N92,2)</f>
        <v>0</v>
      </c>
      <c r="P92" s="237">
        <v>6.0000000000000001E-3</v>
      </c>
      <c r="Q92" s="237">
        <f>ROUND(E92*P92,2)</f>
        <v>0.49</v>
      </c>
      <c r="R92" s="239"/>
      <c r="S92" s="239" t="s">
        <v>192</v>
      </c>
      <c r="T92" s="240" t="s">
        <v>192</v>
      </c>
      <c r="U92" s="220">
        <v>0.03</v>
      </c>
      <c r="V92" s="220">
        <f>ROUND(E92*U92,2)</f>
        <v>2.4500000000000002</v>
      </c>
      <c r="W92" s="220"/>
      <c r="X92" s="220" t="s">
        <v>180</v>
      </c>
      <c r="Y92" s="220" t="s">
        <v>140</v>
      </c>
      <c r="Z92" s="210"/>
      <c r="AA92" s="210"/>
      <c r="AB92" s="210"/>
      <c r="AC92" s="210"/>
      <c r="AD92" s="210"/>
      <c r="AE92" s="210"/>
      <c r="AF92" s="210"/>
      <c r="AG92" s="210" t="s">
        <v>181</v>
      </c>
      <c r="AH92" s="210"/>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row>
    <row r="93" spans="1:60" outlineLevel="2" x14ac:dyDescent="0.2">
      <c r="A93" s="217"/>
      <c r="B93" s="218"/>
      <c r="C93" s="256" t="s">
        <v>222</v>
      </c>
      <c r="D93" s="224"/>
      <c r="E93" s="225">
        <v>81.674999999999997</v>
      </c>
      <c r="F93" s="220"/>
      <c r="G93" s="220"/>
      <c r="H93" s="220"/>
      <c r="I93" s="220"/>
      <c r="J93" s="220"/>
      <c r="K93" s="220"/>
      <c r="L93" s="220"/>
      <c r="M93" s="220"/>
      <c r="N93" s="219"/>
      <c r="O93" s="219"/>
      <c r="P93" s="219"/>
      <c r="Q93" s="219"/>
      <c r="R93" s="220"/>
      <c r="S93" s="220"/>
      <c r="T93" s="220"/>
      <c r="U93" s="220"/>
      <c r="V93" s="220"/>
      <c r="W93" s="220"/>
      <c r="X93" s="220"/>
      <c r="Y93" s="220"/>
      <c r="Z93" s="210"/>
      <c r="AA93" s="210"/>
      <c r="AB93" s="210"/>
      <c r="AC93" s="210"/>
      <c r="AD93" s="210"/>
      <c r="AE93" s="210"/>
      <c r="AF93" s="210"/>
      <c r="AG93" s="210" t="s">
        <v>194</v>
      </c>
      <c r="AH93" s="210">
        <v>5</v>
      </c>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row>
    <row r="94" spans="1:60" outlineLevel="1" x14ac:dyDescent="0.2">
      <c r="A94" s="234">
        <v>17</v>
      </c>
      <c r="B94" s="235" t="s">
        <v>206</v>
      </c>
      <c r="C94" s="252" t="s">
        <v>207</v>
      </c>
      <c r="D94" s="236" t="s">
        <v>200</v>
      </c>
      <c r="E94" s="237">
        <v>81.674999999999997</v>
      </c>
      <c r="F94" s="238"/>
      <c r="G94" s="239">
        <f>ROUND(E94*F94,2)</f>
        <v>0</v>
      </c>
      <c r="H94" s="238"/>
      <c r="I94" s="239">
        <f>ROUND(E94*H94,2)</f>
        <v>0</v>
      </c>
      <c r="J94" s="238"/>
      <c r="K94" s="239">
        <f>ROUND(E94*J94,2)</f>
        <v>0</v>
      </c>
      <c r="L94" s="239">
        <v>12</v>
      </c>
      <c r="M94" s="239">
        <f>G94*(1+L94/100)</f>
        <v>0</v>
      </c>
      <c r="N94" s="237">
        <v>2.0000000000000002E-5</v>
      </c>
      <c r="O94" s="237">
        <f>ROUND(E94*N94,2)</f>
        <v>0</v>
      </c>
      <c r="P94" s="237">
        <v>0</v>
      </c>
      <c r="Q94" s="237">
        <f>ROUND(E94*P94,2)</f>
        <v>0</v>
      </c>
      <c r="R94" s="239"/>
      <c r="S94" s="239" t="s">
        <v>192</v>
      </c>
      <c r="T94" s="240" t="s">
        <v>192</v>
      </c>
      <c r="U94" s="220">
        <v>0.11</v>
      </c>
      <c r="V94" s="220">
        <f>ROUND(E94*U94,2)</f>
        <v>8.98</v>
      </c>
      <c r="W94" s="220"/>
      <c r="X94" s="220" t="s">
        <v>180</v>
      </c>
      <c r="Y94" s="220" t="s">
        <v>140</v>
      </c>
      <c r="Z94" s="210"/>
      <c r="AA94" s="210"/>
      <c r="AB94" s="210"/>
      <c r="AC94" s="210"/>
      <c r="AD94" s="210"/>
      <c r="AE94" s="210"/>
      <c r="AF94" s="210"/>
      <c r="AG94" s="210" t="s">
        <v>181</v>
      </c>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row>
    <row r="95" spans="1:60" outlineLevel="2" x14ac:dyDescent="0.2">
      <c r="A95" s="217"/>
      <c r="B95" s="218"/>
      <c r="C95" s="256" t="s">
        <v>222</v>
      </c>
      <c r="D95" s="224"/>
      <c r="E95" s="225">
        <v>81.674999999999997</v>
      </c>
      <c r="F95" s="220"/>
      <c r="G95" s="220"/>
      <c r="H95" s="220"/>
      <c r="I95" s="220"/>
      <c r="J95" s="220"/>
      <c r="K95" s="220"/>
      <c r="L95" s="220"/>
      <c r="M95" s="220"/>
      <c r="N95" s="219"/>
      <c r="O95" s="219"/>
      <c r="P95" s="219"/>
      <c r="Q95" s="219"/>
      <c r="R95" s="220"/>
      <c r="S95" s="220"/>
      <c r="T95" s="220"/>
      <c r="U95" s="220"/>
      <c r="V95" s="220"/>
      <c r="W95" s="220"/>
      <c r="X95" s="220"/>
      <c r="Y95" s="220"/>
      <c r="Z95" s="210"/>
      <c r="AA95" s="210"/>
      <c r="AB95" s="210"/>
      <c r="AC95" s="210"/>
      <c r="AD95" s="210"/>
      <c r="AE95" s="210"/>
      <c r="AF95" s="210"/>
      <c r="AG95" s="210" t="s">
        <v>194</v>
      </c>
      <c r="AH95" s="210">
        <v>5</v>
      </c>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row>
    <row r="96" spans="1:60" ht="22.5" outlineLevel="1" x14ac:dyDescent="0.2">
      <c r="A96" s="234">
        <v>18</v>
      </c>
      <c r="B96" s="235" t="s">
        <v>223</v>
      </c>
      <c r="C96" s="252" t="s">
        <v>224</v>
      </c>
      <c r="D96" s="236" t="s">
        <v>200</v>
      </c>
      <c r="E96" s="237">
        <v>81.674999999999997</v>
      </c>
      <c r="F96" s="238"/>
      <c r="G96" s="239">
        <f>ROUND(E96*F96,2)</f>
        <v>0</v>
      </c>
      <c r="H96" s="238"/>
      <c r="I96" s="239">
        <f>ROUND(E96*H96,2)</f>
        <v>0</v>
      </c>
      <c r="J96" s="238"/>
      <c r="K96" s="239">
        <f>ROUND(E96*J96,2)</f>
        <v>0</v>
      </c>
      <c r="L96" s="239">
        <v>12</v>
      </c>
      <c r="M96" s="239">
        <f>G96*(1+L96/100)</f>
        <v>0</v>
      </c>
      <c r="N96" s="237">
        <v>1.055E-2</v>
      </c>
      <c r="O96" s="237">
        <f>ROUND(E96*N96,2)</f>
        <v>0.86</v>
      </c>
      <c r="P96" s="237">
        <v>0</v>
      </c>
      <c r="Q96" s="237">
        <f>ROUND(E96*P96,2)</f>
        <v>0</v>
      </c>
      <c r="R96" s="239"/>
      <c r="S96" s="239" t="s">
        <v>192</v>
      </c>
      <c r="T96" s="240" t="s">
        <v>192</v>
      </c>
      <c r="U96" s="220">
        <v>0.58520000000000005</v>
      </c>
      <c r="V96" s="220">
        <f>ROUND(E96*U96,2)</f>
        <v>47.8</v>
      </c>
      <c r="W96" s="220"/>
      <c r="X96" s="220" t="s">
        <v>180</v>
      </c>
      <c r="Y96" s="220" t="s">
        <v>140</v>
      </c>
      <c r="Z96" s="210"/>
      <c r="AA96" s="210"/>
      <c r="AB96" s="210"/>
      <c r="AC96" s="210"/>
      <c r="AD96" s="210"/>
      <c r="AE96" s="210"/>
      <c r="AF96" s="210"/>
      <c r="AG96" s="210" t="s">
        <v>181</v>
      </c>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row>
    <row r="97" spans="1:60" outlineLevel="2" x14ac:dyDescent="0.2">
      <c r="A97" s="217"/>
      <c r="B97" s="218"/>
      <c r="C97" s="256" t="s">
        <v>225</v>
      </c>
      <c r="D97" s="224"/>
      <c r="E97" s="225"/>
      <c r="F97" s="220"/>
      <c r="G97" s="220"/>
      <c r="H97" s="220"/>
      <c r="I97" s="220"/>
      <c r="J97" s="220"/>
      <c r="K97" s="220"/>
      <c r="L97" s="220"/>
      <c r="M97" s="220"/>
      <c r="N97" s="219"/>
      <c r="O97" s="219"/>
      <c r="P97" s="219"/>
      <c r="Q97" s="219"/>
      <c r="R97" s="220"/>
      <c r="S97" s="220"/>
      <c r="T97" s="220"/>
      <c r="U97" s="220"/>
      <c r="V97" s="220"/>
      <c r="W97" s="220"/>
      <c r="X97" s="220"/>
      <c r="Y97" s="220"/>
      <c r="Z97" s="210"/>
      <c r="AA97" s="210"/>
      <c r="AB97" s="210"/>
      <c r="AC97" s="210"/>
      <c r="AD97" s="210"/>
      <c r="AE97" s="210"/>
      <c r="AF97" s="210"/>
      <c r="AG97" s="210" t="s">
        <v>194</v>
      </c>
      <c r="AH97" s="210">
        <v>0</v>
      </c>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row>
    <row r="98" spans="1:60" outlineLevel="3" x14ac:dyDescent="0.2">
      <c r="A98" s="217"/>
      <c r="B98" s="218"/>
      <c r="C98" s="256" t="s">
        <v>226</v>
      </c>
      <c r="D98" s="224"/>
      <c r="E98" s="225">
        <v>95.23</v>
      </c>
      <c r="F98" s="220"/>
      <c r="G98" s="220"/>
      <c r="H98" s="220"/>
      <c r="I98" s="220"/>
      <c r="J98" s="220"/>
      <c r="K98" s="220"/>
      <c r="L98" s="220"/>
      <c r="M98" s="220"/>
      <c r="N98" s="219"/>
      <c r="O98" s="219"/>
      <c r="P98" s="219"/>
      <c r="Q98" s="219"/>
      <c r="R98" s="220"/>
      <c r="S98" s="220"/>
      <c r="T98" s="220"/>
      <c r="U98" s="220"/>
      <c r="V98" s="220"/>
      <c r="W98" s="220"/>
      <c r="X98" s="220"/>
      <c r="Y98" s="220"/>
      <c r="Z98" s="210"/>
      <c r="AA98" s="210"/>
      <c r="AB98" s="210"/>
      <c r="AC98" s="210"/>
      <c r="AD98" s="210"/>
      <c r="AE98" s="210"/>
      <c r="AF98" s="210"/>
      <c r="AG98" s="210" t="s">
        <v>194</v>
      </c>
      <c r="AH98" s="210">
        <v>0</v>
      </c>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row>
    <row r="99" spans="1:60" outlineLevel="3" x14ac:dyDescent="0.2">
      <c r="A99" s="217"/>
      <c r="B99" s="218"/>
      <c r="C99" s="256" t="s">
        <v>227</v>
      </c>
      <c r="D99" s="224"/>
      <c r="E99" s="225"/>
      <c r="F99" s="220"/>
      <c r="G99" s="220"/>
      <c r="H99" s="220"/>
      <c r="I99" s="220"/>
      <c r="J99" s="220"/>
      <c r="K99" s="220"/>
      <c r="L99" s="220"/>
      <c r="M99" s="220"/>
      <c r="N99" s="219"/>
      <c r="O99" s="219"/>
      <c r="P99" s="219"/>
      <c r="Q99" s="219"/>
      <c r="R99" s="220"/>
      <c r="S99" s="220"/>
      <c r="T99" s="220"/>
      <c r="U99" s="220"/>
      <c r="V99" s="220"/>
      <c r="W99" s="220"/>
      <c r="X99" s="220"/>
      <c r="Y99" s="220"/>
      <c r="Z99" s="210"/>
      <c r="AA99" s="210"/>
      <c r="AB99" s="210"/>
      <c r="AC99" s="210"/>
      <c r="AD99" s="210"/>
      <c r="AE99" s="210"/>
      <c r="AF99" s="210"/>
      <c r="AG99" s="210" t="s">
        <v>194</v>
      </c>
      <c r="AH99" s="210">
        <v>0</v>
      </c>
      <c r="AI99" s="210"/>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row>
    <row r="100" spans="1:60" outlineLevel="3" x14ac:dyDescent="0.2">
      <c r="A100" s="217"/>
      <c r="B100" s="218"/>
      <c r="C100" s="256" t="s">
        <v>228</v>
      </c>
      <c r="D100" s="224"/>
      <c r="E100" s="225">
        <v>4.9180000000000001</v>
      </c>
      <c r="F100" s="220"/>
      <c r="G100" s="220"/>
      <c r="H100" s="220"/>
      <c r="I100" s="220"/>
      <c r="J100" s="220"/>
      <c r="K100" s="220"/>
      <c r="L100" s="220"/>
      <c r="M100" s="220"/>
      <c r="N100" s="219"/>
      <c r="O100" s="219"/>
      <c r="P100" s="219"/>
      <c r="Q100" s="219"/>
      <c r="R100" s="220"/>
      <c r="S100" s="220"/>
      <c r="T100" s="220"/>
      <c r="U100" s="220"/>
      <c r="V100" s="220"/>
      <c r="W100" s="220"/>
      <c r="X100" s="220"/>
      <c r="Y100" s="220"/>
      <c r="Z100" s="210"/>
      <c r="AA100" s="210"/>
      <c r="AB100" s="210"/>
      <c r="AC100" s="210"/>
      <c r="AD100" s="210"/>
      <c r="AE100" s="210"/>
      <c r="AF100" s="210"/>
      <c r="AG100" s="210" t="s">
        <v>194</v>
      </c>
      <c r="AH100" s="210">
        <v>0</v>
      </c>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row>
    <row r="101" spans="1:60" outlineLevel="3" x14ac:dyDescent="0.2">
      <c r="A101" s="217"/>
      <c r="B101" s="218"/>
      <c r="C101" s="256" t="s">
        <v>214</v>
      </c>
      <c r="D101" s="224"/>
      <c r="E101" s="225"/>
      <c r="F101" s="220"/>
      <c r="G101" s="220"/>
      <c r="H101" s="220"/>
      <c r="I101" s="220"/>
      <c r="J101" s="220"/>
      <c r="K101" s="220"/>
      <c r="L101" s="220"/>
      <c r="M101" s="220"/>
      <c r="N101" s="219"/>
      <c r="O101" s="219"/>
      <c r="P101" s="219"/>
      <c r="Q101" s="219"/>
      <c r="R101" s="220"/>
      <c r="S101" s="220"/>
      <c r="T101" s="220"/>
      <c r="U101" s="220"/>
      <c r="V101" s="220"/>
      <c r="W101" s="220"/>
      <c r="X101" s="220"/>
      <c r="Y101" s="220"/>
      <c r="Z101" s="210"/>
      <c r="AA101" s="210"/>
      <c r="AB101" s="210"/>
      <c r="AC101" s="210"/>
      <c r="AD101" s="210"/>
      <c r="AE101" s="210"/>
      <c r="AF101" s="210"/>
      <c r="AG101" s="210" t="s">
        <v>194</v>
      </c>
      <c r="AH101" s="210">
        <v>0</v>
      </c>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row>
    <row r="102" spans="1:60" outlineLevel="3" x14ac:dyDescent="0.2">
      <c r="A102" s="217"/>
      <c r="B102" s="218"/>
      <c r="C102" s="256" t="s">
        <v>229</v>
      </c>
      <c r="D102" s="224"/>
      <c r="E102" s="225">
        <v>-17.579999999999998</v>
      </c>
      <c r="F102" s="220"/>
      <c r="G102" s="220"/>
      <c r="H102" s="220"/>
      <c r="I102" s="220"/>
      <c r="J102" s="220"/>
      <c r="K102" s="220"/>
      <c r="L102" s="220"/>
      <c r="M102" s="220"/>
      <c r="N102" s="219"/>
      <c r="O102" s="219"/>
      <c r="P102" s="219"/>
      <c r="Q102" s="219"/>
      <c r="R102" s="220"/>
      <c r="S102" s="220"/>
      <c r="T102" s="220"/>
      <c r="U102" s="220"/>
      <c r="V102" s="220"/>
      <c r="W102" s="220"/>
      <c r="X102" s="220"/>
      <c r="Y102" s="220"/>
      <c r="Z102" s="210"/>
      <c r="AA102" s="210"/>
      <c r="AB102" s="210"/>
      <c r="AC102" s="210"/>
      <c r="AD102" s="210"/>
      <c r="AE102" s="210"/>
      <c r="AF102" s="210"/>
      <c r="AG102" s="210" t="s">
        <v>194</v>
      </c>
      <c r="AH102" s="210">
        <v>0</v>
      </c>
      <c r="AI102" s="210"/>
      <c r="AJ102" s="210"/>
      <c r="AK102" s="210"/>
      <c r="AL102" s="210"/>
      <c r="AM102" s="210"/>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row>
    <row r="103" spans="1:60" outlineLevel="3" x14ac:dyDescent="0.2">
      <c r="A103" s="217"/>
      <c r="B103" s="218"/>
      <c r="C103" s="256" t="s">
        <v>230</v>
      </c>
      <c r="D103" s="224"/>
      <c r="E103" s="225">
        <v>-8.08</v>
      </c>
      <c r="F103" s="220"/>
      <c r="G103" s="220"/>
      <c r="H103" s="220"/>
      <c r="I103" s="220"/>
      <c r="J103" s="220"/>
      <c r="K103" s="220"/>
      <c r="L103" s="220"/>
      <c r="M103" s="220"/>
      <c r="N103" s="219"/>
      <c r="O103" s="219"/>
      <c r="P103" s="219"/>
      <c r="Q103" s="219"/>
      <c r="R103" s="220"/>
      <c r="S103" s="220"/>
      <c r="T103" s="220"/>
      <c r="U103" s="220"/>
      <c r="V103" s="220"/>
      <c r="W103" s="220"/>
      <c r="X103" s="220"/>
      <c r="Y103" s="220"/>
      <c r="Z103" s="210"/>
      <c r="AA103" s="210"/>
      <c r="AB103" s="210"/>
      <c r="AC103" s="210"/>
      <c r="AD103" s="210"/>
      <c r="AE103" s="210"/>
      <c r="AF103" s="210"/>
      <c r="AG103" s="210" t="s">
        <v>194</v>
      </c>
      <c r="AH103" s="210">
        <v>0</v>
      </c>
      <c r="AI103" s="210"/>
      <c r="AJ103" s="210"/>
      <c r="AK103" s="210"/>
      <c r="AL103" s="210"/>
      <c r="AM103" s="210"/>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row>
    <row r="104" spans="1:60" outlineLevel="3" x14ac:dyDescent="0.2">
      <c r="A104" s="217"/>
      <c r="B104" s="218"/>
      <c r="C104" s="256" t="s">
        <v>231</v>
      </c>
      <c r="D104" s="224"/>
      <c r="E104" s="225">
        <v>-7.65</v>
      </c>
      <c r="F104" s="220"/>
      <c r="G104" s="220"/>
      <c r="H104" s="220"/>
      <c r="I104" s="220"/>
      <c r="J104" s="220"/>
      <c r="K104" s="220"/>
      <c r="L104" s="220"/>
      <c r="M104" s="220"/>
      <c r="N104" s="219"/>
      <c r="O104" s="219"/>
      <c r="P104" s="219"/>
      <c r="Q104" s="219"/>
      <c r="R104" s="220"/>
      <c r="S104" s="220"/>
      <c r="T104" s="220"/>
      <c r="U104" s="220"/>
      <c r="V104" s="220"/>
      <c r="W104" s="220"/>
      <c r="X104" s="220"/>
      <c r="Y104" s="220"/>
      <c r="Z104" s="210"/>
      <c r="AA104" s="210"/>
      <c r="AB104" s="210"/>
      <c r="AC104" s="210"/>
      <c r="AD104" s="210"/>
      <c r="AE104" s="210"/>
      <c r="AF104" s="210"/>
      <c r="AG104" s="210" t="s">
        <v>194</v>
      </c>
      <c r="AH104" s="210">
        <v>0</v>
      </c>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row>
    <row r="105" spans="1:60" outlineLevel="3" x14ac:dyDescent="0.2">
      <c r="A105" s="217"/>
      <c r="B105" s="218"/>
      <c r="C105" s="256" t="s">
        <v>232</v>
      </c>
      <c r="D105" s="224"/>
      <c r="E105" s="225">
        <v>-11.52</v>
      </c>
      <c r="F105" s="220"/>
      <c r="G105" s="220"/>
      <c r="H105" s="220"/>
      <c r="I105" s="220"/>
      <c r="J105" s="220"/>
      <c r="K105" s="220"/>
      <c r="L105" s="220"/>
      <c r="M105" s="220"/>
      <c r="N105" s="219"/>
      <c r="O105" s="219"/>
      <c r="P105" s="219"/>
      <c r="Q105" s="219"/>
      <c r="R105" s="220"/>
      <c r="S105" s="220"/>
      <c r="T105" s="220"/>
      <c r="U105" s="220"/>
      <c r="V105" s="220"/>
      <c r="W105" s="220"/>
      <c r="X105" s="220"/>
      <c r="Y105" s="220"/>
      <c r="Z105" s="210"/>
      <c r="AA105" s="210"/>
      <c r="AB105" s="210"/>
      <c r="AC105" s="210"/>
      <c r="AD105" s="210"/>
      <c r="AE105" s="210"/>
      <c r="AF105" s="210"/>
      <c r="AG105" s="210" t="s">
        <v>194</v>
      </c>
      <c r="AH105" s="210">
        <v>0</v>
      </c>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row>
    <row r="106" spans="1:60" outlineLevel="3" x14ac:dyDescent="0.2">
      <c r="A106" s="217"/>
      <c r="B106" s="218"/>
      <c r="C106" s="256" t="s">
        <v>233</v>
      </c>
      <c r="D106" s="224"/>
      <c r="E106" s="225">
        <v>-1.02</v>
      </c>
      <c r="F106" s="220"/>
      <c r="G106" s="220"/>
      <c r="H106" s="220"/>
      <c r="I106" s="220"/>
      <c r="J106" s="220"/>
      <c r="K106" s="220"/>
      <c r="L106" s="220"/>
      <c r="M106" s="220"/>
      <c r="N106" s="219"/>
      <c r="O106" s="219"/>
      <c r="P106" s="219"/>
      <c r="Q106" s="219"/>
      <c r="R106" s="220"/>
      <c r="S106" s="220"/>
      <c r="T106" s="220"/>
      <c r="U106" s="220"/>
      <c r="V106" s="220"/>
      <c r="W106" s="220"/>
      <c r="X106" s="220"/>
      <c r="Y106" s="220"/>
      <c r="Z106" s="210"/>
      <c r="AA106" s="210"/>
      <c r="AB106" s="210"/>
      <c r="AC106" s="210"/>
      <c r="AD106" s="210"/>
      <c r="AE106" s="210"/>
      <c r="AF106" s="210"/>
      <c r="AG106" s="210" t="s">
        <v>194</v>
      </c>
      <c r="AH106" s="210">
        <v>0</v>
      </c>
      <c r="AI106" s="210"/>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row>
    <row r="107" spans="1:60" outlineLevel="3" x14ac:dyDescent="0.2">
      <c r="A107" s="217"/>
      <c r="B107" s="218"/>
      <c r="C107" s="256" t="s">
        <v>234</v>
      </c>
      <c r="D107" s="224"/>
      <c r="E107" s="225"/>
      <c r="F107" s="220"/>
      <c r="G107" s="220"/>
      <c r="H107" s="220"/>
      <c r="I107" s="220"/>
      <c r="J107" s="220"/>
      <c r="K107" s="220"/>
      <c r="L107" s="220"/>
      <c r="M107" s="220"/>
      <c r="N107" s="219"/>
      <c r="O107" s="219"/>
      <c r="P107" s="219"/>
      <c r="Q107" s="219"/>
      <c r="R107" s="220"/>
      <c r="S107" s="220"/>
      <c r="T107" s="220"/>
      <c r="U107" s="220"/>
      <c r="V107" s="220"/>
      <c r="W107" s="220"/>
      <c r="X107" s="220"/>
      <c r="Y107" s="220"/>
      <c r="Z107" s="210"/>
      <c r="AA107" s="210"/>
      <c r="AB107" s="210"/>
      <c r="AC107" s="210"/>
      <c r="AD107" s="210"/>
      <c r="AE107" s="210"/>
      <c r="AF107" s="210"/>
      <c r="AG107" s="210" t="s">
        <v>194</v>
      </c>
      <c r="AH107" s="210">
        <v>0</v>
      </c>
      <c r="AI107" s="210"/>
      <c r="AJ107" s="210"/>
      <c r="AK107" s="210"/>
      <c r="AL107" s="210"/>
      <c r="AM107" s="210"/>
      <c r="AN107" s="210"/>
      <c r="AO107" s="210"/>
      <c r="AP107" s="210"/>
      <c r="AQ107" s="210"/>
      <c r="AR107" s="210"/>
      <c r="AS107" s="210"/>
      <c r="AT107" s="210"/>
      <c r="AU107" s="210"/>
      <c r="AV107" s="210"/>
      <c r="AW107" s="210"/>
      <c r="AX107" s="210"/>
      <c r="AY107" s="210"/>
      <c r="AZ107" s="210"/>
      <c r="BA107" s="210"/>
      <c r="BB107" s="210"/>
      <c r="BC107" s="210"/>
      <c r="BD107" s="210"/>
      <c r="BE107" s="210"/>
      <c r="BF107" s="210"/>
      <c r="BG107" s="210"/>
      <c r="BH107" s="210"/>
    </row>
    <row r="108" spans="1:60" outlineLevel="3" x14ac:dyDescent="0.2">
      <c r="A108" s="217"/>
      <c r="B108" s="218"/>
      <c r="C108" s="256" t="s">
        <v>235</v>
      </c>
      <c r="D108" s="224"/>
      <c r="E108" s="225">
        <v>10.241</v>
      </c>
      <c r="F108" s="220"/>
      <c r="G108" s="220"/>
      <c r="H108" s="220"/>
      <c r="I108" s="220"/>
      <c r="J108" s="220"/>
      <c r="K108" s="220"/>
      <c r="L108" s="220"/>
      <c r="M108" s="220"/>
      <c r="N108" s="219"/>
      <c r="O108" s="219"/>
      <c r="P108" s="219"/>
      <c r="Q108" s="219"/>
      <c r="R108" s="220"/>
      <c r="S108" s="220"/>
      <c r="T108" s="220"/>
      <c r="U108" s="220"/>
      <c r="V108" s="220"/>
      <c r="W108" s="220"/>
      <c r="X108" s="220"/>
      <c r="Y108" s="220"/>
      <c r="Z108" s="210"/>
      <c r="AA108" s="210"/>
      <c r="AB108" s="210"/>
      <c r="AC108" s="210"/>
      <c r="AD108" s="210"/>
      <c r="AE108" s="210"/>
      <c r="AF108" s="210"/>
      <c r="AG108" s="210" t="s">
        <v>194</v>
      </c>
      <c r="AH108" s="210">
        <v>0</v>
      </c>
      <c r="AI108" s="210"/>
      <c r="AJ108" s="210"/>
      <c r="AK108" s="210"/>
      <c r="AL108" s="210"/>
      <c r="AM108" s="210"/>
      <c r="AN108" s="210"/>
      <c r="AO108" s="210"/>
      <c r="AP108" s="210"/>
      <c r="AQ108" s="210"/>
      <c r="AR108" s="210"/>
      <c r="AS108" s="210"/>
      <c r="AT108" s="210"/>
      <c r="AU108" s="210"/>
      <c r="AV108" s="210"/>
      <c r="AW108" s="210"/>
      <c r="AX108" s="210"/>
      <c r="AY108" s="210"/>
      <c r="AZ108" s="210"/>
      <c r="BA108" s="210"/>
      <c r="BB108" s="210"/>
      <c r="BC108" s="210"/>
      <c r="BD108" s="210"/>
      <c r="BE108" s="210"/>
      <c r="BF108" s="210"/>
      <c r="BG108" s="210"/>
      <c r="BH108" s="210"/>
    </row>
    <row r="109" spans="1:60" outlineLevel="3" x14ac:dyDescent="0.2">
      <c r="A109" s="217"/>
      <c r="B109" s="218"/>
      <c r="C109" s="256" t="s">
        <v>236</v>
      </c>
      <c r="D109" s="224"/>
      <c r="E109" s="225">
        <v>3.18</v>
      </c>
      <c r="F109" s="220"/>
      <c r="G109" s="220"/>
      <c r="H109" s="220"/>
      <c r="I109" s="220"/>
      <c r="J109" s="220"/>
      <c r="K109" s="220"/>
      <c r="L109" s="220"/>
      <c r="M109" s="220"/>
      <c r="N109" s="219"/>
      <c r="O109" s="219"/>
      <c r="P109" s="219"/>
      <c r="Q109" s="219"/>
      <c r="R109" s="220"/>
      <c r="S109" s="220"/>
      <c r="T109" s="220"/>
      <c r="U109" s="220"/>
      <c r="V109" s="220"/>
      <c r="W109" s="220"/>
      <c r="X109" s="220"/>
      <c r="Y109" s="220"/>
      <c r="Z109" s="210"/>
      <c r="AA109" s="210"/>
      <c r="AB109" s="210"/>
      <c r="AC109" s="210"/>
      <c r="AD109" s="210"/>
      <c r="AE109" s="210"/>
      <c r="AF109" s="210"/>
      <c r="AG109" s="210" t="s">
        <v>194</v>
      </c>
      <c r="AH109" s="210">
        <v>0</v>
      </c>
      <c r="AI109" s="210"/>
      <c r="AJ109" s="210"/>
      <c r="AK109" s="210"/>
      <c r="AL109" s="210"/>
      <c r="AM109" s="210"/>
      <c r="AN109" s="210"/>
      <c r="AO109" s="210"/>
      <c r="AP109" s="210"/>
      <c r="AQ109" s="210"/>
      <c r="AR109" s="210"/>
      <c r="AS109" s="210"/>
      <c r="AT109" s="210"/>
      <c r="AU109" s="210"/>
      <c r="AV109" s="210"/>
      <c r="AW109" s="210"/>
      <c r="AX109" s="210"/>
      <c r="AY109" s="210"/>
      <c r="AZ109" s="210"/>
      <c r="BA109" s="210"/>
      <c r="BB109" s="210"/>
      <c r="BC109" s="210"/>
      <c r="BD109" s="210"/>
      <c r="BE109" s="210"/>
      <c r="BF109" s="210"/>
      <c r="BG109" s="210"/>
      <c r="BH109" s="210"/>
    </row>
    <row r="110" spans="1:60" outlineLevel="3" x14ac:dyDescent="0.2">
      <c r="A110" s="217"/>
      <c r="B110" s="218"/>
      <c r="C110" s="256" t="s">
        <v>237</v>
      </c>
      <c r="D110" s="224"/>
      <c r="E110" s="225">
        <v>2.706</v>
      </c>
      <c r="F110" s="220"/>
      <c r="G110" s="220"/>
      <c r="H110" s="220"/>
      <c r="I110" s="220"/>
      <c r="J110" s="220"/>
      <c r="K110" s="220"/>
      <c r="L110" s="220"/>
      <c r="M110" s="220"/>
      <c r="N110" s="219"/>
      <c r="O110" s="219"/>
      <c r="P110" s="219"/>
      <c r="Q110" s="219"/>
      <c r="R110" s="220"/>
      <c r="S110" s="220"/>
      <c r="T110" s="220"/>
      <c r="U110" s="220"/>
      <c r="V110" s="220"/>
      <c r="W110" s="220"/>
      <c r="X110" s="220"/>
      <c r="Y110" s="220"/>
      <c r="Z110" s="210"/>
      <c r="AA110" s="210"/>
      <c r="AB110" s="210"/>
      <c r="AC110" s="210"/>
      <c r="AD110" s="210"/>
      <c r="AE110" s="210"/>
      <c r="AF110" s="210"/>
      <c r="AG110" s="210" t="s">
        <v>194</v>
      </c>
      <c r="AH110" s="210">
        <v>0</v>
      </c>
      <c r="AI110" s="210"/>
      <c r="AJ110" s="210"/>
      <c r="AK110" s="210"/>
      <c r="AL110" s="210"/>
      <c r="AM110" s="210"/>
      <c r="AN110" s="210"/>
      <c r="AO110" s="210"/>
      <c r="AP110" s="210"/>
      <c r="AQ110" s="210"/>
      <c r="AR110" s="210"/>
      <c r="AS110" s="210"/>
      <c r="AT110" s="210"/>
      <c r="AU110" s="210"/>
      <c r="AV110" s="210"/>
      <c r="AW110" s="210"/>
      <c r="AX110" s="210"/>
      <c r="AY110" s="210"/>
      <c r="AZ110" s="210"/>
      <c r="BA110" s="210"/>
      <c r="BB110" s="210"/>
      <c r="BC110" s="210"/>
      <c r="BD110" s="210"/>
      <c r="BE110" s="210"/>
      <c r="BF110" s="210"/>
      <c r="BG110" s="210"/>
      <c r="BH110" s="210"/>
    </row>
    <row r="111" spans="1:60" outlineLevel="3" x14ac:dyDescent="0.2">
      <c r="A111" s="217"/>
      <c r="B111" s="218"/>
      <c r="C111" s="256" t="s">
        <v>238</v>
      </c>
      <c r="D111" s="224"/>
      <c r="E111" s="225">
        <v>1.7</v>
      </c>
      <c r="F111" s="220"/>
      <c r="G111" s="220"/>
      <c r="H111" s="220"/>
      <c r="I111" s="220"/>
      <c r="J111" s="220"/>
      <c r="K111" s="220"/>
      <c r="L111" s="220"/>
      <c r="M111" s="220"/>
      <c r="N111" s="219"/>
      <c r="O111" s="219"/>
      <c r="P111" s="219"/>
      <c r="Q111" s="219"/>
      <c r="R111" s="220"/>
      <c r="S111" s="220"/>
      <c r="T111" s="220"/>
      <c r="U111" s="220"/>
      <c r="V111" s="220"/>
      <c r="W111" s="220"/>
      <c r="X111" s="220"/>
      <c r="Y111" s="220"/>
      <c r="Z111" s="210"/>
      <c r="AA111" s="210"/>
      <c r="AB111" s="210"/>
      <c r="AC111" s="210"/>
      <c r="AD111" s="210"/>
      <c r="AE111" s="210"/>
      <c r="AF111" s="210"/>
      <c r="AG111" s="210" t="s">
        <v>194</v>
      </c>
      <c r="AH111" s="210">
        <v>0</v>
      </c>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row>
    <row r="112" spans="1:60" outlineLevel="3" x14ac:dyDescent="0.2">
      <c r="A112" s="217"/>
      <c r="B112" s="218"/>
      <c r="C112" s="256" t="s">
        <v>239</v>
      </c>
      <c r="D112" s="224"/>
      <c r="E112" s="225"/>
      <c r="F112" s="220"/>
      <c r="G112" s="220"/>
      <c r="H112" s="220"/>
      <c r="I112" s="220"/>
      <c r="J112" s="220"/>
      <c r="K112" s="220"/>
      <c r="L112" s="220"/>
      <c r="M112" s="220"/>
      <c r="N112" s="219"/>
      <c r="O112" s="219"/>
      <c r="P112" s="219"/>
      <c r="Q112" s="219"/>
      <c r="R112" s="220"/>
      <c r="S112" s="220"/>
      <c r="T112" s="220"/>
      <c r="U112" s="220"/>
      <c r="V112" s="220"/>
      <c r="W112" s="220"/>
      <c r="X112" s="220"/>
      <c r="Y112" s="220"/>
      <c r="Z112" s="210"/>
      <c r="AA112" s="210"/>
      <c r="AB112" s="210"/>
      <c r="AC112" s="210"/>
      <c r="AD112" s="210"/>
      <c r="AE112" s="210"/>
      <c r="AF112" s="210"/>
      <c r="AG112" s="210" t="s">
        <v>194</v>
      </c>
      <c r="AH112" s="210">
        <v>0</v>
      </c>
      <c r="AI112" s="210"/>
      <c r="AJ112" s="210"/>
      <c r="AK112" s="210"/>
      <c r="AL112" s="210"/>
      <c r="AM112" s="210"/>
      <c r="AN112" s="210"/>
      <c r="AO112" s="210"/>
      <c r="AP112" s="210"/>
      <c r="AQ112" s="210"/>
      <c r="AR112" s="210"/>
      <c r="AS112" s="210"/>
      <c r="AT112" s="210"/>
      <c r="AU112" s="210"/>
      <c r="AV112" s="210"/>
      <c r="AW112" s="210"/>
      <c r="AX112" s="210"/>
      <c r="AY112" s="210"/>
      <c r="AZ112" s="210"/>
      <c r="BA112" s="210"/>
      <c r="BB112" s="210"/>
      <c r="BC112" s="210"/>
      <c r="BD112" s="210"/>
      <c r="BE112" s="210"/>
      <c r="BF112" s="210"/>
      <c r="BG112" s="210"/>
      <c r="BH112" s="210"/>
    </row>
    <row r="113" spans="1:60" outlineLevel="3" x14ac:dyDescent="0.2">
      <c r="A113" s="217"/>
      <c r="B113" s="218"/>
      <c r="C113" s="256" t="s">
        <v>240</v>
      </c>
      <c r="D113" s="224"/>
      <c r="E113" s="225">
        <v>9.5500000000000007</v>
      </c>
      <c r="F113" s="220"/>
      <c r="G113" s="220"/>
      <c r="H113" s="220"/>
      <c r="I113" s="220"/>
      <c r="J113" s="220"/>
      <c r="K113" s="220"/>
      <c r="L113" s="220"/>
      <c r="M113" s="220"/>
      <c r="N113" s="219"/>
      <c r="O113" s="219"/>
      <c r="P113" s="219"/>
      <c r="Q113" s="219"/>
      <c r="R113" s="220"/>
      <c r="S113" s="220"/>
      <c r="T113" s="220"/>
      <c r="U113" s="220"/>
      <c r="V113" s="220"/>
      <c r="W113" s="220"/>
      <c r="X113" s="220"/>
      <c r="Y113" s="220"/>
      <c r="Z113" s="210"/>
      <c r="AA113" s="210"/>
      <c r="AB113" s="210"/>
      <c r="AC113" s="210"/>
      <c r="AD113" s="210"/>
      <c r="AE113" s="210"/>
      <c r="AF113" s="210"/>
      <c r="AG113" s="210" t="s">
        <v>194</v>
      </c>
      <c r="AH113" s="210">
        <v>0</v>
      </c>
      <c r="AI113" s="210"/>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row>
    <row r="114" spans="1:60" outlineLevel="1" x14ac:dyDescent="0.2">
      <c r="A114" s="234">
        <v>19</v>
      </c>
      <c r="B114" s="235" t="s">
        <v>241</v>
      </c>
      <c r="C114" s="252" t="s">
        <v>242</v>
      </c>
      <c r="D114" s="236" t="s">
        <v>200</v>
      </c>
      <c r="E114" s="237">
        <v>8.1675000000000004</v>
      </c>
      <c r="F114" s="238"/>
      <c r="G114" s="239">
        <f>ROUND(E114*F114,2)</f>
        <v>0</v>
      </c>
      <c r="H114" s="238"/>
      <c r="I114" s="239">
        <f>ROUND(E114*H114,2)</f>
        <v>0</v>
      </c>
      <c r="J114" s="238"/>
      <c r="K114" s="239">
        <f>ROUND(E114*J114,2)</f>
        <v>0</v>
      </c>
      <c r="L114" s="239">
        <v>12</v>
      </c>
      <c r="M114" s="239">
        <f>G114*(1+L114/100)</f>
        <v>0</v>
      </c>
      <c r="N114" s="237">
        <v>0</v>
      </c>
      <c r="O114" s="237">
        <f>ROUND(E114*N114,2)</f>
        <v>0</v>
      </c>
      <c r="P114" s="237">
        <v>0</v>
      </c>
      <c r="Q114" s="237">
        <f>ROUND(E114*P114,2)</f>
        <v>0</v>
      </c>
      <c r="R114" s="239"/>
      <c r="S114" s="239" t="s">
        <v>137</v>
      </c>
      <c r="T114" s="240" t="s">
        <v>158</v>
      </c>
      <c r="U114" s="220">
        <v>0</v>
      </c>
      <c r="V114" s="220">
        <f>ROUND(E114*U114,2)</f>
        <v>0</v>
      </c>
      <c r="W114" s="220"/>
      <c r="X114" s="220" t="s">
        <v>180</v>
      </c>
      <c r="Y114" s="220" t="s">
        <v>140</v>
      </c>
      <c r="Z114" s="210"/>
      <c r="AA114" s="210"/>
      <c r="AB114" s="210"/>
      <c r="AC114" s="210"/>
      <c r="AD114" s="210"/>
      <c r="AE114" s="210"/>
      <c r="AF114" s="210"/>
      <c r="AG114" s="210" t="s">
        <v>181</v>
      </c>
      <c r="AH114" s="210"/>
      <c r="AI114" s="210"/>
      <c r="AJ114" s="210"/>
      <c r="AK114" s="210"/>
      <c r="AL114" s="210"/>
      <c r="AM114" s="210"/>
      <c r="AN114" s="210"/>
      <c r="AO114" s="210"/>
      <c r="AP114" s="210"/>
      <c r="AQ114" s="210"/>
      <c r="AR114" s="210"/>
      <c r="AS114" s="210"/>
      <c r="AT114" s="210"/>
      <c r="AU114" s="210"/>
      <c r="AV114" s="210"/>
      <c r="AW114" s="210"/>
      <c r="AX114" s="210"/>
      <c r="AY114" s="210"/>
      <c r="AZ114" s="210"/>
      <c r="BA114" s="210"/>
      <c r="BB114" s="210"/>
      <c r="BC114" s="210"/>
      <c r="BD114" s="210"/>
      <c r="BE114" s="210"/>
      <c r="BF114" s="210"/>
      <c r="BG114" s="210"/>
      <c r="BH114" s="210"/>
    </row>
    <row r="115" spans="1:60" ht="22.5" outlineLevel="2" x14ac:dyDescent="0.2">
      <c r="A115" s="217"/>
      <c r="B115" s="218"/>
      <c r="C115" s="253" t="s">
        <v>243</v>
      </c>
      <c r="D115" s="241"/>
      <c r="E115" s="241"/>
      <c r="F115" s="241"/>
      <c r="G115" s="241"/>
      <c r="H115" s="220"/>
      <c r="I115" s="220"/>
      <c r="J115" s="220"/>
      <c r="K115" s="220"/>
      <c r="L115" s="220"/>
      <c r="M115" s="220"/>
      <c r="N115" s="219"/>
      <c r="O115" s="219"/>
      <c r="P115" s="219"/>
      <c r="Q115" s="219"/>
      <c r="R115" s="220"/>
      <c r="S115" s="220"/>
      <c r="T115" s="220"/>
      <c r="U115" s="220"/>
      <c r="V115" s="220"/>
      <c r="W115" s="220"/>
      <c r="X115" s="220"/>
      <c r="Y115" s="220"/>
      <c r="Z115" s="210"/>
      <c r="AA115" s="210"/>
      <c r="AB115" s="210"/>
      <c r="AC115" s="210"/>
      <c r="AD115" s="210"/>
      <c r="AE115" s="210"/>
      <c r="AF115" s="210"/>
      <c r="AG115" s="210" t="s">
        <v>143</v>
      </c>
      <c r="AH115" s="210"/>
      <c r="AI115" s="210"/>
      <c r="AJ115" s="210"/>
      <c r="AK115" s="210"/>
      <c r="AL115" s="210"/>
      <c r="AM115" s="210"/>
      <c r="AN115" s="210"/>
      <c r="AO115" s="210"/>
      <c r="AP115" s="210"/>
      <c r="AQ115" s="210"/>
      <c r="AR115" s="210"/>
      <c r="AS115" s="210"/>
      <c r="AT115" s="210"/>
      <c r="AU115" s="210"/>
      <c r="AV115" s="210"/>
      <c r="AW115" s="210"/>
      <c r="AX115" s="210"/>
      <c r="AY115" s="210"/>
      <c r="AZ115" s="210"/>
      <c r="BA115" s="243" t="str">
        <f>C115</f>
        <v>vyplnění dutých míst prasklin, zafixování trhlin akrylátovou pryskyřicí, navrtání hloubkové injektáže s přichycením k pevnému zdivu, retuš prasklin</v>
      </c>
      <c r="BB115" s="210"/>
      <c r="BC115" s="210"/>
      <c r="BD115" s="210"/>
      <c r="BE115" s="210"/>
      <c r="BF115" s="210"/>
      <c r="BG115" s="210"/>
      <c r="BH115" s="210"/>
    </row>
    <row r="116" spans="1:60" outlineLevel="2" x14ac:dyDescent="0.2">
      <c r="A116" s="217"/>
      <c r="B116" s="218"/>
      <c r="C116" s="256" t="s">
        <v>244</v>
      </c>
      <c r="D116" s="224"/>
      <c r="E116" s="225"/>
      <c r="F116" s="220"/>
      <c r="G116" s="220"/>
      <c r="H116" s="220"/>
      <c r="I116" s="220"/>
      <c r="J116" s="220"/>
      <c r="K116" s="220"/>
      <c r="L116" s="220"/>
      <c r="M116" s="220"/>
      <c r="N116" s="219"/>
      <c r="O116" s="219"/>
      <c r="P116" s="219"/>
      <c r="Q116" s="219"/>
      <c r="R116" s="220"/>
      <c r="S116" s="220"/>
      <c r="T116" s="220"/>
      <c r="U116" s="220"/>
      <c r="V116" s="220"/>
      <c r="W116" s="220"/>
      <c r="X116" s="220"/>
      <c r="Y116" s="220"/>
      <c r="Z116" s="210"/>
      <c r="AA116" s="210"/>
      <c r="AB116" s="210"/>
      <c r="AC116" s="210"/>
      <c r="AD116" s="210"/>
      <c r="AE116" s="210"/>
      <c r="AF116" s="210"/>
      <c r="AG116" s="210" t="s">
        <v>194</v>
      </c>
      <c r="AH116" s="210">
        <v>0</v>
      </c>
      <c r="AI116" s="210"/>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210"/>
      <c r="BF116" s="210"/>
      <c r="BG116" s="210"/>
      <c r="BH116" s="210"/>
    </row>
    <row r="117" spans="1:60" outlineLevel="3" x14ac:dyDescent="0.2">
      <c r="A117" s="217"/>
      <c r="B117" s="218"/>
      <c r="C117" s="256" t="s">
        <v>245</v>
      </c>
      <c r="D117" s="224"/>
      <c r="E117" s="225">
        <v>8.1675000000000004</v>
      </c>
      <c r="F117" s="220"/>
      <c r="G117" s="220"/>
      <c r="H117" s="220"/>
      <c r="I117" s="220"/>
      <c r="J117" s="220"/>
      <c r="K117" s="220"/>
      <c r="L117" s="220"/>
      <c r="M117" s="220"/>
      <c r="N117" s="219"/>
      <c r="O117" s="219"/>
      <c r="P117" s="219"/>
      <c r="Q117" s="219"/>
      <c r="R117" s="220"/>
      <c r="S117" s="220"/>
      <c r="T117" s="220"/>
      <c r="U117" s="220"/>
      <c r="V117" s="220"/>
      <c r="W117" s="220"/>
      <c r="X117" s="220"/>
      <c r="Y117" s="220"/>
      <c r="Z117" s="210"/>
      <c r="AA117" s="210"/>
      <c r="AB117" s="210"/>
      <c r="AC117" s="210"/>
      <c r="AD117" s="210"/>
      <c r="AE117" s="210"/>
      <c r="AF117" s="210"/>
      <c r="AG117" s="210" t="s">
        <v>194</v>
      </c>
      <c r="AH117" s="210">
        <v>5</v>
      </c>
      <c r="AI117" s="210"/>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row>
    <row r="118" spans="1:60" outlineLevel="1" x14ac:dyDescent="0.2">
      <c r="A118" s="234">
        <v>20</v>
      </c>
      <c r="B118" s="235" t="s">
        <v>246</v>
      </c>
      <c r="C118" s="252" t="s">
        <v>247</v>
      </c>
      <c r="D118" s="236" t="s">
        <v>200</v>
      </c>
      <c r="E118" s="237">
        <v>8.1675000000000004</v>
      </c>
      <c r="F118" s="238"/>
      <c r="G118" s="239">
        <f>ROUND(E118*F118,2)</f>
        <v>0</v>
      </c>
      <c r="H118" s="238"/>
      <c r="I118" s="239">
        <f>ROUND(E118*H118,2)</f>
        <v>0</v>
      </c>
      <c r="J118" s="238"/>
      <c r="K118" s="239">
        <f>ROUND(E118*J118,2)</f>
        <v>0</v>
      </c>
      <c r="L118" s="239">
        <v>12</v>
      </c>
      <c r="M118" s="239">
        <f>G118*(1+L118/100)</f>
        <v>0</v>
      </c>
      <c r="N118" s="237">
        <v>0.15204000000000001</v>
      </c>
      <c r="O118" s="237">
        <f>ROUND(E118*N118,2)</f>
        <v>1.24</v>
      </c>
      <c r="P118" s="237">
        <v>0</v>
      </c>
      <c r="Q118" s="237">
        <f>ROUND(E118*P118,2)</f>
        <v>0</v>
      </c>
      <c r="R118" s="239"/>
      <c r="S118" s="239" t="s">
        <v>137</v>
      </c>
      <c r="T118" s="240" t="s">
        <v>158</v>
      </c>
      <c r="U118" s="220">
        <v>0.85</v>
      </c>
      <c r="V118" s="220">
        <f>ROUND(E118*U118,2)</f>
        <v>6.94</v>
      </c>
      <c r="W118" s="220"/>
      <c r="X118" s="220" t="s">
        <v>180</v>
      </c>
      <c r="Y118" s="220" t="s">
        <v>140</v>
      </c>
      <c r="Z118" s="210"/>
      <c r="AA118" s="210"/>
      <c r="AB118" s="210"/>
      <c r="AC118" s="210"/>
      <c r="AD118" s="210"/>
      <c r="AE118" s="210"/>
      <c r="AF118" s="210"/>
      <c r="AG118" s="210" t="s">
        <v>181</v>
      </c>
      <c r="AH118" s="210"/>
      <c r="AI118" s="210"/>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row>
    <row r="119" spans="1:60" ht="22.5" outlineLevel="2" x14ac:dyDescent="0.2">
      <c r="A119" s="217"/>
      <c r="B119" s="218"/>
      <c r="C119" s="253" t="s">
        <v>248</v>
      </c>
      <c r="D119" s="241"/>
      <c r="E119" s="241"/>
      <c r="F119" s="241"/>
      <c r="G119" s="241"/>
      <c r="H119" s="220"/>
      <c r="I119" s="220"/>
      <c r="J119" s="220"/>
      <c r="K119" s="220"/>
      <c r="L119" s="220"/>
      <c r="M119" s="220"/>
      <c r="N119" s="219"/>
      <c r="O119" s="219"/>
      <c r="P119" s="219"/>
      <c r="Q119" s="219"/>
      <c r="R119" s="220"/>
      <c r="S119" s="220"/>
      <c r="T119" s="220"/>
      <c r="U119" s="220"/>
      <c r="V119" s="220"/>
      <c r="W119" s="220"/>
      <c r="X119" s="220"/>
      <c r="Y119" s="220"/>
      <c r="Z119" s="210"/>
      <c r="AA119" s="210"/>
      <c r="AB119" s="210"/>
      <c r="AC119" s="210"/>
      <c r="AD119" s="210"/>
      <c r="AE119" s="210"/>
      <c r="AF119" s="210"/>
      <c r="AG119" s="210" t="s">
        <v>143</v>
      </c>
      <c r="AH119" s="210"/>
      <c r="AI119" s="210"/>
      <c r="AJ119" s="210"/>
      <c r="AK119" s="210"/>
      <c r="AL119" s="210"/>
      <c r="AM119" s="210"/>
      <c r="AN119" s="210"/>
      <c r="AO119" s="210"/>
      <c r="AP119" s="210"/>
      <c r="AQ119" s="210"/>
      <c r="AR119" s="210"/>
      <c r="AS119" s="210"/>
      <c r="AT119" s="210"/>
      <c r="AU119" s="210"/>
      <c r="AV119" s="210"/>
      <c r="AW119" s="210"/>
      <c r="AX119" s="210"/>
      <c r="AY119" s="210"/>
      <c r="AZ119" s="210"/>
      <c r="BA119" s="243" t="str">
        <f>C119</f>
        <v>zhotovení podkladu, navrtání rohových armatur, vlepení armatury, natažení teracca, dopracování ozdobných lemů, úprava struktury, zkrápění vodou</v>
      </c>
      <c r="BB119" s="210"/>
      <c r="BC119" s="210"/>
      <c r="BD119" s="210"/>
      <c r="BE119" s="210"/>
      <c r="BF119" s="210"/>
      <c r="BG119" s="210"/>
      <c r="BH119" s="210"/>
    </row>
    <row r="120" spans="1:60" outlineLevel="2" x14ac:dyDescent="0.2">
      <c r="A120" s="217"/>
      <c r="B120" s="218"/>
      <c r="C120" s="256" t="s">
        <v>244</v>
      </c>
      <c r="D120" s="224"/>
      <c r="E120" s="225"/>
      <c r="F120" s="220"/>
      <c r="G120" s="220"/>
      <c r="H120" s="220"/>
      <c r="I120" s="220"/>
      <c r="J120" s="220"/>
      <c r="K120" s="220"/>
      <c r="L120" s="220"/>
      <c r="M120" s="220"/>
      <c r="N120" s="219"/>
      <c r="O120" s="219"/>
      <c r="P120" s="219"/>
      <c r="Q120" s="219"/>
      <c r="R120" s="220"/>
      <c r="S120" s="220"/>
      <c r="T120" s="220"/>
      <c r="U120" s="220"/>
      <c r="V120" s="220"/>
      <c r="W120" s="220"/>
      <c r="X120" s="220"/>
      <c r="Y120" s="220"/>
      <c r="Z120" s="210"/>
      <c r="AA120" s="210"/>
      <c r="AB120" s="210"/>
      <c r="AC120" s="210"/>
      <c r="AD120" s="210"/>
      <c r="AE120" s="210"/>
      <c r="AF120" s="210"/>
      <c r="AG120" s="210" t="s">
        <v>194</v>
      </c>
      <c r="AH120" s="210">
        <v>0</v>
      </c>
      <c r="AI120" s="210"/>
      <c r="AJ120" s="210"/>
      <c r="AK120" s="210"/>
      <c r="AL120" s="210"/>
      <c r="AM120" s="210"/>
      <c r="AN120" s="210"/>
      <c r="AO120" s="210"/>
      <c r="AP120" s="210"/>
      <c r="AQ120" s="210"/>
      <c r="AR120" s="210"/>
      <c r="AS120" s="210"/>
      <c r="AT120" s="210"/>
      <c r="AU120" s="210"/>
      <c r="AV120" s="210"/>
      <c r="AW120" s="210"/>
      <c r="AX120" s="210"/>
      <c r="AY120" s="210"/>
      <c r="AZ120" s="210"/>
      <c r="BA120" s="210"/>
      <c r="BB120" s="210"/>
      <c r="BC120" s="210"/>
      <c r="BD120" s="210"/>
      <c r="BE120" s="210"/>
      <c r="BF120" s="210"/>
      <c r="BG120" s="210"/>
      <c r="BH120" s="210"/>
    </row>
    <row r="121" spans="1:60" outlineLevel="3" x14ac:dyDescent="0.2">
      <c r="A121" s="217"/>
      <c r="B121" s="218"/>
      <c r="C121" s="256" t="s">
        <v>245</v>
      </c>
      <c r="D121" s="224"/>
      <c r="E121" s="225">
        <v>8.1675000000000004</v>
      </c>
      <c r="F121" s="220"/>
      <c r="G121" s="220"/>
      <c r="H121" s="220"/>
      <c r="I121" s="220"/>
      <c r="J121" s="220"/>
      <c r="K121" s="220"/>
      <c r="L121" s="220"/>
      <c r="M121" s="220"/>
      <c r="N121" s="219"/>
      <c r="O121" s="219"/>
      <c r="P121" s="219"/>
      <c r="Q121" s="219"/>
      <c r="R121" s="220"/>
      <c r="S121" s="220"/>
      <c r="T121" s="220"/>
      <c r="U121" s="220"/>
      <c r="V121" s="220"/>
      <c r="W121" s="220"/>
      <c r="X121" s="220"/>
      <c r="Y121" s="220"/>
      <c r="Z121" s="210"/>
      <c r="AA121" s="210"/>
      <c r="AB121" s="210"/>
      <c r="AC121" s="210"/>
      <c r="AD121" s="210"/>
      <c r="AE121" s="210"/>
      <c r="AF121" s="210"/>
      <c r="AG121" s="210" t="s">
        <v>194</v>
      </c>
      <c r="AH121" s="210">
        <v>5</v>
      </c>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row>
    <row r="122" spans="1:60" ht="22.5" outlineLevel="1" x14ac:dyDescent="0.2">
      <c r="A122" s="234">
        <v>21</v>
      </c>
      <c r="B122" s="235" t="s">
        <v>249</v>
      </c>
      <c r="C122" s="252" t="s">
        <v>250</v>
      </c>
      <c r="D122" s="236" t="s">
        <v>200</v>
      </c>
      <c r="E122" s="237">
        <v>81.674999999999997</v>
      </c>
      <c r="F122" s="238"/>
      <c r="G122" s="239">
        <f>ROUND(E122*F122,2)</f>
        <v>0</v>
      </c>
      <c r="H122" s="238"/>
      <c r="I122" s="239">
        <f>ROUND(E122*H122,2)</f>
        <v>0</v>
      </c>
      <c r="J122" s="238"/>
      <c r="K122" s="239">
        <f>ROUND(E122*J122,2)</f>
        <v>0</v>
      </c>
      <c r="L122" s="239">
        <v>12</v>
      </c>
      <c r="M122" s="239">
        <f>G122*(1+L122/100)</f>
        <v>0</v>
      </c>
      <c r="N122" s="237">
        <v>1.1100000000000001E-3</v>
      </c>
      <c r="O122" s="237">
        <f>ROUND(E122*N122,2)</f>
        <v>0.09</v>
      </c>
      <c r="P122" s="237">
        <v>0</v>
      </c>
      <c r="Q122" s="237">
        <f>ROUND(E122*P122,2)</f>
        <v>0</v>
      </c>
      <c r="R122" s="239"/>
      <c r="S122" s="239" t="s">
        <v>137</v>
      </c>
      <c r="T122" s="240" t="s">
        <v>158</v>
      </c>
      <c r="U122" s="220">
        <v>0.21049999999999999</v>
      </c>
      <c r="V122" s="220">
        <f>ROUND(E122*U122,2)</f>
        <v>17.190000000000001</v>
      </c>
      <c r="W122" s="220"/>
      <c r="X122" s="220" t="s">
        <v>180</v>
      </c>
      <c r="Y122" s="220" t="s">
        <v>140</v>
      </c>
      <c r="Z122" s="210"/>
      <c r="AA122" s="210"/>
      <c r="AB122" s="210"/>
      <c r="AC122" s="210"/>
      <c r="AD122" s="210"/>
      <c r="AE122" s="210"/>
      <c r="AF122" s="210"/>
      <c r="AG122" s="210" t="s">
        <v>181</v>
      </c>
      <c r="AH122" s="210"/>
      <c r="AI122" s="210"/>
      <c r="AJ122" s="210"/>
      <c r="AK122" s="210"/>
      <c r="AL122" s="210"/>
      <c r="AM122" s="210"/>
      <c r="AN122" s="210"/>
      <c r="AO122" s="210"/>
      <c r="AP122" s="210"/>
      <c r="AQ122" s="210"/>
      <c r="AR122" s="210"/>
      <c r="AS122" s="210"/>
      <c r="AT122" s="210"/>
      <c r="AU122" s="210"/>
      <c r="AV122" s="210"/>
      <c r="AW122" s="210"/>
      <c r="AX122" s="210"/>
      <c r="AY122" s="210"/>
      <c r="AZ122" s="210"/>
      <c r="BA122" s="210"/>
      <c r="BB122" s="210"/>
      <c r="BC122" s="210"/>
      <c r="BD122" s="210"/>
      <c r="BE122" s="210"/>
      <c r="BF122" s="210"/>
      <c r="BG122" s="210"/>
      <c r="BH122" s="210"/>
    </row>
    <row r="123" spans="1:60" ht="22.5" outlineLevel="2" x14ac:dyDescent="0.2">
      <c r="A123" s="217"/>
      <c r="B123" s="218"/>
      <c r="C123" s="253" t="s">
        <v>251</v>
      </c>
      <c r="D123" s="241"/>
      <c r="E123" s="241"/>
      <c r="F123" s="241"/>
      <c r="G123" s="241"/>
      <c r="H123" s="220"/>
      <c r="I123" s="220"/>
      <c r="J123" s="220"/>
      <c r="K123" s="220"/>
      <c r="L123" s="220"/>
      <c r="M123" s="220"/>
      <c r="N123" s="219"/>
      <c r="O123" s="219"/>
      <c r="P123" s="219"/>
      <c r="Q123" s="219"/>
      <c r="R123" s="220"/>
      <c r="S123" s="220"/>
      <c r="T123" s="220"/>
      <c r="U123" s="220"/>
      <c r="V123" s="220"/>
      <c r="W123" s="220"/>
      <c r="X123" s="220"/>
      <c r="Y123" s="220"/>
      <c r="Z123" s="210"/>
      <c r="AA123" s="210"/>
      <c r="AB123" s="210"/>
      <c r="AC123" s="210"/>
      <c r="AD123" s="210"/>
      <c r="AE123" s="210"/>
      <c r="AF123" s="210"/>
      <c r="AG123" s="210" t="s">
        <v>143</v>
      </c>
      <c r="AH123" s="210"/>
      <c r="AI123" s="210"/>
      <c r="AJ123" s="210"/>
      <c r="AK123" s="210"/>
      <c r="AL123" s="210"/>
      <c r="AM123" s="210"/>
      <c r="AN123" s="210"/>
      <c r="AO123" s="210"/>
      <c r="AP123" s="210"/>
      <c r="AQ123" s="210"/>
      <c r="AR123" s="210"/>
      <c r="AS123" s="210"/>
      <c r="AT123" s="210"/>
      <c r="AU123" s="210"/>
      <c r="AV123" s="210"/>
      <c r="AW123" s="210"/>
      <c r="AX123" s="210"/>
      <c r="AY123" s="210"/>
      <c r="AZ123" s="210"/>
      <c r="BA123" s="243" t="str">
        <f>C123</f>
        <v>lokální dobarvení doplněných ploch, rohů, hran nebo trhlin + konzervace povrchu nátěrem proti vodě nebo fasádním hydrokrémem (nemění vzhled ani povrch)</v>
      </c>
      <c r="BB123" s="210"/>
      <c r="BC123" s="210"/>
      <c r="BD123" s="210"/>
      <c r="BE123" s="210"/>
      <c r="BF123" s="210"/>
      <c r="BG123" s="210"/>
      <c r="BH123" s="210"/>
    </row>
    <row r="124" spans="1:60" outlineLevel="2" x14ac:dyDescent="0.2">
      <c r="A124" s="217"/>
      <c r="B124" s="218"/>
      <c r="C124" s="256" t="s">
        <v>222</v>
      </c>
      <c r="D124" s="224"/>
      <c r="E124" s="225">
        <v>81.674999999999997</v>
      </c>
      <c r="F124" s="220"/>
      <c r="G124" s="220"/>
      <c r="H124" s="220"/>
      <c r="I124" s="220"/>
      <c r="J124" s="220"/>
      <c r="K124" s="220"/>
      <c r="L124" s="220"/>
      <c r="M124" s="220"/>
      <c r="N124" s="219"/>
      <c r="O124" s="219"/>
      <c r="P124" s="219"/>
      <c r="Q124" s="219"/>
      <c r="R124" s="220"/>
      <c r="S124" s="220"/>
      <c r="T124" s="220"/>
      <c r="U124" s="220"/>
      <c r="V124" s="220"/>
      <c r="W124" s="220"/>
      <c r="X124" s="220"/>
      <c r="Y124" s="220"/>
      <c r="Z124" s="210"/>
      <c r="AA124" s="210"/>
      <c r="AB124" s="210"/>
      <c r="AC124" s="210"/>
      <c r="AD124" s="210"/>
      <c r="AE124" s="210"/>
      <c r="AF124" s="210"/>
      <c r="AG124" s="210" t="s">
        <v>194</v>
      </c>
      <c r="AH124" s="210">
        <v>5</v>
      </c>
      <c r="AI124" s="210"/>
      <c r="AJ124" s="210"/>
      <c r="AK124" s="210"/>
      <c r="AL124" s="210"/>
      <c r="AM124" s="210"/>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row>
    <row r="125" spans="1:60" ht="25.5" x14ac:dyDescent="0.2">
      <c r="A125" s="227" t="s">
        <v>132</v>
      </c>
      <c r="B125" s="228" t="s">
        <v>77</v>
      </c>
      <c r="C125" s="251" t="s">
        <v>78</v>
      </c>
      <c r="D125" s="229"/>
      <c r="E125" s="230"/>
      <c r="F125" s="231"/>
      <c r="G125" s="231">
        <f>SUMIF(AG126:AG181,"&lt;&gt;NOR",G126:G181)</f>
        <v>0</v>
      </c>
      <c r="H125" s="231"/>
      <c r="I125" s="231">
        <f>SUM(I126:I181)</f>
        <v>0</v>
      </c>
      <c r="J125" s="231"/>
      <c r="K125" s="231">
        <f>SUM(K126:K181)</f>
        <v>0</v>
      </c>
      <c r="L125" s="231"/>
      <c r="M125" s="231">
        <f>SUM(M126:M181)</f>
        <v>0</v>
      </c>
      <c r="N125" s="230"/>
      <c r="O125" s="230">
        <f>SUM(O126:O181)</f>
        <v>4.4800000000000004</v>
      </c>
      <c r="P125" s="230"/>
      <c r="Q125" s="230">
        <f>SUM(Q126:Q181)</f>
        <v>7.7200000000000006</v>
      </c>
      <c r="R125" s="231"/>
      <c r="S125" s="231"/>
      <c r="T125" s="232"/>
      <c r="U125" s="226"/>
      <c r="V125" s="226">
        <f>SUM(V126:V181)</f>
        <v>1018.14</v>
      </c>
      <c r="W125" s="226"/>
      <c r="X125" s="226"/>
      <c r="Y125" s="226"/>
      <c r="AG125" t="s">
        <v>133</v>
      </c>
    </row>
    <row r="126" spans="1:60" outlineLevel="1" x14ac:dyDescent="0.2">
      <c r="A126" s="234">
        <v>22</v>
      </c>
      <c r="B126" s="235" t="s">
        <v>252</v>
      </c>
      <c r="C126" s="252" t="s">
        <v>253</v>
      </c>
      <c r="D126" s="236" t="s">
        <v>200</v>
      </c>
      <c r="E126" s="237">
        <v>376.71899999999999</v>
      </c>
      <c r="F126" s="238"/>
      <c r="G126" s="239">
        <f>ROUND(E126*F126,2)</f>
        <v>0</v>
      </c>
      <c r="H126" s="238"/>
      <c r="I126" s="239">
        <f>ROUND(E126*H126,2)</f>
        <v>0</v>
      </c>
      <c r="J126" s="238"/>
      <c r="K126" s="239">
        <f>ROUND(E126*J126,2)</f>
        <v>0</v>
      </c>
      <c r="L126" s="239">
        <v>12</v>
      </c>
      <c r="M126" s="239">
        <f>G126*(1+L126/100)</f>
        <v>0</v>
      </c>
      <c r="N126" s="237">
        <v>0</v>
      </c>
      <c r="O126" s="237">
        <f>ROUND(E126*N126,2)</f>
        <v>0</v>
      </c>
      <c r="P126" s="237">
        <v>0</v>
      </c>
      <c r="Q126" s="237">
        <f>ROUND(E126*P126,2)</f>
        <v>0</v>
      </c>
      <c r="R126" s="239"/>
      <c r="S126" s="239" t="s">
        <v>192</v>
      </c>
      <c r="T126" s="240" t="s">
        <v>192</v>
      </c>
      <c r="U126" s="220">
        <v>0.43</v>
      </c>
      <c r="V126" s="220">
        <f>ROUND(E126*U126,2)</f>
        <v>161.99</v>
      </c>
      <c r="W126" s="220"/>
      <c r="X126" s="220" t="s">
        <v>180</v>
      </c>
      <c r="Y126" s="220" t="s">
        <v>140</v>
      </c>
      <c r="Z126" s="210"/>
      <c r="AA126" s="210"/>
      <c r="AB126" s="210"/>
      <c r="AC126" s="210"/>
      <c r="AD126" s="210"/>
      <c r="AE126" s="210"/>
      <c r="AF126" s="210"/>
      <c r="AG126" s="210" t="s">
        <v>181</v>
      </c>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row>
    <row r="127" spans="1:60" outlineLevel="2" x14ac:dyDescent="0.2">
      <c r="A127" s="217"/>
      <c r="B127" s="218"/>
      <c r="C127" s="256" t="s">
        <v>254</v>
      </c>
      <c r="D127" s="224"/>
      <c r="E127" s="225">
        <v>206.98400000000001</v>
      </c>
      <c r="F127" s="220"/>
      <c r="G127" s="220"/>
      <c r="H127" s="220"/>
      <c r="I127" s="220"/>
      <c r="J127" s="220"/>
      <c r="K127" s="220"/>
      <c r="L127" s="220"/>
      <c r="M127" s="220"/>
      <c r="N127" s="219"/>
      <c r="O127" s="219"/>
      <c r="P127" s="219"/>
      <c r="Q127" s="219"/>
      <c r="R127" s="220"/>
      <c r="S127" s="220"/>
      <c r="T127" s="220"/>
      <c r="U127" s="220"/>
      <c r="V127" s="220"/>
      <c r="W127" s="220"/>
      <c r="X127" s="220"/>
      <c r="Y127" s="220"/>
      <c r="Z127" s="210"/>
      <c r="AA127" s="210"/>
      <c r="AB127" s="210"/>
      <c r="AC127" s="210"/>
      <c r="AD127" s="210"/>
      <c r="AE127" s="210"/>
      <c r="AF127" s="210"/>
      <c r="AG127" s="210" t="s">
        <v>194</v>
      </c>
      <c r="AH127" s="210">
        <v>5</v>
      </c>
      <c r="AI127" s="210"/>
      <c r="AJ127" s="210"/>
      <c r="AK127" s="210"/>
      <c r="AL127" s="210"/>
      <c r="AM127" s="210"/>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row>
    <row r="128" spans="1:60" outlineLevel="3" x14ac:dyDescent="0.2">
      <c r="A128" s="217"/>
      <c r="B128" s="218"/>
      <c r="C128" s="256" t="s">
        <v>255</v>
      </c>
      <c r="D128" s="224"/>
      <c r="E128" s="225">
        <v>169.73500000000001</v>
      </c>
      <c r="F128" s="220"/>
      <c r="G128" s="220"/>
      <c r="H128" s="220"/>
      <c r="I128" s="220"/>
      <c r="J128" s="220"/>
      <c r="K128" s="220"/>
      <c r="L128" s="220"/>
      <c r="M128" s="220"/>
      <c r="N128" s="219"/>
      <c r="O128" s="219"/>
      <c r="P128" s="219"/>
      <c r="Q128" s="219"/>
      <c r="R128" s="220"/>
      <c r="S128" s="220"/>
      <c r="T128" s="220"/>
      <c r="U128" s="220"/>
      <c r="V128" s="220"/>
      <c r="W128" s="220"/>
      <c r="X128" s="220"/>
      <c r="Y128" s="220"/>
      <c r="Z128" s="210"/>
      <c r="AA128" s="210"/>
      <c r="AB128" s="210"/>
      <c r="AC128" s="210"/>
      <c r="AD128" s="210"/>
      <c r="AE128" s="210"/>
      <c r="AF128" s="210"/>
      <c r="AG128" s="210" t="s">
        <v>194</v>
      </c>
      <c r="AH128" s="210">
        <v>5</v>
      </c>
      <c r="AI128" s="210"/>
      <c r="AJ128" s="210"/>
      <c r="AK128" s="210"/>
      <c r="AL128" s="210"/>
      <c r="AM128" s="210"/>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row>
    <row r="129" spans="1:60" outlineLevel="1" x14ac:dyDescent="0.2">
      <c r="A129" s="234">
        <v>23</v>
      </c>
      <c r="B129" s="235" t="s">
        <v>256</v>
      </c>
      <c r="C129" s="252" t="s">
        <v>257</v>
      </c>
      <c r="D129" s="236" t="s">
        <v>200</v>
      </c>
      <c r="E129" s="237">
        <v>206.98400000000001</v>
      </c>
      <c r="F129" s="238"/>
      <c r="G129" s="239">
        <f>ROUND(E129*F129,2)</f>
        <v>0</v>
      </c>
      <c r="H129" s="238"/>
      <c r="I129" s="239">
        <f>ROUND(E129*H129,2)</f>
        <v>0</v>
      </c>
      <c r="J129" s="238"/>
      <c r="K129" s="239">
        <f>ROUND(E129*J129,2)</f>
        <v>0</v>
      </c>
      <c r="L129" s="239">
        <v>12</v>
      </c>
      <c r="M129" s="239">
        <f>G129*(1+L129/100)</f>
        <v>0</v>
      </c>
      <c r="N129" s="237">
        <v>3.2000000000000003E-4</v>
      </c>
      <c r="O129" s="237">
        <f>ROUND(E129*N129,2)</f>
        <v>7.0000000000000007E-2</v>
      </c>
      <c r="P129" s="237">
        <v>0</v>
      </c>
      <c r="Q129" s="237">
        <f>ROUND(E129*P129,2)</f>
        <v>0</v>
      </c>
      <c r="R129" s="239"/>
      <c r="S129" s="239" t="s">
        <v>192</v>
      </c>
      <c r="T129" s="240" t="s">
        <v>192</v>
      </c>
      <c r="U129" s="220">
        <v>0.23</v>
      </c>
      <c r="V129" s="220">
        <f>ROUND(E129*U129,2)</f>
        <v>47.61</v>
      </c>
      <c r="W129" s="220"/>
      <c r="X129" s="220" t="s">
        <v>180</v>
      </c>
      <c r="Y129" s="220" t="s">
        <v>140</v>
      </c>
      <c r="Z129" s="210"/>
      <c r="AA129" s="210"/>
      <c r="AB129" s="210"/>
      <c r="AC129" s="210"/>
      <c r="AD129" s="210"/>
      <c r="AE129" s="210"/>
      <c r="AF129" s="210"/>
      <c r="AG129" s="210" t="s">
        <v>181</v>
      </c>
      <c r="AH129" s="210"/>
      <c r="AI129" s="210"/>
      <c r="AJ129" s="210"/>
      <c r="AK129" s="210"/>
      <c r="AL129" s="210"/>
      <c r="AM129" s="210"/>
      <c r="AN129" s="210"/>
      <c r="AO129" s="210"/>
      <c r="AP129" s="210"/>
      <c r="AQ129" s="210"/>
      <c r="AR129" s="210"/>
      <c r="AS129" s="210"/>
      <c r="AT129" s="210"/>
      <c r="AU129" s="210"/>
      <c r="AV129" s="210"/>
      <c r="AW129" s="210"/>
      <c r="AX129" s="210"/>
      <c r="AY129" s="210"/>
      <c r="AZ129" s="210"/>
      <c r="BA129" s="210"/>
      <c r="BB129" s="210"/>
      <c r="BC129" s="210"/>
      <c r="BD129" s="210"/>
      <c r="BE129" s="210"/>
      <c r="BF129" s="210"/>
      <c r="BG129" s="210"/>
      <c r="BH129" s="210"/>
    </row>
    <row r="130" spans="1:60" outlineLevel="2" x14ac:dyDescent="0.2">
      <c r="A130" s="217"/>
      <c r="B130" s="218"/>
      <c r="C130" s="256" t="s">
        <v>254</v>
      </c>
      <c r="D130" s="224"/>
      <c r="E130" s="225">
        <v>206.98400000000001</v>
      </c>
      <c r="F130" s="220"/>
      <c r="G130" s="220"/>
      <c r="H130" s="220"/>
      <c r="I130" s="220"/>
      <c r="J130" s="220"/>
      <c r="K130" s="220"/>
      <c r="L130" s="220"/>
      <c r="M130" s="220"/>
      <c r="N130" s="219"/>
      <c r="O130" s="219"/>
      <c r="P130" s="219"/>
      <c r="Q130" s="219"/>
      <c r="R130" s="220"/>
      <c r="S130" s="220"/>
      <c r="T130" s="220"/>
      <c r="U130" s="220"/>
      <c r="V130" s="220"/>
      <c r="W130" s="220"/>
      <c r="X130" s="220"/>
      <c r="Y130" s="220"/>
      <c r="Z130" s="210"/>
      <c r="AA130" s="210"/>
      <c r="AB130" s="210"/>
      <c r="AC130" s="210"/>
      <c r="AD130" s="210"/>
      <c r="AE130" s="210"/>
      <c r="AF130" s="210"/>
      <c r="AG130" s="210" t="s">
        <v>194</v>
      </c>
      <c r="AH130" s="210">
        <v>5</v>
      </c>
      <c r="AI130" s="210"/>
      <c r="AJ130" s="210"/>
      <c r="AK130" s="210"/>
      <c r="AL130" s="210"/>
      <c r="AM130" s="210"/>
      <c r="AN130" s="210"/>
      <c r="AO130" s="210"/>
      <c r="AP130" s="210"/>
      <c r="AQ130" s="210"/>
      <c r="AR130" s="210"/>
      <c r="AS130" s="210"/>
      <c r="AT130" s="210"/>
      <c r="AU130" s="210"/>
      <c r="AV130" s="210"/>
      <c r="AW130" s="210"/>
      <c r="AX130" s="210"/>
      <c r="AY130" s="210"/>
      <c r="AZ130" s="210"/>
      <c r="BA130" s="210"/>
      <c r="BB130" s="210"/>
      <c r="BC130" s="210"/>
      <c r="BD130" s="210"/>
      <c r="BE130" s="210"/>
      <c r="BF130" s="210"/>
      <c r="BG130" s="210"/>
      <c r="BH130" s="210"/>
    </row>
    <row r="131" spans="1:60" outlineLevel="1" x14ac:dyDescent="0.2">
      <c r="A131" s="234">
        <v>24</v>
      </c>
      <c r="B131" s="235" t="s">
        <v>203</v>
      </c>
      <c r="C131" s="252" t="s">
        <v>204</v>
      </c>
      <c r="D131" s="236" t="s">
        <v>200</v>
      </c>
      <c r="E131" s="237">
        <v>206.98400000000001</v>
      </c>
      <c r="F131" s="238"/>
      <c r="G131" s="239">
        <f>ROUND(E131*F131,2)</f>
        <v>0</v>
      </c>
      <c r="H131" s="238"/>
      <c r="I131" s="239">
        <f>ROUND(E131*H131,2)</f>
        <v>0</v>
      </c>
      <c r="J131" s="238"/>
      <c r="K131" s="239">
        <f>ROUND(E131*J131,2)</f>
        <v>0</v>
      </c>
      <c r="L131" s="239">
        <v>12</v>
      </c>
      <c r="M131" s="239">
        <f>G131*(1+L131/100)</f>
        <v>0</v>
      </c>
      <c r="N131" s="237">
        <v>0</v>
      </c>
      <c r="O131" s="237">
        <f>ROUND(E131*N131,2)</f>
        <v>0</v>
      </c>
      <c r="P131" s="237">
        <v>1.6E-2</v>
      </c>
      <c r="Q131" s="237">
        <f>ROUND(E131*P131,2)</f>
        <v>3.31</v>
      </c>
      <c r="R131" s="239"/>
      <c r="S131" s="239" t="s">
        <v>192</v>
      </c>
      <c r="T131" s="240" t="s">
        <v>192</v>
      </c>
      <c r="U131" s="220">
        <v>0.09</v>
      </c>
      <c r="V131" s="220">
        <f>ROUND(E131*U131,2)</f>
        <v>18.63</v>
      </c>
      <c r="W131" s="220"/>
      <c r="X131" s="220" t="s">
        <v>180</v>
      </c>
      <c r="Y131" s="220" t="s">
        <v>140</v>
      </c>
      <c r="Z131" s="210"/>
      <c r="AA131" s="210"/>
      <c r="AB131" s="210"/>
      <c r="AC131" s="210"/>
      <c r="AD131" s="210"/>
      <c r="AE131" s="210"/>
      <c r="AF131" s="210"/>
      <c r="AG131" s="210" t="s">
        <v>181</v>
      </c>
      <c r="AH131" s="210"/>
      <c r="AI131" s="210"/>
      <c r="AJ131" s="210"/>
      <c r="AK131" s="210"/>
      <c r="AL131" s="210"/>
      <c r="AM131" s="210"/>
      <c r="AN131" s="210"/>
      <c r="AO131" s="210"/>
      <c r="AP131" s="210"/>
      <c r="AQ131" s="210"/>
      <c r="AR131" s="210"/>
      <c r="AS131" s="210"/>
      <c r="AT131" s="210"/>
      <c r="AU131" s="210"/>
      <c r="AV131" s="210"/>
      <c r="AW131" s="210"/>
      <c r="AX131" s="210"/>
      <c r="AY131" s="210"/>
      <c r="AZ131" s="210"/>
      <c r="BA131" s="210"/>
      <c r="BB131" s="210"/>
      <c r="BC131" s="210"/>
      <c r="BD131" s="210"/>
      <c r="BE131" s="210"/>
      <c r="BF131" s="210"/>
      <c r="BG131" s="210"/>
      <c r="BH131" s="210"/>
    </row>
    <row r="132" spans="1:60" outlineLevel="2" x14ac:dyDescent="0.2">
      <c r="A132" s="217"/>
      <c r="B132" s="218"/>
      <c r="C132" s="256" t="s">
        <v>254</v>
      </c>
      <c r="D132" s="224"/>
      <c r="E132" s="225">
        <v>206.98400000000001</v>
      </c>
      <c r="F132" s="220"/>
      <c r="G132" s="220"/>
      <c r="H132" s="220"/>
      <c r="I132" s="220"/>
      <c r="J132" s="220"/>
      <c r="K132" s="220"/>
      <c r="L132" s="220"/>
      <c r="M132" s="220"/>
      <c r="N132" s="219"/>
      <c r="O132" s="219"/>
      <c r="P132" s="219"/>
      <c r="Q132" s="219"/>
      <c r="R132" s="220"/>
      <c r="S132" s="220"/>
      <c r="T132" s="220"/>
      <c r="U132" s="220"/>
      <c r="V132" s="220"/>
      <c r="W132" s="220"/>
      <c r="X132" s="220"/>
      <c r="Y132" s="220"/>
      <c r="Z132" s="210"/>
      <c r="AA132" s="210"/>
      <c r="AB132" s="210"/>
      <c r="AC132" s="210"/>
      <c r="AD132" s="210"/>
      <c r="AE132" s="210"/>
      <c r="AF132" s="210"/>
      <c r="AG132" s="210" t="s">
        <v>194</v>
      </c>
      <c r="AH132" s="210">
        <v>5</v>
      </c>
      <c r="AI132" s="210"/>
      <c r="AJ132" s="210"/>
      <c r="AK132" s="210"/>
      <c r="AL132" s="210"/>
      <c r="AM132" s="210"/>
      <c r="AN132" s="210"/>
      <c r="AO132" s="210"/>
      <c r="AP132" s="210"/>
      <c r="AQ132" s="210"/>
      <c r="AR132" s="210"/>
      <c r="AS132" s="210"/>
      <c r="AT132" s="210"/>
      <c r="AU132" s="210"/>
      <c r="AV132" s="210"/>
      <c r="AW132" s="210"/>
      <c r="AX132" s="210"/>
      <c r="AY132" s="210"/>
      <c r="AZ132" s="210"/>
      <c r="BA132" s="210"/>
      <c r="BB132" s="210"/>
      <c r="BC132" s="210"/>
      <c r="BD132" s="210"/>
      <c r="BE132" s="210"/>
      <c r="BF132" s="210"/>
      <c r="BG132" s="210"/>
      <c r="BH132" s="210"/>
    </row>
    <row r="133" spans="1:60" ht="22.5" outlineLevel="1" x14ac:dyDescent="0.2">
      <c r="A133" s="234">
        <v>25</v>
      </c>
      <c r="B133" s="235" t="s">
        <v>258</v>
      </c>
      <c r="C133" s="252" t="s">
        <v>259</v>
      </c>
      <c r="D133" s="236" t="s">
        <v>200</v>
      </c>
      <c r="E133" s="237">
        <v>206.98400000000001</v>
      </c>
      <c r="F133" s="238"/>
      <c r="G133" s="239">
        <f>ROUND(E133*F133,2)</f>
        <v>0</v>
      </c>
      <c r="H133" s="238"/>
      <c r="I133" s="239">
        <f>ROUND(E133*H133,2)</f>
        <v>0</v>
      </c>
      <c r="J133" s="238"/>
      <c r="K133" s="239">
        <f>ROUND(E133*J133,2)</f>
        <v>0</v>
      </c>
      <c r="L133" s="239">
        <v>12</v>
      </c>
      <c r="M133" s="239">
        <f>G133*(1+L133/100)</f>
        <v>0</v>
      </c>
      <c r="N133" s="237">
        <v>9.8399999999999998E-3</v>
      </c>
      <c r="O133" s="237">
        <f>ROUND(E133*N133,2)</f>
        <v>2.04</v>
      </c>
      <c r="P133" s="237">
        <v>0</v>
      </c>
      <c r="Q133" s="237">
        <f>ROUND(E133*P133,2)</f>
        <v>0</v>
      </c>
      <c r="R133" s="239"/>
      <c r="S133" s="239" t="s">
        <v>192</v>
      </c>
      <c r="T133" s="240" t="s">
        <v>192</v>
      </c>
      <c r="U133" s="220">
        <v>1.0334000000000001</v>
      </c>
      <c r="V133" s="220">
        <f>ROUND(E133*U133,2)</f>
        <v>213.9</v>
      </c>
      <c r="W133" s="220"/>
      <c r="X133" s="220" t="s">
        <v>180</v>
      </c>
      <c r="Y133" s="220" t="s">
        <v>140</v>
      </c>
      <c r="Z133" s="210"/>
      <c r="AA133" s="210"/>
      <c r="AB133" s="210"/>
      <c r="AC133" s="210"/>
      <c r="AD133" s="210"/>
      <c r="AE133" s="210"/>
      <c r="AF133" s="210"/>
      <c r="AG133" s="210" t="s">
        <v>181</v>
      </c>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row>
    <row r="134" spans="1:60" outlineLevel="2" x14ac:dyDescent="0.2">
      <c r="A134" s="217"/>
      <c r="B134" s="218"/>
      <c r="C134" s="253" t="s">
        <v>260</v>
      </c>
      <c r="D134" s="241"/>
      <c r="E134" s="241"/>
      <c r="F134" s="241"/>
      <c r="G134" s="241"/>
      <c r="H134" s="220"/>
      <c r="I134" s="220"/>
      <c r="J134" s="220"/>
      <c r="K134" s="220"/>
      <c r="L134" s="220"/>
      <c r="M134" s="220"/>
      <c r="N134" s="219"/>
      <c r="O134" s="219"/>
      <c r="P134" s="219"/>
      <c r="Q134" s="219"/>
      <c r="R134" s="220"/>
      <c r="S134" s="220"/>
      <c r="T134" s="220"/>
      <c r="U134" s="220"/>
      <c r="V134" s="220"/>
      <c r="W134" s="220"/>
      <c r="X134" s="220"/>
      <c r="Y134" s="220"/>
      <c r="Z134" s="210"/>
      <c r="AA134" s="210"/>
      <c r="AB134" s="210"/>
      <c r="AC134" s="210"/>
      <c r="AD134" s="210"/>
      <c r="AE134" s="210"/>
      <c r="AF134" s="210"/>
      <c r="AG134" s="210" t="s">
        <v>143</v>
      </c>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row>
    <row r="135" spans="1:60" outlineLevel="3" x14ac:dyDescent="0.2">
      <c r="A135" s="217"/>
      <c r="B135" s="218"/>
      <c r="C135" s="254" t="s">
        <v>261</v>
      </c>
      <c r="D135" s="242"/>
      <c r="E135" s="242"/>
      <c r="F135" s="242"/>
      <c r="G135" s="242"/>
      <c r="H135" s="220"/>
      <c r="I135" s="220"/>
      <c r="J135" s="220"/>
      <c r="K135" s="220"/>
      <c r="L135" s="220"/>
      <c r="M135" s="220"/>
      <c r="N135" s="219"/>
      <c r="O135" s="219"/>
      <c r="P135" s="219"/>
      <c r="Q135" s="219"/>
      <c r="R135" s="220"/>
      <c r="S135" s="220"/>
      <c r="T135" s="220"/>
      <c r="U135" s="220"/>
      <c r="V135" s="220"/>
      <c r="W135" s="220"/>
      <c r="X135" s="220"/>
      <c r="Y135" s="220"/>
      <c r="Z135" s="210"/>
      <c r="AA135" s="210"/>
      <c r="AB135" s="210"/>
      <c r="AC135" s="210"/>
      <c r="AD135" s="210"/>
      <c r="AE135" s="210"/>
      <c r="AF135" s="210"/>
      <c r="AG135" s="210" t="s">
        <v>143</v>
      </c>
      <c r="AH135" s="210"/>
      <c r="AI135" s="210"/>
      <c r="AJ135" s="210"/>
      <c r="AK135" s="210"/>
      <c r="AL135" s="210"/>
      <c r="AM135" s="210"/>
      <c r="AN135" s="210"/>
      <c r="AO135" s="210"/>
      <c r="AP135" s="210"/>
      <c r="AQ135" s="210"/>
      <c r="AR135" s="210"/>
      <c r="AS135" s="210"/>
      <c r="AT135" s="210"/>
      <c r="AU135" s="210"/>
      <c r="AV135" s="210"/>
      <c r="AW135" s="210"/>
      <c r="AX135" s="210"/>
      <c r="AY135" s="210"/>
      <c r="AZ135" s="210"/>
      <c r="BA135" s="210"/>
      <c r="BB135" s="210"/>
      <c r="BC135" s="210"/>
      <c r="BD135" s="210"/>
      <c r="BE135" s="210"/>
      <c r="BF135" s="210"/>
      <c r="BG135" s="210"/>
      <c r="BH135" s="210"/>
    </row>
    <row r="136" spans="1:60" outlineLevel="3" x14ac:dyDescent="0.2">
      <c r="A136" s="217"/>
      <c r="B136" s="218"/>
      <c r="C136" s="254" t="s">
        <v>262</v>
      </c>
      <c r="D136" s="242"/>
      <c r="E136" s="242"/>
      <c r="F136" s="242"/>
      <c r="G136" s="242"/>
      <c r="H136" s="220"/>
      <c r="I136" s="220"/>
      <c r="J136" s="220"/>
      <c r="K136" s="220"/>
      <c r="L136" s="220"/>
      <c r="M136" s="220"/>
      <c r="N136" s="219"/>
      <c r="O136" s="219"/>
      <c r="P136" s="219"/>
      <c r="Q136" s="219"/>
      <c r="R136" s="220"/>
      <c r="S136" s="220"/>
      <c r="T136" s="220"/>
      <c r="U136" s="220"/>
      <c r="V136" s="220"/>
      <c r="W136" s="220"/>
      <c r="X136" s="220"/>
      <c r="Y136" s="220"/>
      <c r="Z136" s="210"/>
      <c r="AA136" s="210"/>
      <c r="AB136" s="210"/>
      <c r="AC136" s="210"/>
      <c r="AD136" s="210"/>
      <c r="AE136" s="210"/>
      <c r="AF136" s="210"/>
      <c r="AG136" s="210" t="s">
        <v>143</v>
      </c>
      <c r="AH136" s="210"/>
      <c r="AI136" s="210"/>
      <c r="AJ136" s="210"/>
      <c r="AK136" s="210"/>
      <c r="AL136" s="210"/>
      <c r="AM136" s="210"/>
      <c r="AN136" s="210"/>
      <c r="AO136" s="210"/>
      <c r="AP136" s="210"/>
      <c r="AQ136" s="210"/>
      <c r="AR136" s="210"/>
      <c r="AS136" s="210"/>
      <c r="AT136" s="210"/>
      <c r="AU136" s="210"/>
      <c r="AV136" s="210"/>
      <c r="AW136" s="210"/>
      <c r="AX136" s="210"/>
      <c r="AY136" s="210"/>
      <c r="AZ136" s="210"/>
      <c r="BA136" s="210"/>
      <c r="BB136" s="210"/>
      <c r="BC136" s="210"/>
      <c r="BD136" s="210"/>
      <c r="BE136" s="210"/>
      <c r="BF136" s="210"/>
      <c r="BG136" s="210"/>
      <c r="BH136" s="210"/>
    </row>
    <row r="137" spans="1:60" outlineLevel="3" x14ac:dyDescent="0.2">
      <c r="A137" s="217"/>
      <c r="B137" s="218"/>
      <c r="C137" s="254" t="s">
        <v>263</v>
      </c>
      <c r="D137" s="242"/>
      <c r="E137" s="242"/>
      <c r="F137" s="242"/>
      <c r="G137" s="242"/>
      <c r="H137" s="220"/>
      <c r="I137" s="220"/>
      <c r="J137" s="220"/>
      <c r="K137" s="220"/>
      <c r="L137" s="220"/>
      <c r="M137" s="220"/>
      <c r="N137" s="219"/>
      <c r="O137" s="219"/>
      <c r="P137" s="219"/>
      <c r="Q137" s="219"/>
      <c r="R137" s="220"/>
      <c r="S137" s="220"/>
      <c r="T137" s="220"/>
      <c r="U137" s="220"/>
      <c r="V137" s="220"/>
      <c r="W137" s="220"/>
      <c r="X137" s="220"/>
      <c r="Y137" s="220"/>
      <c r="Z137" s="210"/>
      <c r="AA137" s="210"/>
      <c r="AB137" s="210"/>
      <c r="AC137" s="210"/>
      <c r="AD137" s="210"/>
      <c r="AE137" s="210"/>
      <c r="AF137" s="210"/>
      <c r="AG137" s="210" t="s">
        <v>143</v>
      </c>
      <c r="AH137" s="210"/>
      <c r="AI137" s="210"/>
      <c r="AJ137" s="210"/>
      <c r="AK137" s="210"/>
      <c r="AL137" s="210"/>
      <c r="AM137" s="210"/>
      <c r="AN137" s="210"/>
      <c r="AO137" s="210"/>
      <c r="AP137" s="210"/>
      <c r="AQ137" s="210"/>
      <c r="AR137" s="210"/>
      <c r="AS137" s="210"/>
      <c r="AT137" s="210"/>
      <c r="AU137" s="210"/>
      <c r="AV137" s="210"/>
      <c r="AW137" s="210"/>
      <c r="AX137" s="210"/>
      <c r="AY137" s="210"/>
      <c r="AZ137" s="210"/>
      <c r="BA137" s="210"/>
      <c r="BB137" s="210"/>
      <c r="BC137" s="210"/>
      <c r="BD137" s="210"/>
      <c r="BE137" s="210"/>
      <c r="BF137" s="210"/>
      <c r="BG137" s="210"/>
      <c r="BH137" s="210"/>
    </row>
    <row r="138" spans="1:60" outlineLevel="3" x14ac:dyDescent="0.2">
      <c r="A138" s="217"/>
      <c r="B138" s="218"/>
      <c r="C138" s="255" t="s">
        <v>162</v>
      </c>
      <c r="D138" s="221"/>
      <c r="E138" s="222"/>
      <c r="F138" s="223"/>
      <c r="G138" s="223"/>
      <c r="H138" s="220"/>
      <c r="I138" s="220"/>
      <c r="J138" s="220"/>
      <c r="K138" s="220"/>
      <c r="L138" s="220"/>
      <c r="M138" s="220"/>
      <c r="N138" s="219"/>
      <c r="O138" s="219"/>
      <c r="P138" s="219"/>
      <c r="Q138" s="219"/>
      <c r="R138" s="220"/>
      <c r="S138" s="220"/>
      <c r="T138" s="220"/>
      <c r="U138" s="220"/>
      <c r="V138" s="220"/>
      <c r="W138" s="220"/>
      <c r="X138" s="220"/>
      <c r="Y138" s="220"/>
      <c r="Z138" s="210"/>
      <c r="AA138" s="210"/>
      <c r="AB138" s="210"/>
      <c r="AC138" s="210"/>
      <c r="AD138" s="210"/>
      <c r="AE138" s="210"/>
      <c r="AF138" s="210"/>
      <c r="AG138" s="210" t="s">
        <v>143</v>
      </c>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10"/>
      <c r="BE138" s="210"/>
      <c r="BF138" s="210"/>
      <c r="BG138" s="210"/>
      <c r="BH138" s="210"/>
    </row>
    <row r="139" spans="1:60" ht="22.5" outlineLevel="3" x14ac:dyDescent="0.2">
      <c r="A139" s="217"/>
      <c r="B139" s="218"/>
      <c r="C139" s="254" t="s">
        <v>264</v>
      </c>
      <c r="D139" s="242"/>
      <c r="E139" s="242"/>
      <c r="F139" s="242"/>
      <c r="G139" s="242"/>
      <c r="H139" s="220"/>
      <c r="I139" s="220"/>
      <c r="J139" s="220"/>
      <c r="K139" s="220"/>
      <c r="L139" s="220"/>
      <c r="M139" s="220"/>
      <c r="N139" s="219"/>
      <c r="O139" s="219"/>
      <c r="P139" s="219"/>
      <c r="Q139" s="219"/>
      <c r="R139" s="220"/>
      <c r="S139" s="220"/>
      <c r="T139" s="220"/>
      <c r="U139" s="220"/>
      <c r="V139" s="220"/>
      <c r="W139" s="220"/>
      <c r="X139" s="220"/>
      <c r="Y139" s="220"/>
      <c r="Z139" s="210"/>
      <c r="AA139" s="210"/>
      <c r="AB139" s="210"/>
      <c r="AC139" s="210"/>
      <c r="AD139" s="210"/>
      <c r="AE139" s="210"/>
      <c r="AF139" s="210"/>
      <c r="AG139" s="210" t="s">
        <v>143</v>
      </c>
      <c r="AH139" s="210"/>
      <c r="AI139" s="210"/>
      <c r="AJ139" s="210"/>
      <c r="AK139" s="210"/>
      <c r="AL139" s="210"/>
      <c r="AM139" s="210"/>
      <c r="AN139" s="210"/>
      <c r="AO139" s="210"/>
      <c r="AP139" s="210"/>
      <c r="AQ139" s="210"/>
      <c r="AR139" s="210"/>
      <c r="AS139" s="210"/>
      <c r="AT139" s="210"/>
      <c r="AU139" s="210"/>
      <c r="AV139" s="210"/>
      <c r="AW139" s="210"/>
      <c r="AX139" s="210"/>
      <c r="AY139" s="210"/>
      <c r="AZ139" s="210"/>
      <c r="BA139" s="243" t="str">
        <f>C139</f>
        <v>Položka obsahuje doplnění omítky ve skladbě: vápenný památkářský postřik tl. 3 mm, vápenná památkářská omítka tl. 15 mm a vápenný památkářský štuk tl. 3 mm na 30 % plochy fasády.</v>
      </c>
      <c r="BB139" s="210"/>
      <c r="BC139" s="210"/>
      <c r="BD139" s="210"/>
      <c r="BE139" s="210"/>
      <c r="BF139" s="210"/>
      <c r="BG139" s="210"/>
      <c r="BH139" s="210"/>
    </row>
    <row r="140" spans="1:60" outlineLevel="2" x14ac:dyDescent="0.2">
      <c r="A140" s="217"/>
      <c r="B140" s="218"/>
      <c r="C140" s="256" t="s">
        <v>265</v>
      </c>
      <c r="D140" s="224"/>
      <c r="E140" s="225"/>
      <c r="F140" s="220"/>
      <c r="G140" s="220"/>
      <c r="H140" s="220"/>
      <c r="I140" s="220"/>
      <c r="J140" s="220"/>
      <c r="K140" s="220"/>
      <c r="L140" s="220"/>
      <c r="M140" s="220"/>
      <c r="N140" s="219"/>
      <c r="O140" s="219"/>
      <c r="P140" s="219"/>
      <c r="Q140" s="219"/>
      <c r="R140" s="220"/>
      <c r="S140" s="220"/>
      <c r="T140" s="220"/>
      <c r="U140" s="220"/>
      <c r="V140" s="220"/>
      <c r="W140" s="220"/>
      <c r="X140" s="220"/>
      <c r="Y140" s="220"/>
      <c r="Z140" s="210"/>
      <c r="AA140" s="210"/>
      <c r="AB140" s="210"/>
      <c r="AC140" s="210"/>
      <c r="AD140" s="210"/>
      <c r="AE140" s="210"/>
      <c r="AF140" s="210"/>
      <c r="AG140" s="210" t="s">
        <v>194</v>
      </c>
      <c r="AH140" s="210">
        <v>0</v>
      </c>
      <c r="AI140" s="210"/>
      <c r="AJ140" s="210"/>
      <c r="AK140" s="210"/>
      <c r="AL140" s="210"/>
      <c r="AM140" s="210"/>
      <c r="AN140" s="210"/>
      <c r="AO140" s="210"/>
      <c r="AP140" s="210"/>
      <c r="AQ140" s="210"/>
      <c r="AR140" s="210"/>
      <c r="AS140" s="210"/>
      <c r="AT140" s="210"/>
      <c r="AU140" s="210"/>
      <c r="AV140" s="210"/>
      <c r="AW140" s="210"/>
      <c r="AX140" s="210"/>
      <c r="AY140" s="210"/>
      <c r="AZ140" s="210"/>
      <c r="BA140" s="210"/>
      <c r="BB140" s="210"/>
      <c r="BC140" s="210"/>
      <c r="BD140" s="210"/>
      <c r="BE140" s="210"/>
      <c r="BF140" s="210"/>
      <c r="BG140" s="210"/>
      <c r="BH140" s="210"/>
    </row>
    <row r="141" spans="1:60" outlineLevel="3" x14ac:dyDescent="0.2">
      <c r="A141" s="217"/>
      <c r="B141" s="218"/>
      <c r="C141" s="256" t="s">
        <v>266</v>
      </c>
      <c r="D141" s="224"/>
      <c r="E141" s="225"/>
      <c r="F141" s="220"/>
      <c r="G141" s="220"/>
      <c r="H141" s="220"/>
      <c r="I141" s="220"/>
      <c r="J141" s="220"/>
      <c r="K141" s="220"/>
      <c r="L141" s="220"/>
      <c r="M141" s="220"/>
      <c r="N141" s="219"/>
      <c r="O141" s="219"/>
      <c r="P141" s="219"/>
      <c r="Q141" s="219"/>
      <c r="R141" s="220"/>
      <c r="S141" s="220"/>
      <c r="T141" s="220"/>
      <c r="U141" s="220"/>
      <c r="V141" s="220"/>
      <c r="W141" s="220"/>
      <c r="X141" s="220"/>
      <c r="Y141" s="220"/>
      <c r="Z141" s="210"/>
      <c r="AA141" s="210"/>
      <c r="AB141" s="210"/>
      <c r="AC141" s="210"/>
      <c r="AD141" s="210"/>
      <c r="AE141" s="210"/>
      <c r="AF141" s="210"/>
      <c r="AG141" s="210" t="s">
        <v>194</v>
      </c>
      <c r="AH141" s="210">
        <v>0</v>
      </c>
      <c r="AI141" s="210"/>
      <c r="AJ141" s="210"/>
      <c r="AK141" s="210"/>
      <c r="AL141" s="210"/>
      <c r="AM141" s="210"/>
      <c r="AN141" s="210"/>
      <c r="AO141" s="210"/>
      <c r="AP141" s="210"/>
      <c r="AQ141" s="210"/>
      <c r="AR141" s="210"/>
      <c r="AS141" s="210"/>
      <c r="AT141" s="210"/>
      <c r="AU141" s="210"/>
      <c r="AV141" s="210"/>
      <c r="AW141" s="210"/>
      <c r="AX141" s="210"/>
      <c r="AY141" s="210"/>
      <c r="AZ141" s="210"/>
      <c r="BA141" s="210"/>
      <c r="BB141" s="210"/>
      <c r="BC141" s="210"/>
      <c r="BD141" s="210"/>
      <c r="BE141" s="210"/>
      <c r="BF141" s="210"/>
      <c r="BG141" s="210"/>
      <c r="BH141" s="210"/>
    </row>
    <row r="142" spans="1:60" outlineLevel="3" x14ac:dyDescent="0.2">
      <c r="A142" s="217"/>
      <c r="B142" s="218"/>
      <c r="C142" s="256" t="s">
        <v>267</v>
      </c>
      <c r="D142" s="224"/>
      <c r="E142" s="225">
        <v>212.88</v>
      </c>
      <c r="F142" s="220"/>
      <c r="G142" s="220"/>
      <c r="H142" s="220"/>
      <c r="I142" s="220"/>
      <c r="J142" s="220"/>
      <c r="K142" s="220"/>
      <c r="L142" s="220"/>
      <c r="M142" s="220"/>
      <c r="N142" s="219"/>
      <c r="O142" s="219"/>
      <c r="P142" s="219"/>
      <c r="Q142" s="219"/>
      <c r="R142" s="220"/>
      <c r="S142" s="220"/>
      <c r="T142" s="220"/>
      <c r="U142" s="220"/>
      <c r="V142" s="220"/>
      <c r="W142" s="220"/>
      <c r="X142" s="220"/>
      <c r="Y142" s="220"/>
      <c r="Z142" s="210"/>
      <c r="AA142" s="210"/>
      <c r="AB142" s="210"/>
      <c r="AC142" s="210"/>
      <c r="AD142" s="210"/>
      <c r="AE142" s="210"/>
      <c r="AF142" s="210"/>
      <c r="AG142" s="210" t="s">
        <v>194</v>
      </c>
      <c r="AH142" s="210">
        <v>0</v>
      </c>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row>
    <row r="143" spans="1:60" outlineLevel="3" x14ac:dyDescent="0.2">
      <c r="A143" s="217"/>
      <c r="B143" s="218"/>
      <c r="C143" s="256" t="s">
        <v>268</v>
      </c>
      <c r="D143" s="224"/>
      <c r="E143" s="225">
        <v>25.97</v>
      </c>
      <c r="F143" s="220"/>
      <c r="G143" s="220"/>
      <c r="H143" s="220"/>
      <c r="I143" s="220"/>
      <c r="J143" s="220"/>
      <c r="K143" s="220"/>
      <c r="L143" s="220"/>
      <c r="M143" s="220"/>
      <c r="N143" s="219"/>
      <c r="O143" s="219"/>
      <c r="P143" s="219"/>
      <c r="Q143" s="219"/>
      <c r="R143" s="220"/>
      <c r="S143" s="220"/>
      <c r="T143" s="220"/>
      <c r="U143" s="220"/>
      <c r="V143" s="220"/>
      <c r="W143" s="220"/>
      <c r="X143" s="220"/>
      <c r="Y143" s="220"/>
      <c r="Z143" s="210"/>
      <c r="AA143" s="210"/>
      <c r="AB143" s="210"/>
      <c r="AC143" s="210"/>
      <c r="AD143" s="210"/>
      <c r="AE143" s="210"/>
      <c r="AF143" s="210"/>
      <c r="AG143" s="210" t="s">
        <v>194</v>
      </c>
      <c r="AH143" s="210">
        <v>0</v>
      </c>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row>
    <row r="144" spans="1:60" outlineLevel="3" x14ac:dyDescent="0.2">
      <c r="A144" s="217"/>
      <c r="B144" s="218"/>
      <c r="C144" s="256" t="s">
        <v>269</v>
      </c>
      <c r="D144" s="224"/>
      <c r="E144" s="225"/>
      <c r="F144" s="220"/>
      <c r="G144" s="220"/>
      <c r="H144" s="220"/>
      <c r="I144" s="220"/>
      <c r="J144" s="220"/>
      <c r="K144" s="220"/>
      <c r="L144" s="220"/>
      <c r="M144" s="220"/>
      <c r="N144" s="219"/>
      <c r="O144" s="219"/>
      <c r="P144" s="219"/>
      <c r="Q144" s="219"/>
      <c r="R144" s="220"/>
      <c r="S144" s="220"/>
      <c r="T144" s="220"/>
      <c r="U144" s="220"/>
      <c r="V144" s="220"/>
      <c r="W144" s="220"/>
      <c r="X144" s="220"/>
      <c r="Y144" s="220"/>
      <c r="Z144" s="210"/>
      <c r="AA144" s="210"/>
      <c r="AB144" s="210"/>
      <c r="AC144" s="210"/>
      <c r="AD144" s="210"/>
      <c r="AE144" s="210"/>
      <c r="AF144" s="210"/>
      <c r="AG144" s="210" t="s">
        <v>194</v>
      </c>
      <c r="AH144" s="210">
        <v>0</v>
      </c>
      <c r="AI144" s="210"/>
      <c r="AJ144" s="210"/>
      <c r="AK144" s="210"/>
      <c r="AL144" s="210"/>
      <c r="AM144" s="210"/>
      <c r="AN144" s="210"/>
      <c r="AO144" s="210"/>
      <c r="AP144" s="210"/>
      <c r="AQ144" s="210"/>
      <c r="AR144" s="210"/>
      <c r="AS144" s="210"/>
      <c r="AT144" s="210"/>
      <c r="AU144" s="210"/>
      <c r="AV144" s="210"/>
      <c r="AW144" s="210"/>
      <c r="AX144" s="210"/>
      <c r="AY144" s="210"/>
      <c r="AZ144" s="210"/>
      <c r="BA144" s="210"/>
      <c r="BB144" s="210"/>
      <c r="BC144" s="210"/>
      <c r="BD144" s="210"/>
      <c r="BE144" s="210"/>
      <c r="BF144" s="210"/>
      <c r="BG144" s="210"/>
      <c r="BH144" s="210"/>
    </row>
    <row r="145" spans="1:60" outlineLevel="3" x14ac:dyDescent="0.2">
      <c r="A145" s="217"/>
      <c r="B145" s="218"/>
      <c r="C145" s="256" t="s">
        <v>270</v>
      </c>
      <c r="D145" s="224"/>
      <c r="E145" s="225">
        <v>12.3</v>
      </c>
      <c r="F145" s="220"/>
      <c r="G145" s="220"/>
      <c r="H145" s="220"/>
      <c r="I145" s="220"/>
      <c r="J145" s="220"/>
      <c r="K145" s="220"/>
      <c r="L145" s="220"/>
      <c r="M145" s="220"/>
      <c r="N145" s="219"/>
      <c r="O145" s="219"/>
      <c r="P145" s="219"/>
      <c r="Q145" s="219"/>
      <c r="R145" s="220"/>
      <c r="S145" s="220"/>
      <c r="T145" s="220"/>
      <c r="U145" s="220"/>
      <c r="V145" s="220"/>
      <c r="W145" s="220"/>
      <c r="X145" s="220"/>
      <c r="Y145" s="220"/>
      <c r="Z145" s="210"/>
      <c r="AA145" s="210"/>
      <c r="AB145" s="210"/>
      <c r="AC145" s="210"/>
      <c r="AD145" s="210"/>
      <c r="AE145" s="210"/>
      <c r="AF145" s="210"/>
      <c r="AG145" s="210" t="s">
        <v>194</v>
      </c>
      <c r="AH145" s="210">
        <v>0</v>
      </c>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row>
    <row r="146" spans="1:60" outlineLevel="3" x14ac:dyDescent="0.2">
      <c r="A146" s="217"/>
      <c r="B146" s="218"/>
      <c r="C146" s="256" t="s">
        <v>271</v>
      </c>
      <c r="D146" s="224"/>
      <c r="E146" s="225">
        <v>3.6139999999999999</v>
      </c>
      <c r="F146" s="220"/>
      <c r="G146" s="220"/>
      <c r="H146" s="220"/>
      <c r="I146" s="220"/>
      <c r="J146" s="220"/>
      <c r="K146" s="220"/>
      <c r="L146" s="220"/>
      <c r="M146" s="220"/>
      <c r="N146" s="219"/>
      <c r="O146" s="219"/>
      <c r="P146" s="219"/>
      <c r="Q146" s="219"/>
      <c r="R146" s="220"/>
      <c r="S146" s="220"/>
      <c r="T146" s="220"/>
      <c r="U146" s="220"/>
      <c r="V146" s="220"/>
      <c r="W146" s="220"/>
      <c r="X146" s="220"/>
      <c r="Y146" s="220"/>
      <c r="Z146" s="210"/>
      <c r="AA146" s="210"/>
      <c r="AB146" s="210"/>
      <c r="AC146" s="210"/>
      <c r="AD146" s="210"/>
      <c r="AE146" s="210"/>
      <c r="AF146" s="210"/>
      <c r="AG146" s="210" t="s">
        <v>194</v>
      </c>
      <c r="AH146" s="210">
        <v>0</v>
      </c>
      <c r="AI146" s="210"/>
      <c r="AJ146" s="210"/>
      <c r="AK146" s="210"/>
      <c r="AL146" s="210"/>
      <c r="AM146" s="210"/>
      <c r="AN146" s="210"/>
      <c r="AO146" s="210"/>
      <c r="AP146" s="210"/>
      <c r="AQ146" s="210"/>
      <c r="AR146" s="210"/>
      <c r="AS146" s="210"/>
      <c r="AT146" s="210"/>
      <c r="AU146" s="210"/>
      <c r="AV146" s="210"/>
      <c r="AW146" s="210"/>
      <c r="AX146" s="210"/>
      <c r="AY146" s="210"/>
      <c r="AZ146" s="210"/>
      <c r="BA146" s="210"/>
      <c r="BB146" s="210"/>
      <c r="BC146" s="210"/>
      <c r="BD146" s="210"/>
      <c r="BE146" s="210"/>
      <c r="BF146" s="210"/>
      <c r="BG146" s="210"/>
      <c r="BH146" s="210"/>
    </row>
    <row r="147" spans="1:60" outlineLevel="3" x14ac:dyDescent="0.2">
      <c r="A147" s="217"/>
      <c r="B147" s="218"/>
      <c r="C147" s="256" t="s">
        <v>272</v>
      </c>
      <c r="D147" s="224"/>
      <c r="E147" s="225"/>
      <c r="F147" s="220"/>
      <c r="G147" s="220"/>
      <c r="H147" s="220"/>
      <c r="I147" s="220"/>
      <c r="J147" s="220"/>
      <c r="K147" s="220"/>
      <c r="L147" s="220"/>
      <c r="M147" s="220"/>
      <c r="N147" s="219"/>
      <c r="O147" s="219"/>
      <c r="P147" s="219"/>
      <c r="Q147" s="219"/>
      <c r="R147" s="220"/>
      <c r="S147" s="220"/>
      <c r="T147" s="220"/>
      <c r="U147" s="220"/>
      <c r="V147" s="220"/>
      <c r="W147" s="220"/>
      <c r="X147" s="220"/>
      <c r="Y147" s="220"/>
      <c r="Z147" s="210"/>
      <c r="AA147" s="210"/>
      <c r="AB147" s="210"/>
      <c r="AC147" s="210"/>
      <c r="AD147" s="210"/>
      <c r="AE147" s="210"/>
      <c r="AF147" s="210"/>
      <c r="AG147" s="210" t="s">
        <v>194</v>
      </c>
      <c r="AH147" s="210">
        <v>0</v>
      </c>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row>
    <row r="148" spans="1:60" outlineLevel="3" x14ac:dyDescent="0.2">
      <c r="A148" s="217"/>
      <c r="B148" s="218"/>
      <c r="C148" s="256" t="s">
        <v>273</v>
      </c>
      <c r="D148" s="224"/>
      <c r="E148" s="225">
        <v>-40.4</v>
      </c>
      <c r="F148" s="220"/>
      <c r="G148" s="220"/>
      <c r="H148" s="220"/>
      <c r="I148" s="220"/>
      <c r="J148" s="220"/>
      <c r="K148" s="220"/>
      <c r="L148" s="220"/>
      <c r="M148" s="220"/>
      <c r="N148" s="219"/>
      <c r="O148" s="219"/>
      <c r="P148" s="219"/>
      <c r="Q148" s="219"/>
      <c r="R148" s="220"/>
      <c r="S148" s="220"/>
      <c r="T148" s="220"/>
      <c r="U148" s="220"/>
      <c r="V148" s="220"/>
      <c r="W148" s="220"/>
      <c r="X148" s="220"/>
      <c r="Y148" s="220"/>
      <c r="Z148" s="210"/>
      <c r="AA148" s="210"/>
      <c r="AB148" s="210"/>
      <c r="AC148" s="210"/>
      <c r="AD148" s="210"/>
      <c r="AE148" s="210"/>
      <c r="AF148" s="210"/>
      <c r="AG148" s="210" t="s">
        <v>194</v>
      </c>
      <c r="AH148" s="210">
        <v>0</v>
      </c>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row>
    <row r="149" spans="1:60" outlineLevel="3" x14ac:dyDescent="0.2">
      <c r="A149" s="217"/>
      <c r="B149" s="218"/>
      <c r="C149" s="256" t="s">
        <v>274</v>
      </c>
      <c r="D149" s="224"/>
      <c r="E149" s="225">
        <v>-7.38</v>
      </c>
      <c r="F149" s="220"/>
      <c r="G149" s="220"/>
      <c r="H149" s="220"/>
      <c r="I149" s="220"/>
      <c r="J149" s="220"/>
      <c r="K149" s="220"/>
      <c r="L149" s="220"/>
      <c r="M149" s="220"/>
      <c r="N149" s="219"/>
      <c r="O149" s="219"/>
      <c r="P149" s="219"/>
      <c r="Q149" s="219"/>
      <c r="R149" s="220"/>
      <c r="S149" s="220"/>
      <c r="T149" s="220"/>
      <c r="U149" s="220"/>
      <c r="V149" s="220"/>
      <c r="W149" s="220"/>
      <c r="X149" s="220"/>
      <c r="Y149" s="220"/>
      <c r="Z149" s="210"/>
      <c r="AA149" s="210"/>
      <c r="AB149" s="210"/>
      <c r="AC149" s="210"/>
      <c r="AD149" s="210"/>
      <c r="AE149" s="210"/>
      <c r="AF149" s="210"/>
      <c r="AG149" s="210" t="s">
        <v>194</v>
      </c>
      <c r="AH149" s="210">
        <v>0</v>
      </c>
      <c r="AI149" s="210"/>
      <c r="AJ149" s="210"/>
      <c r="AK149" s="210"/>
      <c r="AL149" s="210"/>
      <c r="AM149" s="210"/>
      <c r="AN149" s="210"/>
      <c r="AO149" s="210"/>
      <c r="AP149" s="210"/>
      <c r="AQ149" s="210"/>
      <c r="AR149" s="210"/>
      <c r="AS149" s="210"/>
      <c r="AT149" s="210"/>
      <c r="AU149" s="210"/>
      <c r="AV149" s="210"/>
      <c r="AW149" s="210"/>
      <c r="AX149" s="210"/>
      <c r="AY149" s="210"/>
      <c r="AZ149" s="210"/>
      <c r="BA149" s="210"/>
      <c r="BB149" s="210"/>
      <c r="BC149" s="210"/>
      <c r="BD149" s="210"/>
      <c r="BE149" s="210"/>
      <c r="BF149" s="210"/>
      <c r="BG149" s="210"/>
      <c r="BH149" s="210"/>
    </row>
    <row r="150" spans="1:60" outlineLevel="1" x14ac:dyDescent="0.2">
      <c r="A150" s="234">
        <v>26</v>
      </c>
      <c r="B150" s="235" t="s">
        <v>217</v>
      </c>
      <c r="C150" s="252" t="s">
        <v>218</v>
      </c>
      <c r="D150" s="236" t="s">
        <v>200</v>
      </c>
      <c r="E150" s="237">
        <v>206.98400000000001</v>
      </c>
      <c r="F150" s="238"/>
      <c r="G150" s="239">
        <f>ROUND(E150*F150,2)</f>
        <v>0</v>
      </c>
      <c r="H150" s="238"/>
      <c r="I150" s="239">
        <f>ROUND(E150*H150,2)</f>
        <v>0</v>
      </c>
      <c r="J150" s="238"/>
      <c r="K150" s="239">
        <f>ROUND(E150*J150,2)</f>
        <v>0</v>
      </c>
      <c r="L150" s="239">
        <v>12</v>
      </c>
      <c r="M150" s="239">
        <f>G150*(1+L150/100)</f>
        <v>0</v>
      </c>
      <c r="N150" s="237">
        <v>7.7999999999999999E-4</v>
      </c>
      <c r="O150" s="237">
        <f>ROUND(E150*N150,2)</f>
        <v>0.16</v>
      </c>
      <c r="P150" s="237">
        <v>0</v>
      </c>
      <c r="Q150" s="237">
        <f>ROUND(E150*P150,2)</f>
        <v>0</v>
      </c>
      <c r="R150" s="239"/>
      <c r="S150" s="239" t="s">
        <v>192</v>
      </c>
      <c r="T150" s="240" t="s">
        <v>192</v>
      </c>
      <c r="U150" s="220">
        <v>0.24199999999999999</v>
      </c>
      <c r="V150" s="220">
        <f>ROUND(E150*U150,2)</f>
        <v>50.09</v>
      </c>
      <c r="W150" s="220"/>
      <c r="X150" s="220" t="s">
        <v>180</v>
      </c>
      <c r="Y150" s="220" t="s">
        <v>140</v>
      </c>
      <c r="Z150" s="210"/>
      <c r="AA150" s="210"/>
      <c r="AB150" s="210"/>
      <c r="AC150" s="210"/>
      <c r="AD150" s="210"/>
      <c r="AE150" s="210"/>
      <c r="AF150" s="210"/>
      <c r="AG150" s="210" t="s">
        <v>181</v>
      </c>
      <c r="AH150" s="210"/>
      <c r="AI150" s="210"/>
      <c r="AJ150" s="210"/>
      <c r="AK150" s="210"/>
      <c r="AL150" s="210"/>
      <c r="AM150" s="210"/>
      <c r="AN150" s="210"/>
      <c r="AO150" s="210"/>
      <c r="AP150" s="210"/>
      <c r="AQ150" s="210"/>
      <c r="AR150" s="210"/>
      <c r="AS150" s="210"/>
      <c r="AT150" s="210"/>
      <c r="AU150" s="210"/>
      <c r="AV150" s="210"/>
      <c r="AW150" s="210"/>
      <c r="AX150" s="210"/>
      <c r="AY150" s="210"/>
      <c r="AZ150" s="210"/>
      <c r="BA150" s="210"/>
      <c r="BB150" s="210"/>
      <c r="BC150" s="210"/>
      <c r="BD150" s="210"/>
      <c r="BE150" s="210"/>
      <c r="BF150" s="210"/>
      <c r="BG150" s="210"/>
      <c r="BH150" s="210"/>
    </row>
    <row r="151" spans="1:60" ht="45" outlineLevel="2" x14ac:dyDescent="0.2">
      <c r="A151" s="217"/>
      <c r="B151" s="218"/>
      <c r="C151" s="253" t="s">
        <v>442</v>
      </c>
      <c r="D151" s="241"/>
      <c r="E151" s="241"/>
      <c r="F151" s="241"/>
      <c r="G151" s="241"/>
      <c r="H151" s="220"/>
      <c r="I151" s="220"/>
      <c r="J151" s="220"/>
      <c r="K151" s="220"/>
      <c r="L151" s="220"/>
      <c r="M151" s="220"/>
      <c r="N151" s="219"/>
      <c r="O151" s="219"/>
      <c r="P151" s="219"/>
      <c r="Q151" s="219"/>
      <c r="R151" s="220"/>
      <c r="S151" s="220"/>
      <c r="T151" s="220"/>
      <c r="U151" s="220"/>
      <c r="V151" s="220"/>
      <c r="W151" s="220"/>
      <c r="X151" s="220"/>
      <c r="Y151" s="220"/>
      <c r="Z151" s="210"/>
      <c r="AA151" s="210"/>
      <c r="AB151" s="210"/>
      <c r="AC151" s="210"/>
      <c r="AD151" s="210"/>
      <c r="AE151" s="210"/>
      <c r="AF151" s="210"/>
      <c r="AG151" s="210" t="s">
        <v>143</v>
      </c>
      <c r="AH151" s="210"/>
      <c r="AI151" s="210"/>
      <c r="AJ151" s="210"/>
      <c r="AK151" s="210"/>
      <c r="AL151" s="210"/>
      <c r="AM151" s="210"/>
      <c r="AN151" s="210"/>
      <c r="AO151" s="210"/>
      <c r="AP151" s="210"/>
      <c r="AQ151" s="210"/>
      <c r="AR151" s="210"/>
      <c r="AS151" s="210"/>
      <c r="AT151" s="210"/>
      <c r="AU151" s="210"/>
      <c r="AV151" s="210"/>
      <c r="AW151" s="210"/>
      <c r="AX151" s="210"/>
      <c r="AY151" s="210"/>
      <c r="AZ151" s="210"/>
      <c r="BA151" s="243" t="str">
        <f>C151</f>
        <v>Vyspravené podklady, smíšené podklady a podklady s vlasovými trhlinami nebo nejednotnou strukturou musí být předem natřeny materiálem například KEIM Romanit-Farbe, smíchaným 2:1 s přísadou například KEIM Romanit-Schlämmzusatz, toto je součástí položky. Následný vápenný nátěr se provede ve dvou vrstvách.</v>
      </c>
      <c r="BB151" s="210"/>
      <c r="BC151" s="210"/>
      <c r="BD151" s="210"/>
      <c r="BE151" s="210"/>
      <c r="BF151" s="210"/>
      <c r="BG151" s="210"/>
      <c r="BH151" s="210"/>
    </row>
    <row r="152" spans="1:60" outlineLevel="3" x14ac:dyDescent="0.2">
      <c r="A152" s="217"/>
      <c r="B152" s="218"/>
      <c r="C152" s="254" t="s">
        <v>219</v>
      </c>
      <c r="D152" s="242"/>
      <c r="E152" s="242"/>
      <c r="F152" s="242"/>
      <c r="G152" s="242"/>
      <c r="H152" s="220"/>
      <c r="I152" s="220"/>
      <c r="J152" s="220"/>
      <c r="K152" s="220"/>
      <c r="L152" s="220"/>
      <c r="M152" s="220"/>
      <c r="N152" s="219"/>
      <c r="O152" s="219"/>
      <c r="P152" s="219"/>
      <c r="Q152" s="219"/>
      <c r="R152" s="220"/>
      <c r="S152" s="220"/>
      <c r="T152" s="220"/>
      <c r="U152" s="220"/>
      <c r="V152" s="220"/>
      <c r="W152" s="220"/>
      <c r="X152" s="220"/>
      <c r="Y152" s="220"/>
      <c r="Z152" s="210"/>
      <c r="AA152" s="210"/>
      <c r="AB152" s="210"/>
      <c r="AC152" s="210"/>
      <c r="AD152" s="210"/>
      <c r="AE152" s="210"/>
      <c r="AF152" s="210"/>
      <c r="AG152" s="210" t="s">
        <v>143</v>
      </c>
      <c r="AH152" s="210"/>
      <c r="AI152" s="210"/>
      <c r="AJ152" s="210"/>
      <c r="AK152" s="210"/>
      <c r="AL152" s="210"/>
      <c r="AM152" s="210"/>
      <c r="AN152" s="210"/>
      <c r="AO152" s="210"/>
      <c r="AP152" s="210"/>
      <c r="AQ152" s="210"/>
      <c r="AR152" s="210"/>
      <c r="AS152" s="210"/>
      <c r="AT152" s="210"/>
      <c r="AU152" s="210"/>
      <c r="AV152" s="210"/>
      <c r="AW152" s="210"/>
      <c r="AX152" s="210"/>
      <c r="AY152" s="210"/>
      <c r="AZ152" s="210"/>
      <c r="BA152" s="210"/>
      <c r="BB152" s="210"/>
      <c r="BC152" s="210"/>
      <c r="BD152" s="210"/>
      <c r="BE152" s="210"/>
      <c r="BF152" s="210"/>
      <c r="BG152" s="210"/>
      <c r="BH152" s="210"/>
    </row>
    <row r="153" spans="1:60" outlineLevel="2" x14ac:dyDescent="0.2">
      <c r="A153" s="217"/>
      <c r="B153" s="218"/>
      <c r="C153" s="256" t="s">
        <v>254</v>
      </c>
      <c r="D153" s="224"/>
      <c r="E153" s="225">
        <v>206.98400000000001</v>
      </c>
      <c r="F153" s="220"/>
      <c r="G153" s="220"/>
      <c r="H153" s="220"/>
      <c r="I153" s="220"/>
      <c r="J153" s="220"/>
      <c r="K153" s="220"/>
      <c r="L153" s="220"/>
      <c r="M153" s="220"/>
      <c r="N153" s="219"/>
      <c r="O153" s="219"/>
      <c r="P153" s="219"/>
      <c r="Q153" s="219"/>
      <c r="R153" s="220"/>
      <c r="S153" s="220"/>
      <c r="T153" s="220"/>
      <c r="U153" s="220"/>
      <c r="V153" s="220"/>
      <c r="W153" s="220"/>
      <c r="X153" s="220"/>
      <c r="Y153" s="220"/>
      <c r="Z153" s="210"/>
      <c r="AA153" s="210"/>
      <c r="AB153" s="210"/>
      <c r="AC153" s="210"/>
      <c r="AD153" s="210"/>
      <c r="AE153" s="210"/>
      <c r="AF153" s="210"/>
      <c r="AG153" s="210" t="s">
        <v>194</v>
      </c>
      <c r="AH153" s="210">
        <v>5</v>
      </c>
      <c r="AI153" s="210"/>
      <c r="AJ153" s="210"/>
      <c r="AK153" s="210"/>
      <c r="AL153" s="210"/>
      <c r="AM153" s="210"/>
      <c r="AN153" s="210"/>
      <c r="AO153" s="210"/>
      <c r="AP153" s="210"/>
      <c r="AQ153" s="210"/>
      <c r="AR153" s="210"/>
      <c r="AS153" s="210"/>
      <c r="AT153" s="210"/>
      <c r="AU153" s="210"/>
      <c r="AV153" s="210"/>
      <c r="AW153" s="210"/>
      <c r="AX153" s="210"/>
      <c r="AY153" s="210"/>
      <c r="AZ153" s="210"/>
      <c r="BA153" s="210"/>
      <c r="BB153" s="210"/>
      <c r="BC153" s="210"/>
      <c r="BD153" s="210"/>
      <c r="BE153" s="210"/>
      <c r="BF153" s="210"/>
      <c r="BG153" s="210"/>
      <c r="BH153" s="210"/>
    </row>
    <row r="154" spans="1:60" outlineLevel="1" x14ac:dyDescent="0.2">
      <c r="A154" s="234">
        <v>27</v>
      </c>
      <c r="B154" s="235" t="s">
        <v>275</v>
      </c>
      <c r="C154" s="252" t="s">
        <v>276</v>
      </c>
      <c r="D154" s="236" t="s">
        <v>200</v>
      </c>
      <c r="E154" s="237">
        <v>169.73500000000001</v>
      </c>
      <c r="F154" s="238"/>
      <c r="G154" s="239">
        <f>ROUND(E154*F154,2)</f>
        <v>0</v>
      </c>
      <c r="H154" s="238"/>
      <c r="I154" s="239">
        <f>ROUND(E154*H154,2)</f>
        <v>0</v>
      </c>
      <c r="J154" s="238"/>
      <c r="K154" s="239">
        <f>ROUND(E154*J154,2)</f>
        <v>0</v>
      </c>
      <c r="L154" s="239">
        <v>12</v>
      </c>
      <c r="M154" s="239">
        <f>G154*(1+L154/100)</f>
        <v>0</v>
      </c>
      <c r="N154" s="237">
        <v>3.2000000000000003E-4</v>
      </c>
      <c r="O154" s="237">
        <f>ROUND(E154*N154,2)</f>
        <v>0.05</v>
      </c>
      <c r="P154" s="237">
        <v>0</v>
      </c>
      <c r="Q154" s="237">
        <f>ROUND(E154*P154,2)</f>
        <v>0</v>
      </c>
      <c r="R154" s="239"/>
      <c r="S154" s="239" t="s">
        <v>192</v>
      </c>
      <c r="T154" s="240" t="s">
        <v>192</v>
      </c>
      <c r="U154" s="220">
        <v>0.25</v>
      </c>
      <c r="V154" s="220">
        <f>ROUND(E154*U154,2)</f>
        <v>42.43</v>
      </c>
      <c r="W154" s="220"/>
      <c r="X154" s="220" t="s">
        <v>180</v>
      </c>
      <c r="Y154" s="220" t="s">
        <v>140</v>
      </c>
      <c r="Z154" s="210"/>
      <c r="AA154" s="210"/>
      <c r="AB154" s="210"/>
      <c r="AC154" s="210"/>
      <c r="AD154" s="210"/>
      <c r="AE154" s="210"/>
      <c r="AF154" s="210"/>
      <c r="AG154" s="210" t="s">
        <v>181</v>
      </c>
      <c r="AH154" s="210"/>
      <c r="AI154" s="210"/>
      <c r="AJ154" s="210"/>
      <c r="AK154" s="210"/>
      <c r="AL154" s="210"/>
      <c r="AM154" s="210"/>
      <c r="AN154" s="210"/>
      <c r="AO154" s="210"/>
      <c r="AP154" s="210"/>
      <c r="AQ154" s="210"/>
      <c r="AR154" s="210"/>
      <c r="AS154" s="210"/>
      <c r="AT154" s="210"/>
      <c r="AU154" s="210"/>
      <c r="AV154" s="210"/>
      <c r="AW154" s="210"/>
      <c r="AX154" s="210"/>
      <c r="AY154" s="210"/>
      <c r="AZ154" s="210"/>
      <c r="BA154" s="210"/>
      <c r="BB154" s="210"/>
      <c r="BC154" s="210"/>
      <c r="BD154" s="210"/>
      <c r="BE154" s="210"/>
      <c r="BF154" s="210"/>
      <c r="BG154" s="210"/>
      <c r="BH154" s="210"/>
    </row>
    <row r="155" spans="1:60" outlineLevel="2" x14ac:dyDescent="0.2">
      <c r="A155" s="217"/>
      <c r="B155" s="218"/>
      <c r="C155" s="256" t="s">
        <v>255</v>
      </c>
      <c r="D155" s="224"/>
      <c r="E155" s="225">
        <v>169.73500000000001</v>
      </c>
      <c r="F155" s="220"/>
      <c r="G155" s="220"/>
      <c r="H155" s="220"/>
      <c r="I155" s="220"/>
      <c r="J155" s="220"/>
      <c r="K155" s="220"/>
      <c r="L155" s="220"/>
      <c r="M155" s="220"/>
      <c r="N155" s="219"/>
      <c r="O155" s="219"/>
      <c r="P155" s="219"/>
      <c r="Q155" s="219"/>
      <c r="R155" s="220"/>
      <c r="S155" s="220"/>
      <c r="T155" s="220"/>
      <c r="U155" s="220"/>
      <c r="V155" s="220"/>
      <c r="W155" s="220"/>
      <c r="X155" s="220"/>
      <c r="Y155" s="220"/>
      <c r="Z155" s="210"/>
      <c r="AA155" s="210"/>
      <c r="AB155" s="210"/>
      <c r="AC155" s="210"/>
      <c r="AD155" s="210"/>
      <c r="AE155" s="210"/>
      <c r="AF155" s="210"/>
      <c r="AG155" s="210" t="s">
        <v>194</v>
      </c>
      <c r="AH155" s="210">
        <v>5</v>
      </c>
      <c r="AI155" s="210"/>
      <c r="AJ155" s="210"/>
      <c r="AK155" s="210"/>
      <c r="AL155" s="210"/>
      <c r="AM155" s="210"/>
      <c r="AN155" s="210"/>
      <c r="AO155" s="210"/>
      <c r="AP155" s="210"/>
      <c r="AQ155" s="210"/>
      <c r="AR155" s="210"/>
      <c r="AS155" s="210"/>
      <c r="AT155" s="210"/>
      <c r="AU155" s="210"/>
      <c r="AV155" s="210"/>
      <c r="AW155" s="210"/>
      <c r="AX155" s="210"/>
      <c r="AY155" s="210"/>
      <c r="AZ155" s="210"/>
      <c r="BA155" s="210"/>
      <c r="BB155" s="210"/>
      <c r="BC155" s="210"/>
      <c r="BD155" s="210"/>
      <c r="BE155" s="210"/>
      <c r="BF155" s="210"/>
      <c r="BG155" s="210"/>
      <c r="BH155" s="210"/>
    </row>
    <row r="156" spans="1:60" outlineLevel="1" x14ac:dyDescent="0.2">
      <c r="A156" s="234">
        <v>28</v>
      </c>
      <c r="B156" s="235" t="s">
        <v>277</v>
      </c>
      <c r="C156" s="252" t="s">
        <v>278</v>
      </c>
      <c r="D156" s="236" t="s">
        <v>200</v>
      </c>
      <c r="E156" s="237">
        <v>169.73500000000001</v>
      </c>
      <c r="F156" s="238"/>
      <c r="G156" s="239">
        <f>ROUND(E156*F156,2)</f>
        <v>0</v>
      </c>
      <c r="H156" s="238"/>
      <c r="I156" s="239">
        <f>ROUND(E156*H156,2)</f>
        <v>0</v>
      </c>
      <c r="J156" s="238"/>
      <c r="K156" s="239">
        <f>ROUND(E156*J156,2)</f>
        <v>0</v>
      </c>
      <c r="L156" s="239">
        <v>12</v>
      </c>
      <c r="M156" s="239">
        <f>G156*(1+L156/100)</f>
        <v>0</v>
      </c>
      <c r="N156" s="237">
        <v>0</v>
      </c>
      <c r="O156" s="237">
        <f>ROUND(E156*N156,2)</f>
        <v>0</v>
      </c>
      <c r="P156" s="237">
        <v>2.5999999999999999E-2</v>
      </c>
      <c r="Q156" s="237">
        <f>ROUND(E156*P156,2)</f>
        <v>4.41</v>
      </c>
      <c r="R156" s="239"/>
      <c r="S156" s="239" t="s">
        <v>192</v>
      </c>
      <c r="T156" s="240" t="s">
        <v>192</v>
      </c>
      <c r="U156" s="220">
        <v>0.12</v>
      </c>
      <c r="V156" s="220">
        <f>ROUND(E156*U156,2)</f>
        <v>20.37</v>
      </c>
      <c r="W156" s="220"/>
      <c r="X156" s="220" t="s">
        <v>180</v>
      </c>
      <c r="Y156" s="220" t="s">
        <v>140</v>
      </c>
      <c r="Z156" s="210"/>
      <c r="AA156" s="210"/>
      <c r="AB156" s="210"/>
      <c r="AC156" s="210"/>
      <c r="AD156" s="210"/>
      <c r="AE156" s="210"/>
      <c r="AF156" s="210"/>
      <c r="AG156" s="210" t="s">
        <v>181</v>
      </c>
      <c r="AH156" s="210"/>
      <c r="AI156" s="210"/>
      <c r="AJ156" s="210"/>
      <c r="AK156" s="210"/>
      <c r="AL156" s="210"/>
      <c r="AM156" s="210"/>
      <c r="AN156" s="210"/>
      <c r="AO156" s="210"/>
      <c r="AP156" s="210"/>
      <c r="AQ156" s="210"/>
      <c r="AR156" s="210"/>
      <c r="AS156" s="210"/>
      <c r="AT156" s="210"/>
      <c r="AU156" s="210"/>
      <c r="AV156" s="210"/>
      <c r="AW156" s="210"/>
      <c r="AX156" s="210"/>
      <c r="AY156" s="210"/>
      <c r="AZ156" s="210"/>
      <c r="BA156" s="210"/>
      <c r="BB156" s="210"/>
      <c r="BC156" s="210"/>
      <c r="BD156" s="210"/>
      <c r="BE156" s="210"/>
      <c r="BF156" s="210"/>
      <c r="BG156" s="210"/>
      <c r="BH156" s="210"/>
    </row>
    <row r="157" spans="1:60" outlineLevel="2" x14ac:dyDescent="0.2">
      <c r="A157" s="217"/>
      <c r="B157" s="218"/>
      <c r="C157" s="256" t="s">
        <v>255</v>
      </c>
      <c r="D157" s="224"/>
      <c r="E157" s="225">
        <v>169.73500000000001</v>
      </c>
      <c r="F157" s="220"/>
      <c r="G157" s="220"/>
      <c r="H157" s="220"/>
      <c r="I157" s="220"/>
      <c r="J157" s="220"/>
      <c r="K157" s="220"/>
      <c r="L157" s="220"/>
      <c r="M157" s="220"/>
      <c r="N157" s="219"/>
      <c r="O157" s="219"/>
      <c r="P157" s="219"/>
      <c r="Q157" s="219"/>
      <c r="R157" s="220"/>
      <c r="S157" s="220"/>
      <c r="T157" s="220"/>
      <c r="U157" s="220"/>
      <c r="V157" s="220"/>
      <c r="W157" s="220"/>
      <c r="X157" s="220"/>
      <c r="Y157" s="220"/>
      <c r="Z157" s="210"/>
      <c r="AA157" s="210"/>
      <c r="AB157" s="210"/>
      <c r="AC157" s="210"/>
      <c r="AD157" s="210"/>
      <c r="AE157" s="210"/>
      <c r="AF157" s="210"/>
      <c r="AG157" s="210" t="s">
        <v>194</v>
      </c>
      <c r="AH157" s="210">
        <v>5</v>
      </c>
      <c r="AI157" s="210"/>
      <c r="AJ157" s="210"/>
      <c r="AK157" s="210"/>
      <c r="AL157" s="210"/>
      <c r="AM157" s="210"/>
      <c r="AN157" s="210"/>
      <c r="AO157" s="210"/>
      <c r="AP157" s="210"/>
      <c r="AQ157" s="210"/>
      <c r="AR157" s="210"/>
      <c r="AS157" s="210"/>
      <c r="AT157" s="210"/>
      <c r="AU157" s="210"/>
      <c r="AV157" s="210"/>
      <c r="AW157" s="210"/>
      <c r="AX157" s="210"/>
      <c r="AY157" s="210"/>
      <c r="AZ157" s="210"/>
      <c r="BA157" s="210"/>
      <c r="BB157" s="210"/>
      <c r="BC157" s="210"/>
      <c r="BD157" s="210"/>
      <c r="BE157" s="210"/>
      <c r="BF157" s="210"/>
      <c r="BG157" s="210"/>
      <c r="BH157" s="210"/>
    </row>
    <row r="158" spans="1:60" ht="22.5" outlineLevel="1" x14ac:dyDescent="0.2">
      <c r="A158" s="234">
        <v>29</v>
      </c>
      <c r="B158" s="235" t="s">
        <v>279</v>
      </c>
      <c r="C158" s="252" t="s">
        <v>280</v>
      </c>
      <c r="D158" s="236" t="s">
        <v>200</v>
      </c>
      <c r="E158" s="237">
        <v>169.73500000000001</v>
      </c>
      <c r="F158" s="238"/>
      <c r="G158" s="239">
        <f>ROUND(E158*F158,2)</f>
        <v>0</v>
      </c>
      <c r="H158" s="238"/>
      <c r="I158" s="239">
        <f>ROUND(E158*H158,2)</f>
        <v>0</v>
      </c>
      <c r="J158" s="238"/>
      <c r="K158" s="239">
        <f>ROUND(E158*J158,2)</f>
        <v>0</v>
      </c>
      <c r="L158" s="239">
        <v>12</v>
      </c>
      <c r="M158" s="239">
        <f>G158*(1+L158/100)</f>
        <v>0</v>
      </c>
      <c r="N158" s="237">
        <v>1.179E-2</v>
      </c>
      <c r="O158" s="237">
        <f>ROUND(E158*N158,2)</f>
        <v>2</v>
      </c>
      <c r="P158" s="237">
        <v>0</v>
      </c>
      <c r="Q158" s="237">
        <f>ROUND(E158*P158,2)</f>
        <v>0</v>
      </c>
      <c r="R158" s="239"/>
      <c r="S158" s="239" t="s">
        <v>192</v>
      </c>
      <c r="T158" s="240" t="s">
        <v>192</v>
      </c>
      <c r="U158" s="220">
        <v>2.3875000000000002</v>
      </c>
      <c r="V158" s="220">
        <f>ROUND(E158*U158,2)</f>
        <v>405.24</v>
      </c>
      <c r="W158" s="220"/>
      <c r="X158" s="220" t="s">
        <v>180</v>
      </c>
      <c r="Y158" s="220" t="s">
        <v>140</v>
      </c>
      <c r="Z158" s="210"/>
      <c r="AA158" s="210"/>
      <c r="AB158" s="210"/>
      <c r="AC158" s="210"/>
      <c r="AD158" s="210"/>
      <c r="AE158" s="210"/>
      <c r="AF158" s="210"/>
      <c r="AG158" s="210" t="s">
        <v>181</v>
      </c>
      <c r="AH158" s="210"/>
      <c r="AI158" s="210"/>
      <c r="AJ158" s="210"/>
      <c r="AK158" s="210"/>
      <c r="AL158" s="210"/>
      <c r="AM158" s="210"/>
      <c r="AN158" s="210"/>
      <c r="AO158" s="210"/>
      <c r="AP158" s="210"/>
      <c r="AQ158" s="210"/>
      <c r="AR158" s="210"/>
      <c r="AS158" s="210"/>
      <c r="AT158" s="210"/>
      <c r="AU158" s="210"/>
      <c r="AV158" s="210"/>
      <c r="AW158" s="210"/>
      <c r="AX158" s="210"/>
      <c r="AY158" s="210"/>
      <c r="AZ158" s="210"/>
      <c r="BA158" s="210"/>
      <c r="BB158" s="210"/>
      <c r="BC158" s="210"/>
      <c r="BD158" s="210"/>
      <c r="BE158" s="210"/>
      <c r="BF158" s="210"/>
      <c r="BG158" s="210"/>
      <c r="BH158" s="210"/>
    </row>
    <row r="159" spans="1:60" outlineLevel="2" x14ac:dyDescent="0.2">
      <c r="A159" s="217"/>
      <c r="B159" s="218"/>
      <c r="C159" s="253" t="s">
        <v>281</v>
      </c>
      <c r="D159" s="241"/>
      <c r="E159" s="241"/>
      <c r="F159" s="241"/>
      <c r="G159" s="241"/>
      <c r="H159" s="220"/>
      <c r="I159" s="220"/>
      <c r="J159" s="220"/>
      <c r="K159" s="220"/>
      <c r="L159" s="220"/>
      <c r="M159" s="220"/>
      <c r="N159" s="219"/>
      <c r="O159" s="219"/>
      <c r="P159" s="219"/>
      <c r="Q159" s="219"/>
      <c r="R159" s="220"/>
      <c r="S159" s="220"/>
      <c r="T159" s="220"/>
      <c r="U159" s="220"/>
      <c r="V159" s="220"/>
      <c r="W159" s="220"/>
      <c r="X159" s="220"/>
      <c r="Y159" s="220"/>
      <c r="Z159" s="210"/>
      <c r="AA159" s="210"/>
      <c r="AB159" s="210"/>
      <c r="AC159" s="210"/>
      <c r="AD159" s="210"/>
      <c r="AE159" s="210"/>
      <c r="AF159" s="210"/>
      <c r="AG159" s="210" t="s">
        <v>143</v>
      </c>
      <c r="AH159" s="210"/>
      <c r="AI159" s="210"/>
      <c r="AJ159" s="210"/>
      <c r="AK159" s="210"/>
      <c r="AL159" s="210"/>
      <c r="AM159" s="210"/>
      <c r="AN159" s="210"/>
      <c r="AO159" s="210"/>
      <c r="AP159" s="210"/>
      <c r="AQ159" s="210"/>
      <c r="AR159" s="210"/>
      <c r="AS159" s="210"/>
      <c r="AT159" s="210"/>
      <c r="AU159" s="210"/>
      <c r="AV159" s="210"/>
      <c r="AW159" s="210"/>
      <c r="AX159" s="210"/>
      <c r="AY159" s="210"/>
      <c r="AZ159" s="210"/>
      <c r="BA159" s="210"/>
      <c r="BB159" s="210"/>
      <c r="BC159" s="210"/>
      <c r="BD159" s="210"/>
      <c r="BE159" s="210"/>
      <c r="BF159" s="210"/>
      <c r="BG159" s="210"/>
      <c r="BH159" s="210"/>
    </row>
    <row r="160" spans="1:60" outlineLevel="3" x14ac:dyDescent="0.2">
      <c r="A160" s="217"/>
      <c r="B160" s="218"/>
      <c r="C160" s="254" t="s">
        <v>261</v>
      </c>
      <c r="D160" s="242"/>
      <c r="E160" s="242"/>
      <c r="F160" s="242"/>
      <c r="G160" s="242"/>
      <c r="H160" s="220"/>
      <c r="I160" s="220"/>
      <c r="J160" s="220"/>
      <c r="K160" s="220"/>
      <c r="L160" s="220"/>
      <c r="M160" s="220"/>
      <c r="N160" s="219"/>
      <c r="O160" s="219"/>
      <c r="P160" s="219"/>
      <c r="Q160" s="219"/>
      <c r="R160" s="220"/>
      <c r="S160" s="220"/>
      <c r="T160" s="220"/>
      <c r="U160" s="220"/>
      <c r="V160" s="220"/>
      <c r="W160" s="220"/>
      <c r="X160" s="220"/>
      <c r="Y160" s="220"/>
      <c r="Z160" s="210"/>
      <c r="AA160" s="210"/>
      <c r="AB160" s="210"/>
      <c r="AC160" s="210"/>
      <c r="AD160" s="210"/>
      <c r="AE160" s="210"/>
      <c r="AF160" s="210"/>
      <c r="AG160" s="210" t="s">
        <v>143</v>
      </c>
      <c r="AH160" s="210"/>
      <c r="AI160" s="210"/>
      <c r="AJ160" s="210"/>
      <c r="AK160" s="210"/>
      <c r="AL160" s="210"/>
      <c r="AM160" s="210"/>
      <c r="AN160" s="210"/>
      <c r="AO160" s="210"/>
      <c r="AP160" s="210"/>
      <c r="AQ160" s="210"/>
      <c r="AR160" s="210"/>
      <c r="AS160" s="210"/>
      <c r="AT160" s="210"/>
      <c r="AU160" s="210"/>
      <c r="AV160" s="210"/>
      <c r="AW160" s="210"/>
      <c r="AX160" s="210"/>
      <c r="AY160" s="210"/>
      <c r="AZ160" s="210"/>
      <c r="BA160" s="210"/>
      <c r="BB160" s="210"/>
      <c r="BC160" s="210"/>
      <c r="BD160" s="210"/>
      <c r="BE160" s="210"/>
      <c r="BF160" s="210"/>
      <c r="BG160" s="210"/>
      <c r="BH160" s="210"/>
    </row>
    <row r="161" spans="1:60" outlineLevel="3" x14ac:dyDescent="0.2">
      <c r="A161" s="217"/>
      <c r="B161" s="218"/>
      <c r="C161" s="254" t="s">
        <v>262</v>
      </c>
      <c r="D161" s="242"/>
      <c r="E161" s="242"/>
      <c r="F161" s="242"/>
      <c r="G161" s="242"/>
      <c r="H161" s="220"/>
      <c r="I161" s="220"/>
      <c r="J161" s="220"/>
      <c r="K161" s="220"/>
      <c r="L161" s="220"/>
      <c r="M161" s="220"/>
      <c r="N161" s="219"/>
      <c r="O161" s="219"/>
      <c r="P161" s="219"/>
      <c r="Q161" s="219"/>
      <c r="R161" s="220"/>
      <c r="S161" s="220"/>
      <c r="T161" s="220"/>
      <c r="U161" s="220"/>
      <c r="V161" s="220"/>
      <c r="W161" s="220"/>
      <c r="X161" s="220"/>
      <c r="Y161" s="220"/>
      <c r="Z161" s="210"/>
      <c r="AA161" s="210"/>
      <c r="AB161" s="210"/>
      <c r="AC161" s="210"/>
      <c r="AD161" s="210"/>
      <c r="AE161" s="210"/>
      <c r="AF161" s="210"/>
      <c r="AG161" s="210" t="s">
        <v>143</v>
      </c>
      <c r="AH161" s="210"/>
      <c r="AI161" s="210"/>
      <c r="AJ161" s="210"/>
      <c r="AK161" s="210"/>
      <c r="AL161" s="210"/>
      <c r="AM161" s="210"/>
      <c r="AN161" s="210"/>
      <c r="AO161" s="210"/>
      <c r="AP161" s="210"/>
      <c r="AQ161" s="210"/>
      <c r="AR161" s="210"/>
      <c r="AS161" s="210"/>
      <c r="AT161" s="210"/>
      <c r="AU161" s="210"/>
      <c r="AV161" s="210"/>
      <c r="AW161" s="210"/>
      <c r="AX161" s="210"/>
      <c r="AY161" s="210"/>
      <c r="AZ161" s="210"/>
      <c r="BA161" s="210"/>
      <c r="BB161" s="210"/>
      <c r="BC161" s="210"/>
      <c r="BD161" s="210"/>
      <c r="BE161" s="210"/>
      <c r="BF161" s="210"/>
      <c r="BG161" s="210"/>
      <c r="BH161" s="210"/>
    </row>
    <row r="162" spans="1:60" outlineLevel="3" x14ac:dyDescent="0.2">
      <c r="A162" s="217"/>
      <c r="B162" s="218"/>
      <c r="C162" s="254" t="s">
        <v>263</v>
      </c>
      <c r="D162" s="242"/>
      <c r="E162" s="242"/>
      <c r="F162" s="242"/>
      <c r="G162" s="242"/>
      <c r="H162" s="220"/>
      <c r="I162" s="220"/>
      <c r="J162" s="220"/>
      <c r="K162" s="220"/>
      <c r="L162" s="220"/>
      <c r="M162" s="220"/>
      <c r="N162" s="219"/>
      <c r="O162" s="219"/>
      <c r="P162" s="219"/>
      <c r="Q162" s="219"/>
      <c r="R162" s="220"/>
      <c r="S162" s="220"/>
      <c r="T162" s="220"/>
      <c r="U162" s="220"/>
      <c r="V162" s="220"/>
      <c r="W162" s="220"/>
      <c r="X162" s="220"/>
      <c r="Y162" s="220"/>
      <c r="Z162" s="210"/>
      <c r="AA162" s="210"/>
      <c r="AB162" s="210"/>
      <c r="AC162" s="210"/>
      <c r="AD162" s="210"/>
      <c r="AE162" s="210"/>
      <c r="AF162" s="210"/>
      <c r="AG162" s="210" t="s">
        <v>143</v>
      </c>
      <c r="AH162" s="210"/>
      <c r="AI162" s="210"/>
      <c r="AJ162" s="210"/>
      <c r="AK162" s="210"/>
      <c r="AL162" s="210"/>
      <c r="AM162" s="210"/>
      <c r="AN162" s="210"/>
      <c r="AO162" s="210"/>
      <c r="AP162" s="210"/>
      <c r="AQ162" s="210"/>
      <c r="AR162" s="210"/>
      <c r="AS162" s="210"/>
      <c r="AT162" s="210"/>
      <c r="AU162" s="210"/>
      <c r="AV162" s="210"/>
      <c r="AW162" s="210"/>
      <c r="AX162" s="210"/>
      <c r="AY162" s="210"/>
      <c r="AZ162" s="210"/>
      <c r="BA162" s="210"/>
      <c r="BB162" s="210"/>
      <c r="BC162" s="210"/>
      <c r="BD162" s="210"/>
      <c r="BE162" s="210"/>
      <c r="BF162" s="210"/>
      <c r="BG162" s="210"/>
      <c r="BH162" s="210"/>
    </row>
    <row r="163" spans="1:60" outlineLevel="3" x14ac:dyDescent="0.2">
      <c r="A163" s="217"/>
      <c r="B163" s="218"/>
      <c r="C163" s="255" t="s">
        <v>162</v>
      </c>
      <c r="D163" s="221"/>
      <c r="E163" s="222"/>
      <c r="F163" s="223"/>
      <c r="G163" s="223"/>
      <c r="H163" s="220"/>
      <c r="I163" s="220"/>
      <c r="J163" s="220"/>
      <c r="K163" s="220"/>
      <c r="L163" s="220"/>
      <c r="M163" s="220"/>
      <c r="N163" s="219"/>
      <c r="O163" s="219"/>
      <c r="P163" s="219"/>
      <c r="Q163" s="219"/>
      <c r="R163" s="220"/>
      <c r="S163" s="220"/>
      <c r="T163" s="220"/>
      <c r="U163" s="220"/>
      <c r="V163" s="220"/>
      <c r="W163" s="220"/>
      <c r="X163" s="220"/>
      <c r="Y163" s="220"/>
      <c r="Z163" s="210"/>
      <c r="AA163" s="210"/>
      <c r="AB163" s="210"/>
      <c r="AC163" s="210"/>
      <c r="AD163" s="210"/>
      <c r="AE163" s="210"/>
      <c r="AF163" s="210"/>
      <c r="AG163" s="210" t="s">
        <v>143</v>
      </c>
      <c r="AH163" s="210"/>
      <c r="AI163" s="210"/>
      <c r="AJ163" s="210"/>
      <c r="AK163" s="210"/>
      <c r="AL163" s="210"/>
      <c r="AM163" s="210"/>
      <c r="AN163" s="210"/>
      <c r="AO163" s="210"/>
      <c r="AP163" s="210"/>
      <c r="AQ163" s="210"/>
      <c r="AR163" s="210"/>
      <c r="AS163" s="210"/>
      <c r="AT163" s="210"/>
      <c r="AU163" s="210"/>
      <c r="AV163" s="210"/>
      <c r="AW163" s="210"/>
      <c r="AX163" s="210"/>
      <c r="AY163" s="210"/>
      <c r="AZ163" s="210"/>
      <c r="BA163" s="210"/>
      <c r="BB163" s="210"/>
      <c r="BC163" s="210"/>
      <c r="BD163" s="210"/>
      <c r="BE163" s="210"/>
      <c r="BF163" s="210"/>
      <c r="BG163" s="210"/>
      <c r="BH163" s="210"/>
    </row>
    <row r="164" spans="1:60" ht="22.5" outlineLevel="3" x14ac:dyDescent="0.2">
      <c r="A164" s="217"/>
      <c r="B164" s="218"/>
      <c r="C164" s="254" t="s">
        <v>264</v>
      </c>
      <c r="D164" s="242"/>
      <c r="E164" s="242"/>
      <c r="F164" s="242"/>
      <c r="G164" s="242"/>
      <c r="H164" s="220"/>
      <c r="I164" s="220"/>
      <c r="J164" s="220"/>
      <c r="K164" s="220"/>
      <c r="L164" s="220"/>
      <c r="M164" s="220"/>
      <c r="N164" s="219"/>
      <c r="O164" s="219"/>
      <c r="P164" s="219"/>
      <c r="Q164" s="219"/>
      <c r="R164" s="220"/>
      <c r="S164" s="220"/>
      <c r="T164" s="220"/>
      <c r="U164" s="220"/>
      <c r="V164" s="220"/>
      <c r="W164" s="220"/>
      <c r="X164" s="220"/>
      <c r="Y164" s="220"/>
      <c r="Z164" s="210"/>
      <c r="AA164" s="210"/>
      <c r="AB164" s="210"/>
      <c r="AC164" s="210"/>
      <c r="AD164" s="210"/>
      <c r="AE164" s="210"/>
      <c r="AF164" s="210"/>
      <c r="AG164" s="210" t="s">
        <v>143</v>
      </c>
      <c r="AH164" s="210"/>
      <c r="AI164" s="210"/>
      <c r="AJ164" s="210"/>
      <c r="AK164" s="210"/>
      <c r="AL164" s="210"/>
      <c r="AM164" s="210"/>
      <c r="AN164" s="210"/>
      <c r="AO164" s="210"/>
      <c r="AP164" s="210"/>
      <c r="AQ164" s="210"/>
      <c r="AR164" s="210"/>
      <c r="AS164" s="210"/>
      <c r="AT164" s="210"/>
      <c r="AU164" s="210"/>
      <c r="AV164" s="210"/>
      <c r="AW164" s="210"/>
      <c r="AX164" s="210"/>
      <c r="AY164" s="210"/>
      <c r="AZ164" s="210"/>
      <c r="BA164" s="243" t="str">
        <f>C164</f>
        <v>Položka obsahuje doplnění omítky ve skladbě: vápenný památkářský postřik tl. 3 mm, vápenná památkářská omítka tl. 15 mm a vápenný památkářský štuk tl. 3 mm na 30 % plochy fasády.</v>
      </c>
      <c r="BB164" s="210"/>
      <c r="BC164" s="210"/>
      <c r="BD164" s="210"/>
      <c r="BE164" s="210"/>
      <c r="BF164" s="210"/>
      <c r="BG164" s="210"/>
      <c r="BH164" s="210"/>
    </row>
    <row r="165" spans="1:60" outlineLevel="2" x14ac:dyDescent="0.2">
      <c r="A165" s="217"/>
      <c r="B165" s="218"/>
      <c r="C165" s="256" t="s">
        <v>282</v>
      </c>
      <c r="D165" s="224"/>
      <c r="E165" s="225"/>
      <c r="F165" s="220"/>
      <c r="G165" s="220"/>
      <c r="H165" s="220"/>
      <c r="I165" s="220"/>
      <c r="J165" s="220"/>
      <c r="K165" s="220"/>
      <c r="L165" s="220"/>
      <c r="M165" s="220"/>
      <c r="N165" s="219"/>
      <c r="O165" s="219"/>
      <c r="P165" s="219"/>
      <c r="Q165" s="219"/>
      <c r="R165" s="220"/>
      <c r="S165" s="220"/>
      <c r="T165" s="220"/>
      <c r="U165" s="220"/>
      <c r="V165" s="220"/>
      <c r="W165" s="220"/>
      <c r="X165" s="220"/>
      <c r="Y165" s="220"/>
      <c r="Z165" s="210"/>
      <c r="AA165" s="210"/>
      <c r="AB165" s="210"/>
      <c r="AC165" s="210"/>
      <c r="AD165" s="210"/>
      <c r="AE165" s="210"/>
      <c r="AF165" s="210"/>
      <c r="AG165" s="210" t="s">
        <v>194</v>
      </c>
      <c r="AH165" s="210">
        <v>0</v>
      </c>
      <c r="AI165" s="210"/>
      <c r="AJ165" s="210"/>
      <c r="AK165" s="210"/>
      <c r="AL165" s="210"/>
      <c r="AM165" s="210"/>
      <c r="AN165" s="210"/>
      <c r="AO165" s="210"/>
      <c r="AP165" s="210"/>
      <c r="AQ165" s="210"/>
      <c r="AR165" s="210"/>
      <c r="AS165" s="210"/>
      <c r="AT165" s="210"/>
      <c r="AU165" s="210"/>
      <c r="AV165" s="210"/>
      <c r="AW165" s="210"/>
      <c r="AX165" s="210"/>
      <c r="AY165" s="210"/>
      <c r="AZ165" s="210"/>
      <c r="BA165" s="210"/>
      <c r="BB165" s="210"/>
      <c r="BC165" s="210"/>
      <c r="BD165" s="210"/>
      <c r="BE165" s="210"/>
      <c r="BF165" s="210"/>
      <c r="BG165" s="210"/>
      <c r="BH165" s="210"/>
    </row>
    <row r="166" spans="1:60" outlineLevel="3" x14ac:dyDescent="0.2">
      <c r="A166" s="217"/>
      <c r="B166" s="218"/>
      <c r="C166" s="256" t="s">
        <v>266</v>
      </c>
      <c r="D166" s="224"/>
      <c r="E166" s="225"/>
      <c r="F166" s="220"/>
      <c r="G166" s="220"/>
      <c r="H166" s="220"/>
      <c r="I166" s="220"/>
      <c r="J166" s="220"/>
      <c r="K166" s="220"/>
      <c r="L166" s="220"/>
      <c r="M166" s="220"/>
      <c r="N166" s="219"/>
      <c r="O166" s="219"/>
      <c r="P166" s="219"/>
      <c r="Q166" s="219"/>
      <c r="R166" s="220"/>
      <c r="S166" s="220"/>
      <c r="T166" s="220"/>
      <c r="U166" s="220"/>
      <c r="V166" s="220"/>
      <c r="W166" s="220"/>
      <c r="X166" s="220"/>
      <c r="Y166" s="220"/>
      <c r="Z166" s="210"/>
      <c r="AA166" s="210"/>
      <c r="AB166" s="210"/>
      <c r="AC166" s="210"/>
      <c r="AD166" s="210"/>
      <c r="AE166" s="210"/>
      <c r="AF166" s="210"/>
      <c r="AG166" s="210" t="s">
        <v>194</v>
      </c>
      <c r="AH166" s="210">
        <v>0</v>
      </c>
      <c r="AI166" s="210"/>
      <c r="AJ166" s="210"/>
      <c r="AK166" s="210"/>
      <c r="AL166" s="210"/>
      <c r="AM166" s="210"/>
      <c r="AN166" s="210"/>
      <c r="AO166" s="210"/>
      <c r="AP166" s="210"/>
      <c r="AQ166" s="210"/>
      <c r="AR166" s="210"/>
      <c r="AS166" s="210"/>
      <c r="AT166" s="210"/>
      <c r="AU166" s="210"/>
      <c r="AV166" s="210"/>
      <c r="AW166" s="210"/>
      <c r="AX166" s="210"/>
      <c r="AY166" s="210"/>
      <c r="AZ166" s="210"/>
      <c r="BA166" s="210"/>
      <c r="BB166" s="210"/>
      <c r="BC166" s="210"/>
      <c r="BD166" s="210"/>
      <c r="BE166" s="210"/>
      <c r="BF166" s="210"/>
      <c r="BG166" s="210"/>
      <c r="BH166" s="210"/>
    </row>
    <row r="167" spans="1:60" outlineLevel="3" x14ac:dyDescent="0.2">
      <c r="A167" s="217"/>
      <c r="B167" s="218"/>
      <c r="C167" s="256" t="s">
        <v>283</v>
      </c>
      <c r="D167" s="224"/>
      <c r="E167" s="225">
        <v>60.92</v>
      </c>
      <c r="F167" s="220"/>
      <c r="G167" s="220"/>
      <c r="H167" s="220"/>
      <c r="I167" s="220"/>
      <c r="J167" s="220"/>
      <c r="K167" s="220"/>
      <c r="L167" s="220"/>
      <c r="M167" s="220"/>
      <c r="N167" s="219"/>
      <c r="O167" s="219"/>
      <c r="P167" s="219"/>
      <c r="Q167" s="219"/>
      <c r="R167" s="220"/>
      <c r="S167" s="220"/>
      <c r="T167" s="220"/>
      <c r="U167" s="220"/>
      <c r="V167" s="220"/>
      <c r="W167" s="220"/>
      <c r="X167" s="220"/>
      <c r="Y167" s="220"/>
      <c r="Z167" s="210"/>
      <c r="AA167" s="210"/>
      <c r="AB167" s="210"/>
      <c r="AC167" s="210"/>
      <c r="AD167" s="210"/>
      <c r="AE167" s="210"/>
      <c r="AF167" s="210"/>
      <c r="AG167" s="210" t="s">
        <v>194</v>
      </c>
      <c r="AH167" s="210">
        <v>0</v>
      </c>
      <c r="AI167" s="210"/>
      <c r="AJ167" s="210"/>
      <c r="AK167" s="210"/>
      <c r="AL167" s="210"/>
      <c r="AM167" s="210"/>
      <c r="AN167" s="210"/>
      <c r="AO167" s="210"/>
      <c r="AP167" s="210"/>
      <c r="AQ167" s="210"/>
      <c r="AR167" s="210"/>
      <c r="AS167" s="210"/>
      <c r="AT167" s="210"/>
      <c r="AU167" s="210"/>
      <c r="AV167" s="210"/>
      <c r="AW167" s="210"/>
      <c r="AX167" s="210"/>
      <c r="AY167" s="210"/>
      <c r="AZ167" s="210"/>
      <c r="BA167" s="210"/>
      <c r="BB167" s="210"/>
      <c r="BC167" s="210"/>
      <c r="BD167" s="210"/>
      <c r="BE167" s="210"/>
      <c r="BF167" s="210"/>
      <c r="BG167" s="210"/>
      <c r="BH167" s="210"/>
    </row>
    <row r="168" spans="1:60" outlineLevel="3" x14ac:dyDescent="0.2">
      <c r="A168" s="217"/>
      <c r="B168" s="218"/>
      <c r="C168" s="256" t="s">
        <v>284</v>
      </c>
      <c r="D168" s="224"/>
      <c r="E168" s="225">
        <v>93.92</v>
      </c>
      <c r="F168" s="220"/>
      <c r="G168" s="220"/>
      <c r="H168" s="220"/>
      <c r="I168" s="220"/>
      <c r="J168" s="220"/>
      <c r="K168" s="220"/>
      <c r="L168" s="220"/>
      <c r="M168" s="220"/>
      <c r="N168" s="219"/>
      <c r="O168" s="219"/>
      <c r="P168" s="219"/>
      <c r="Q168" s="219"/>
      <c r="R168" s="220"/>
      <c r="S168" s="220"/>
      <c r="T168" s="220"/>
      <c r="U168" s="220"/>
      <c r="V168" s="220"/>
      <c r="W168" s="220"/>
      <c r="X168" s="220"/>
      <c r="Y168" s="220"/>
      <c r="Z168" s="210"/>
      <c r="AA168" s="210"/>
      <c r="AB168" s="210"/>
      <c r="AC168" s="210"/>
      <c r="AD168" s="210"/>
      <c r="AE168" s="210"/>
      <c r="AF168" s="210"/>
      <c r="AG168" s="210" t="s">
        <v>194</v>
      </c>
      <c r="AH168" s="210">
        <v>0</v>
      </c>
      <c r="AI168" s="210"/>
      <c r="AJ168" s="210"/>
      <c r="AK168" s="210"/>
      <c r="AL168" s="210"/>
      <c r="AM168" s="210"/>
      <c r="AN168" s="210"/>
      <c r="AO168" s="210"/>
      <c r="AP168" s="210"/>
      <c r="AQ168" s="210"/>
      <c r="AR168" s="210"/>
      <c r="AS168" s="210"/>
      <c r="AT168" s="210"/>
      <c r="AU168" s="210"/>
      <c r="AV168" s="210"/>
      <c r="AW168" s="210"/>
      <c r="AX168" s="210"/>
      <c r="AY168" s="210"/>
      <c r="AZ168" s="210"/>
      <c r="BA168" s="210"/>
      <c r="BB168" s="210"/>
      <c r="BC168" s="210"/>
      <c r="BD168" s="210"/>
      <c r="BE168" s="210"/>
      <c r="BF168" s="210"/>
      <c r="BG168" s="210"/>
      <c r="BH168" s="210"/>
    </row>
    <row r="169" spans="1:60" outlineLevel="3" x14ac:dyDescent="0.2">
      <c r="A169" s="217"/>
      <c r="B169" s="218"/>
      <c r="C169" s="256" t="s">
        <v>269</v>
      </c>
      <c r="D169" s="224"/>
      <c r="E169" s="225"/>
      <c r="F169" s="220"/>
      <c r="G169" s="220"/>
      <c r="H169" s="220"/>
      <c r="I169" s="220"/>
      <c r="J169" s="220"/>
      <c r="K169" s="220"/>
      <c r="L169" s="220"/>
      <c r="M169" s="220"/>
      <c r="N169" s="219"/>
      <c r="O169" s="219"/>
      <c r="P169" s="219"/>
      <c r="Q169" s="219"/>
      <c r="R169" s="220"/>
      <c r="S169" s="220"/>
      <c r="T169" s="220"/>
      <c r="U169" s="220"/>
      <c r="V169" s="220"/>
      <c r="W169" s="220"/>
      <c r="X169" s="220"/>
      <c r="Y169" s="220"/>
      <c r="Z169" s="210"/>
      <c r="AA169" s="210"/>
      <c r="AB169" s="210"/>
      <c r="AC169" s="210"/>
      <c r="AD169" s="210"/>
      <c r="AE169" s="210"/>
      <c r="AF169" s="210"/>
      <c r="AG169" s="210" t="s">
        <v>194</v>
      </c>
      <c r="AH169" s="210">
        <v>0</v>
      </c>
      <c r="AI169" s="210"/>
      <c r="AJ169" s="210"/>
      <c r="AK169" s="210"/>
      <c r="AL169" s="210"/>
      <c r="AM169" s="210"/>
      <c r="AN169" s="210"/>
      <c r="AO169" s="210"/>
      <c r="AP169" s="210"/>
      <c r="AQ169" s="210"/>
      <c r="AR169" s="210"/>
      <c r="AS169" s="210"/>
      <c r="AT169" s="210"/>
      <c r="AU169" s="210"/>
      <c r="AV169" s="210"/>
      <c r="AW169" s="210"/>
      <c r="AX169" s="210"/>
      <c r="AY169" s="210"/>
      <c r="AZ169" s="210"/>
      <c r="BA169" s="210"/>
      <c r="BB169" s="210"/>
      <c r="BC169" s="210"/>
      <c r="BD169" s="210"/>
      <c r="BE169" s="210"/>
      <c r="BF169" s="210"/>
      <c r="BG169" s="210"/>
      <c r="BH169" s="210"/>
    </row>
    <row r="170" spans="1:60" outlineLevel="3" x14ac:dyDescent="0.2">
      <c r="A170" s="217"/>
      <c r="B170" s="218"/>
      <c r="C170" s="256" t="s">
        <v>285</v>
      </c>
      <c r="D170" s="224"/>
      <c r="E170" s="225">
        <v>6.7404999999999999</v>
      </c>
      <c r="F170" s="220"/>
      <c r="G170" s="220"/>
      <c r="H170" s="220"/>
      <c r="I170" s="220"/>
      <c r="J170" s="220"/>
      <c r="K170" s="220"/>
      <c r="L170" s="220"/>
      <c r="M170" s="220"/>
      <c r="N170" s="219"/>
      <c r="O170" s="219"/>
      <c r="P170" s="219"/>
      <c r="Q170" s="219"/>
      <c r="R170" s="220"/>
      <c r="S170" s="220"/>
      <c r="T170" s="220"/>
      <c r="U170" s="220"/>
      <c r="V170" s="220"/>
      <c r="W170" s="220"/>
      <c r="X170" s="220"/>
      <c r="Y170" s="220"/>
      <c r="Z170" s="210"/>
      <c r="AA170" s="210"/>
      <c r="AB170" s="210"/>
      <c r="AC170" s="210"/>
      <c r="AD170" s="210"/>
      <c r="AE170" s="210"/>
      <c r="AF170" s="210"/>
      <c r="AG170" s="210" t="s">
        <v>194</v>
      </c>
      <c r="AH170" s="210">
        <v>0</v>
      </c>
      <c r="AI170" s="210"/>
      <c r="AJ170" s="210"/>
      <c r="AK170" s="210"/>
      <c r="AL170" s="210"/>
      <c r="AM170" s="210"/>
      <c r="AN170" s="210"/>
      <c r="AO170" s="210"/>
      <c r="AP170" s="210"/>
      <c r="AQ170" s="210"/>
      <c r="AR170" s="210"/>
      <c r="AS170" s="210"/>
      <c r="AT170" s="210"/>
      <c r="AU170" s="210"/>
      <c r="AV170" s="210"/>
      <c r="AW170" s="210"/>
      <c r="AX170" s="210"/>
      <c r="AY170" s="210"/>
      <c r="AZ170" s="210"/>
      <c r="BA170" s="210"/>
      <c r="BB170" s="210"/>
      <c r="BC170" s="210"/>
      <c r="BD170" s="210"/>
      <c r="BE170" s="210"/>
      <c r="BF170" s="210"/>
      <c r="BG170" s="210"/>
      <c r="BH170" s="210"/>
    </row>
    <row r="171" spans="1:60" outlineLevel="3" x14ac:dyDescent="0.2">
      <c r="A171" s="217"/>
      <c r="B171" s="218"/>
      <c r="C171" s="256" t="s">
        <v>286</v>
      </c>
      <c r="D171" s="224"/>
      <c r="E171" s="225">
        <v>4.2445000000000004</v>
      </c>
      <c r="F171" s="220"/>
      <c r="G171" s="220"/>
      <c r="H171" s="220"/>
      <c r="I171" s="220"/>
      <c r="J171" s="220"/>
      <c r="K171" s="220"/>
      <c r="L171" s="220"/>
      <c r="M171" s="220"/>
      <c r="N171" s="219"/>
      <c r="O171" s="219"/>
      <c r="P171" s="219"/>
      <c r="Q171" s="219"/>
      <c r="R171" s="220"/>
      <c r="S171" s="220"/>
      <c r="T171" s="220"/>
      <c r="U171" s="220"/>
      <c r="V171" s="220"/>
      <c r="W171" s="220"/>
      <c r="X171" s="220"/>
      <c r="Y171" s="220"/>
      <c r="Z171" s="210"/>
      <c r="AA171" s="210"/>
      <c r="AB171" s="210"/>
      <c r="AC171" s="210"/>
      <c r="AD171" s="210"/>
      <c r="AE171" s="210"/>
      <c r="AF171" s="210"/>
      <c r="AG171" s="210" t="s">
        <v>194</v>
      </c>
      <c r="AH171" s="210">
        <v>0</v>
      </c>
      <c r="AI171" s="210"/>
      <c r="AJ171" s="210"/>
      <c r="AK171" s="210"/>
      <c r="AL171" s="210"/>
      <c r="AM171" s="210"/>
      <c r="AN171" s="210"/>
      <c r="AO171" s="210"/>
      <c r="AP171" s="210"/>
      <c r="AQ171" s="210"/>
      <c r="AR171" s="210"/>
      <c r="AS171" s="210"/>
      <c r="AT171" s="210"/>
      <c r="AU171" s="210"/>
      <c r="AV171" s="210"/>
      <c r="AW171" s="210"/>
      <c r="AX171" s="210"/>
      <c r="AY171" s="210"/>
      <c r="AZ171" s="210"/>
      <c r="BA171" s="210"/>
      <c r="BB171" s="210"/>
      <c r="BC171" s="210"/>
      <c r="BD171" s="210"/>
      <c r="BE171" s="210"/>
      <c r="BF171" s="210"/>
      <c r="BG171" s="210"/>
      <c r="BH171" s="210"/>
    </row>
    <row r="172" spans="1:60" outlineLevel="3" x14ac:dyDescent="0.2">
      <c r="A172" s="217"/>
      <c r="B172" s="218"/>
      <c r="C172" s="256" t="s">
        <v>287</v>
      </c>
      <c r="D172" s="224"/>
      <c r="E172" s="225"/>
      <c r="F172" s="220"/>
      <c r="G172" s="220"/>
      <c r="H172" s="220"/>
      <c r="I172" s="220"/>
      <c r="J172" s="220"/>
      <c r="K172" s="220"/>
      <c r="L172" s="220"/>
      <c r="M172" s="220"/>
      <c r="N172" s="219"/>
      <c r="O172" s="219"/>
      <c r="P172" s="219"/>
      <c r="Q172" s="219"/>
      <c r="R172" s="220"/>
      <c r="S172" s="220"/>
      <c r="T172" s="220"/>
      <c r="U172" s="220"/>
      <c r="V172" s="220"/>
      <c r="W172" s="220"/>
      <c r="X172" s="220"/>
      <c r="Y172" s="220"/>
      <c r="Z172" s="210"/>
      <c r="AA172" s="210"/>
      <c r="AB172" s="210"/>
      <c r="AC172" s="210"/>
      <c r="AD172" s="210"/>
      <c r="AE172" s="210"/>
      <c r="AF172" s="210"/>
      <c r="AG172" s="210" t="s">
        <v>194</v>
      </c>
      <c r="AH172" s="210">
        <v>0</v>
      </c>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c r="BG172" s="210"/>
      <c r="BH172" s="210"/>
    </row>
    <row r="173" spans="1:60" outlineLevel="3" x14ac:dyDescent="0.2">
      <c r="A173" s="217"/>
      <c r="B173" s="218"/>
      <c r="C173" s="256" t="s">
        <v>288</v>
      </c>
      <c r="D173" s="224"/>
      <c r="E173" s="225">
        <v>24</v>
      </c>
      <c r="F173" s="220"/>
      <c r="G173" s="220"/>
      <c r="H173" s="220"/>
      <c r="I173" s="220"/>
      <c r="J173" s="220"/>
      <c r="K173" s="220"/>
      <c r="L173" s="220"/>
      <c r="M173" s="220"/>
      <c r="N173" s="219"/>
      <c r="O173" s="219"/>
      <c r="P173" s="219"/>
      <c r="Q173" s="219"/>
      <c r="R173" s="220"/>
      <c r="S173" s="220"/>
      <c r="T173" s="220"/>
      <c r="U173" s="220"/>
      <c r="V173" s="220"/>
      <c r="W173" s="220"/>
      <c r="X173" s="220"/>
      <c r="Y173" s="220"/>
      <c r="Z173" s="210"/>
      <c r="AA173" s="210"/>
      <c r="AB173" s="210"/>
      <c r="AC173" s="210"/>
      <c r="AD173" s="210"/>
      <c r="AE173" s="210"/>
      <c r="AF173" s="210"/>
      <c r="AG173" s="210" t="s">
        <v>194</v>
      </c>
      <c r="AH173" s="210">
        <v>0</v>
      </c>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c r="BG173" s="210"/>
      <c r="BH173" s="210"/>
    </row>
    <row r="174" spans="1:60" outlineLevel="3" x14ac:dyDescent="0.2">
      <c r="A174" s="217"/>
      <c r="B174" s="218"/>
      <c r="C174" s="256" t="s">
        <v>272</v>
      </c>
      <c r="D174" s="224"/>
      <c r="E174" s="225"/>
      <c r="F174" s="220"/>
      <c r="G174" s="220"/>
      <c r="H174" s="220"/>
      <c r="I174" s="220"/>
      <c r="J174" s="220"/>
      <c r="K174" s="220"/>
      <c r="L174" s="220"/>
      <c r="M174" s="220"/>
      <c r="N174" s="219"/>
      <c r="O174" s="219"/>
      <c r="P174" s="219"/>
      <c r="Q174" s="219"/>
      <c r="R174" s="220"/>
      <c r="S174" s="220"/>
      <c r="T174" s="220"/>
      <c r="U174" s="220"/>
      <c r="V174" s="220"/>
      <c r="W174" s="220"/>
      <c r="X174" s="220"/>
      <c r="Y174" s="220"/>
      <c r="Z174" s="210"/>
      <c r="AA174" s="210"/>
      <c r="AB174" s="210"/>
      <c r="AC174" s="210"/>
      <c r="AD174" s="210"/>
      <c r="AE174" s="210"/>
      <c r="AF174" s="210"/>
      <c r="AG174" s="210" t="s">
        <v>194</v>
      </c>
      <c r="AH174" s="210">
        <v>0</v>
      </c>
      <c r="AI174" s="210"/>
      <c r="AJ174" s="210"/>
      <c r="AK174" s="210"/>
      <c r="AL174" s="210"/>
      <c r="AM174" s="210"/>
      <c r="AN174" s="210"/>
      <c r="AO174" s="210"/>
      <c r="AP174" s="210"/>
      <c r="AQ174" s="210"/>
      <c r="AR174" s="210"/>
      <c r="AS174" s="210"/>
      <c r="AT174" s="210"/>
      <c r="AU174" s="210"/>
      <c r="AV174" s="210"/>
      <c r="AW174" s="210"/>
      <c r="AX174" s="210"/>
      <c r="AY174" s="210"/>
      <c r="AZ174" s="210"/>
      <c r="BA174" s="210"/>
      <c r="BB174" s="210"/>
      <c r="BC174" s="210"/>
      <c r="BD174" s="210"/>
      <c r="BE174" s="210"/>
      <c r="BF174" s="210"/>
      <c r="BG174" s="210"/>
      <c r="BH174" s="210"/>
    </row>
    <row r="175" spans="1:60" outlineLevel="3" x14ac:dyDescent="0.2">
      <c r="A175" s="217"/>
      <c r="B175" s="218"/>
      <c r="C175" s="256" t="s">
        <v>289</v>
      </c>
      <c r="D175" s="224"/>
      <c r="E175" s="225">
        <v>-2.11</v>
      </c>
      <c r="F175" s="220"/>
      <c r="G175" s="220"/>
      <c r="H175" s="220"/>
      <c r="I175" s="220"/>
      <c r="J175" s="220"/>
      <c r="K175" s="220"/>
      <c r="L175" s="220"/>
      <c r="M175" s="220"/>
      <c r="N175" s="219"/>
      <c r="O175" s="219"/>
      <c r="P175" s="219"/>
      <c r="Q175" s="219"/>
      <c r="R175" s="220"/>
      <c r="S175" s="220"/>
      <c r="T175" s="220"/>
      <c r="U175" s="220"/>
      <c r="V175" s="220"/>
      <c r="W175" s="220"/>
      <c r="X175" s="220"/>
      <c r="Y175" s="220"/>
      <c r="Z175" s="210"/>
      <c r="AA175" s="210"/>
      <c r="AB175" s="210"/>
      <c r="AC175" s="210"/>
      <c r="AD175" s="210"/>
      <c r="AE175" s="210"/>
      <c r="AF175" s="210"/>
      <c r="AG175" s="210" t="s">
        <v>194</v>
      </c>
      <c r="AH175" s="210">
        <v>0</v>
      </c>
      <c r="AI175" s="210"/>
      <c r="AJ175" s="210"/>
      <c r="AK175" s="210"/>
      <c r="AL175" s="210"/>
      <c r="AM175" s="210"/>
      <c r="AN175" s="210"/>
      <c r="AO175" s="210"/>
      <c r="AP175" s="210"/>
      <c r="AQ175" s="210"/>
      <c r="AR175" s="210"/>
      <c r="AS175" s="210"/>
      <c r="AT175" s="210"/>
      <c r="AU175" s="210"/>
      <c r="AV175" s="210"/>
      <c r="AW175" s="210"/>
      <c r="AX175" s="210"/>
      <c r="AY175" s="210"/>
      <c r="AZ175" s="210"/>
      <c r="BA175" s="210"/>
      <c r="BB175" s="210"/>
      <c r="BC175" s="210"/>
      <c r="BD175" s="210"/>
      <c r="BE175" s="210"/>
      <c r="BF175" s="210"/>
      <c r="BG175" s="210"/>
      <c r="BH175" s="210"/>
    </row>
    <row r="176" spans="1:60" outlineLevel="3" x14ac:dyDescent="0.2">
      <c r="A176" s="217"/>
      <c r="B176" s="218"/>
      <c r="C176" s="256" t="s">
        <v>290</v>
      </c>
      <c r="D176" s="224"/>
      <c r="E176" s="225">
        <v>-5.32</v>
      </c>
      <c r="F176" s="220"/>
      <c r="G176" s="220"/>
      <c r="H176" s="220"/>
      <c r="I176" s="220"/>
      <c r="J176" s="220"/>
      <c r="K176" s="220"/>
      <c r="L176" s="220"/>
      <c r="M176" s="220"/>
      <c r="N176" s="219"/>
      <c r="O176" s="219"/>
      <c r="P176" s="219"/>
      <c r="Q176" s="219"/>
      <c r="R176" s="220"/>
      <c r="S176" s="220"/>
      <c r="T176" s="220"/>
      <c r="U176" s="220"/>
      <c r="V176" s="220"/>
      <c r="W176" s="220"/>
      <c r="X176" s="220"/>
      <c r="Y176" s="220"/>
      <c r="Z176" s="210"/>
      <c r="AA176" s="210"/>
      <c r="AB176" s="210"/>
      <c r="AC176" s="210"/>
      <c r="AD176" s="210"/>
      <c r="AE176" s="210"/>
      <c r="AF176" s="210"/>
      <c r="AG176" s="210" t="s">
        <v>194</v>
      </c>
      <c r="AH176" s="210">
        <v>0</v>
      </c>
      <c r="AI176" s="210"/>
      <c r="AJ176" s="210"/>
      <c r="AK176" s="210"/>
      <c r="AL176" s="210"/>
      <c r="AM176" s="210"/>
      <c r="AN176" s="210"/>
      <c r="AO176" s="210"/>
      <c r="AP176" s="210"/>
      <c r="AQ176" s="210"/>
      <c r="AR176" s="210"/>
      <c r="AS176" s="210"/>
      <c r="AT176" s="210"/>
      <c r="AU176" s="210"/>
      <c r="AV176" s="210"/>
      <c r="AW176" s="210"/>
      <c r="AX176" s="210"/>
      <c r="AY176" s="210"/>
      <c r="AZ176" s="210"/>
      <c r="BA176" s="210"/>
      <c r="BB176" s="210"/>
      <c r="BC176" s="210"/>
      <c r="BD176" s="210"/>
      <c r="BE176" s="210"/>
      <c r="BF176" s="210"/>
      <c r="BG176" s="210"/>
      <c r="BH176" s="210"/>
    </row>
    <row r="177" spans="1:60" outlineLevel="3" x14ac:dyDescent="0.2">
      <c r="A177" s="217"/>
      <c r="B177" s="218"/>
      <c r="C177" s="256" t="s">
        <v>291</v>
      </c>
      <c r="D177" s="224"/>
      <c r="E177" s="225">
        <v>-12.66</v>
      </c>
      <c r="F177" s="220"/>
      <c r="G177" s="220"/>
      <c r="H177" s="220"/>
      <c r="I177" s="220"/>
      <c r="J177" s="220"/>
      <c r="K177" s="220"/>
      <c r="L177" s="220"/>
      <c r="M177" s="220"/>
      <c r="N177" s="219"/>
      <c r="O177" s="219"/>
      <c r="P177" s="219"/>
      <c r="Q177" s="219"/>
      <c r="R177" s="220"/>
      <c r="S177" s="220"/>
      <c r="T177" s="220"/>
      <c r="U177" s="220"/>
      <c r="V177" s="220"/>
      <c r="W177" s="220"/>
      <c r="X177" s="220"/>
      <c r="Y177" s="220"/>
      <c r="Z177" s="210"/>
      <c r="AA177" s="210"/>
      <c r="AB177" s="210"/>
      <c r="AC177" s="210"/>
      <c r="AD177" s="210"/>
      <c r="AE177" s="210"/>
      <c r="AF177" s="210"/>
      <c r="AG177" s="210" t="s">
        <v>194</v>
      </c>
      <c r="AH177" s="210">
        <v>0</v>
      </c>
      <c r="AI177" s="210"/>
      <c r="AJ177" s="210"/>
      <c r="AK177" s="210"/>
      <c r="AL177" s="210"/>
      <c r="AM177" s="210"/>
      <c r="AN177" s="210"/>
      <c r="AO177" s="210"/>
      <c r="AP177" s="210"/>
      <c r="AQ177" s="210"/>
      <c r="AR177" s="210"/>
      <c r="AS177" s="210"/>
      <c r="AT177" s="210"/>
      <c r="AU177" s="210"/>
      <c r="AV177" s="210"/>
      <c r="AW177" s="210"/>
      <c r="AX177" s="210"/>
      <c r="AY177" s="210"/>
      <c r="AZ177" s="210"/>
      <c r="BA177" s="210"/>
      <c r="BB177" s="210"/>
      <c r="BC177" s="210"/>
      <c r="BD177" s="210"/>
      <c r="BE177" s="210"/>
      <c r="BF177" s="210"/>
      <c r="BG177" s="210"/>
      <c r="BH177" s="210"/>
    </row>
    <row r="178" spans="1:60" outlineLevel="1" x14ac:dyDescent="0.2">
      <c r="A178" s="234">
        <v>30</v>
      </c>
      <c r="B178" s="235" t="s">
        <v>292</v>
      </c>
      <c r="C178" s="252" t="s">
        <v>293</v>
      </c>
      <c r="D178" s="236" t="s">
        <v>200</v>
      </c>
      <c r="E178" s="237">
        <v>169.73500000000001</v>
      </c>
      <c r="F178" s="238"/>
      <c r="G178" s="239">
        <f>ROUND(E178*F178,2)</f>
        <v>0</v>
      </c>
      <c r="H178" s="238"/>
      <c r="I178" s="239">
        <f>ROUND(E178*H178,2)</f>
        <v>0</v>
      </c>
      <c r="J178" s="238"/>
      <c r="K178" s="239">
        <f>ROUND(E178*J178,2)</f>
        <v>0</v>
      </c>
      <c r="L178" s="239">
        <v>12</v>
      </c>
      <c r="M178" s="239">
        <f>G178*(1+L178/100)</f>
        <v>0</v>
      </c>
      <c r="N178" s="237">
        <v>9.6000000000000002E-4</v>
      </c>
      <c r="O178" s="237">
        <f>ROUND(E178*N178,2)</f>
        <v>0.16</v>
      </c>
      <c r="P178" s="237">
        <v>0</v>
      </c>
      <c r="Q178" s="237">
        <f>ROUND(E178*P178,2)</f>
        <v>0</v>
      </c>
      <c r="R178" s="239"/>
      <c r="S178" s="239" t="s">
        <v>192</v>
      </c>
      <c r="T178" s="240" t="s">
        <v>192</v>
      </c>
      <c r="U178" s="220">
        <v>0.34100000000000003</v>
      </c>
      <c r="V178" s="220">
        <f>ROUND(E178*U178,2)</f>
        <v>57.88</v>
      </c>
      <c r="W178" s="220"/>
      <c r="X178" s="220" t="s">
        <v>180</v>
      </c>
      <c r="Y178" s="220" t="s">
        <v>140</v>
      </c>
      <c r="Z178" s="210"/>
      <c r="AA178" s="210"/>
      <c r="AB178" s="210"/>
      <c r="AC178" s="210"/>
      <c r="AD178" s="210"/>
      <c r="AE178" s="210"/>
      <c r="AF178" s="210"/>
      <c r="AG178" s="210" t="s">
        <v>181</v>
      </c>
      <c r="AH178" s="210"/>
      <c r="AI178" s="210"/>
      <c r="AJ178" s="210"/>
      <c r="AK178" s="210"/>
      <c r="AL178" s="210"/>
      <c r="AM178" s="210"/>
      <c r="AN178" s="210"/>
      <c r="AO178" s="210"/>
      <c r="AP178" s="210"/>
      <c r="AQ178" s="210"/>
      <c r="AR178" s="210"/>
      <c r="AS178" s="210"/>
      <c r="AT178" s="210"/>
      <c r="AU178" s="210"/>
      <c r="AV178" s="210"/>
      <c r="AW178" s="210"/>
      <c r="AX178" s="210"/>
      <c r="AY178" s="210"/>
      <c r="AZ178" s="210"/>
      <c r="BA178" s="210"/>
      <c r="BB178" s="210"/>
      <c r="BC178" s="210"/>
      <c r="BD178" s="210"/>
      <c r="BE178" s="210"/>
      <c r="BF178" s="210"/>
      <c r="BG178" s="210"/>
      <c r="BH178" s="210"/>
    </row>
    <row r="179" spans="1:60" ht="45" outlineLevel="2" x14ac:dyDescent="0.2">
      <c r="A179" s="217"/>
      <c r="B179" s="218"/>
      <c r="C179" s="253" t="s">
        <v>442</v>
      </c>
      <c r="D179" s="241"/>
      <c r="E179" s="241"/>
      <c r="F179" s="241"/>
      <c r="G179" s="241"/>
      <c r="H179" s="220"/>
      <c r="I179" s="220"/>
      <c r="J179" s="220"/>
      <c r="K179" s="220"/>
      <c r="L179" s="220"/>
      <c r="M179" s="220"/>
      <c r="N179" s="219"/>
      <c r="O179" s="219"/>
      <c r="P179" s="219"/>
      <c r="Q179" s="219"/>
      <c r="R179" s="220"/>
      <c r="S179" s="220"/>
      <c r="T179" s="220"/>
      <c r="U179" s="220"/>
      <c r="V179" s="220"/>
      <c r="W179" s="220"/>
      <c r="X179" s="220"/>
      <c r="Y179" s="220"/>
      <c r="Z179" s="210"/>
      <c r="AA179" s="210"/>
      <c r="AB179" s="210"/>
      <c r="AC179" s="210"/>
      <c r="AD179" s="210"/>
      <c r="AE179" s="210"/>
      <c r="AF179" s="210"/>
      <c r="AG179" s="210" t="s">
        <v>143</v>
      </c>
      <c r="AH179" s="210"/>
      <c r="AI179" s="210"/>
      <c r="AJ179" s="210"/>
      <c r="AK179" s="210"/>
      <c r="AL179" s="210"/>
      <c r="AM179" s="210"/>
      <c r="AN179" s="210"/>
      <c r="AO179" s="210"/>
      <c r="AP179" s="210"/>
      <c r="AQ179" s="210"/>
      <c r="AR179" s="210"/>
      <c r="AS179" s="210"/>
      <c r="AT179" s="210"/>
      <c r="AU179" s="210"/>
      <c r="AV179" s="210"/>
      <c r="AW179" s="210"/>
      <c r="AX179" s="210"/>
      <c r="AY179" s="210"/>
      <c r="AZ179" s="210"/>
      <c r="BA179" s="243" t="str">
        <f>C179</f>
        <v>Vyspravené podklady, smíšené podklady a podklady s vlasovými trhlinami nebo nejednotnou strukturou musí být předem natřeny materiálem například KEIM Romanit-Farbe, smíchaným 2:1 s přísadou například KEIM Romanit-Schlämmzusatz, toto je součástí položky. Následný vápenný nátěr se provede ve dvou vrstvách.</v>
      </c>
      <c r="BB179" s="210"/>
      <c r="BC179" s="210"/>
      <c r="BD179" s="210"/>
      <c r="BE179" s="210"/>
      <c r="BF179" s="210"/>
      <c r="BG179" s="210"/>
      <c r="BH179" s="210"/>
    </row>
    <row r="180" spans="1:60" outlineLevel="3" x14ac:dyDescent="0.2">
      <c r="A180" s="217"/>
      <c r="B180" s="218"/>
      <c r="C180" s="254" t="s">
        <v>219</v>
      </c>
      <c r="D180" s="242"/>
      <c r="E180" s="242"/>
      <c r="F180" s="242"/>
      <c r="G180" s="242"/>
      <c r="H180" s="220"/>
      <c r="I180" s="220"/>
      <c r="J180" s="220"/>
      <c r="K180" s="220"/>
      <c r="L180" s="220"/>
      <c r="M180" s="220"/>
      <c r="N180" s="219"/>
      <c r="O180" s="219"/>
      <c r="P180" s="219"/>
      <c r="Q180" s="219"/>
      <c r="R180" s="220"/>
      <c r="S180" s="220"/>
      <c r="T180" s="220"/>
      <c r="U180" s="220"/>
      <c r="V180" s="220"/>
      <c r="W180" s="220"/>
      <c r="X180" s="220"/>
      <c r="Y180" s="220"/>
      <c r="Z180" s="210"/>
      <c r="AA180" s="210"/>
      <c r="AB180" s="210"/>
      <c r="AC180" s="210"/>
      <c r="AD180" s="210"/>
      <c r="AE180" s="210"/>
      <c r="AF180" s="210"/>
      <c r="AG180" s="210" t="s">
        <v>143</v>
      </c>
      <c r="AH180" s="210"/>
      <c r="AI180" s="210"/>
      <c r="AJ180" s="210"/>
      <c r="AK180" s="210"/>
      <c r="AL180" s="210"/>
      <c r="AM180" s="210"/>
      <c r="AN180" s="210"/>
      <c r="AO180" s="210"/>
      <c r="AP180" s="210"/>
      <c r="AQ180" s="210"/>
      <c r="AR180" s="210"/>
      <c r="AS180" s="210"/>
      <c r="AT180" s="210"/>
      <c r="AU180" s="210"/>
      <c r="AV180" s="210"/>
      <c r="AW180" s="210"/>
      <c r="AX180" s="210"/>
      <c r="AY180" s="210"/>
      <c r="AZ180" s="210"/>
      <c r="BA180" s="210"/>
      <c r="BB180" s="210"/>
      <c r="BC180" s="210"/>
      <c r="BD180" s="210"/>
      <c r="BE180" s="210"/>
      <c r="BF180" s="210"/>
      <c r="BG180" s="210"/>
      <c r="BH180" s="210"/>
    </row>
    <row r="181" spans="1:60" outlineLevel="2" x14ac:dyDescent="0.2">
      <c r="A181" s="217"/>
      <c r="B181" s="218"/>
      <c r="C181" s="256" t="s">
        <v>255</v>
      </c>
      <c r="D181" s="224"/>
      <c r="E181" s="225">
        <v>169.73500000000001</v>
      </c>
      <c r="F181" s="220"/>
      <c r="G181" s="220"/>
      <c r="H181" s="220"/>
      <c r="I181" s="220"/>
      <c r="J181" s="220"/>
      <c r="K181" s="220"/>
      <c r="L181" s="220"/>
      <c r="M181" s="220"/>
      <c r="N181" s="219"/>
      <c r="O181" s="219"/>
      <c r="P181" s="219"/>
      <c r="Q181" s="219"/>
      <c r="R181" s="220"/>
      <c r="S181" s="220"/>
      <c r="T181" s="220"/>
      <c r="U181" s="220"/>
      <c r="V181" s="220"/>
      <c r="W181" s="220"/>
      <c r="X181" s="220"/>
      <c r="Y181" s="220"/>
      <c r="Z181" s="210"/>
      <c r="AA181" s="210"/>
      <c r="AB181" s="210"/>
      <c r="AC181" s="210"/>
      <c r="AD181" s="210"/>
      <c r="AE181" s="210"/>
      <c r="AF181" s="210"/>
      <c r="AG181" s="210" t="s">
        <v>194</v>
      </c>
      <c r="AH181" s="210">
        <v>5</v>
      </c>
      <c r="AI181" s="210"/>
      <c r="AJ181" s="210"/>
      <c r="AK181" s="210"/>
      <c r="AL181" s="210"/>
      <c r="AM181" s="210"/>
      <c r="AN181" s="210"/>
      <c r="AO181" s="210"/>
      <c r="AP181" s="210"/>
      <c r="AQ181" s="210"/>
      <c r="AR181" s="210"/>
      <c r="AS181" s="210"/>
      <c r="AT181" s="210"/>
      <c r="AU181" s="210"/>
      <c r="AV181" s="210"/>
      <c r="AW181" s="210"/>
      <c r="AX181" s="210"/>
      <c r="AY181" s="210"/>
      <c r="AZ181" s="210"/>
      <c r="BA181" s="210"/>
      <c r="BB181" s="210"/>
      <c r="BC181" s="210"/>
      <c r="BD181" s="210"/>
      <c r="BE181" s="210"/>
      <c r="BF181" s="210"/>
      <c r="BG181" s="210"/>
      <c r="BH181" s="210"/>
    </row>
    <row r="182" spans="1:60" ht="25.5" x14ac:dyDescent="0.2">
      <c r="A182" s="227" t="s">
        <v>132</v>
      </c>
      <c r="B182" s="228" t="s">
        <v>79</v>
      </c>
      <c r="C182" s="251" t="s">
        <v>80</v>
      </c>
      <c r="D182" s="229"/>
      <c r="E182" s="230"/>
      <c r="F182" s="231"/>
      <c r="G182" s="231">
        <f>SUMIF(AG183:AG217,"&lt;&gt;NOR",G183:G217)</f>
        <v>0</v>
      </c>
      <c r="H182" s="231"/>
      <c r="I182" s="231">
        <f>SUM(I183:I217)</f>
        <v>0</v>
      </c>
      <c r="J182" s="231"/>
      <c r="K182" s="231">
        <f>SUM(K183:K217)</f>
        <v>0</v>
      </c>
      <c r="L182" s="231"/>
      <c r="M182" s="231">
        <f>SUM(M183:M217)</f>
        <v>0</v>
      </c>
      <c r="N182" s="230"/>
      <c r="O182" s="230">
        <f>SUM(O183:O217)</f>
        <v>11.61</v>
      </c>
      <c r="P182" s="230"/>
      <c r="Q182" s="230">
        <f>SUM(Q183:Q217)</f>
        <v>0.93</v>
      </c>
      <c r="R182" s="231"/>
      <c r="S182" s="231"/>
      <c r="T182" s="232"/>
      <c r="U182" s="226"/>
      <c r="V182" s="226">
        <f>SUM(V183:V217)</f>
        <v>462.91999999999996</v>
      </c>
      <c r="W182" s="226"/>
      <c r="X182" s="226"/>
      <c r="Y182" s="226"/>
      <c r="AG182" t="s">
        <v>133</v>
      </c>
    </row>
    <row r="183" spans="1:60" outlineLevel="1" x14ac:dyDescent="0.2">
      <c r="A183" s="234">
        <v>31</v>
      </c>
      <c r="B183" s="235" t="s">
        <v>294</v>
      </c>
      <c r="C183" s="252" t="s">
        <v>295</v>
      </c>
      <c r="D183" s="236" t="s">
        <v>200</v>
      </c>
      <c r="E183" s="237">
        <v>185.90440000000001</v>
      </c>
      <c r="F183" s="238"/>
      <c r="G183" s="239">
        <f>ROUND(E183*F183,2)</f>
        <v>0</v>
      </c>
      <c r="H183" s="238"/>
      <c r="I183" s="239">
        <f>ROUND(E183*H183,2)</f>
        <v>0</v>
      </c>
      <c r="J183" s="238"/>
      <c r="K183" s="239">
        <f>ROUND(E183*J183,2)</f>
        <v>0</v>
      </c>
      <c r="L183" s="239">
        <v>12</v>
      </c>
      <c r="M183" s="239">
        <f>G183*(1+L183/100)</f>
        <v>0</v>
      </c>
      <c r="N183" s="237">
        <v>0</v>
      </c>
      <c r="O183" s="237">
        <f>ROUND(E183*N183,2)</f>
        <v>0</v>
      </c>
      <c r="P183" s="237">
        <v>5.0000000000000001E-3</v>
      </c>
      <c r="Q183" s="237">
        <f>ROUND(E183*P183,2)</f>
        <v>0.93</v>
      </c>
      <c r="R183" s="239"/>
      <c r="S183" s="239" t="s">
        <v>192</v>
      </c>
      <c r="T183" s="240" t="s">
        <v>192</v>
      </c>
      <c r="U183" s="220">
        <v>0.03</v>
      </c>
      <c r="V183" s="220">
        <f>ROUND(E183*U183,2)</f>
        <v>5.58</v>
      </c>
      <c r="W183" s="220"/>
      <c r="X183" s="220" t="s">
        <v>180</v>
      </c>
      <c r="Y183" s="220" t="s">
        <v>140</v>
      </c>
      <c r="Z183" s="210"/>
      <c r="AA183" s="210"/>
      <c r="AB183" s="210"/>
      <c r="AC183" s="210"/>
      <c r="AD183" s="210"/>
      <c r="AE183" s="210"/>
      <c r="AF183" s="210"/>
      <c r="AG183" s="210" t="s">
        <v>181</v>
      </c>
      <c r="AH183" s="210"/>
      <c r="AI183" s="210"/>
      <c r="AJ183" s="210"/>
      <c r="AK183" s="210"/>
      <c r="AL183" s="210"/>
      <c r="AM183" s="210"/>
      <c r="AN183" s="210"/>
      <c r="AO183" s="210"/>
      <c r="AP183" s="210"/>
      <c r="AQ183" s="210"/>
      <c r="AR183" s="210"/>
      <c r="AS183" s="210"/>
      <c r="AT183" s="210"/>
      <c r="AU183" s="210"/>
      <c r="AV183" s="210"/>
      <c r="AW183" s="210"/>
      <c r="AX183" s="210"/>
      <c r="AY183" s="210"/>
      <c r="AZ183" s="210"/>
      <c r="BA183" s="210"/>
      <c r="BB183" s="210"/>
      <c r="BC183" s="210"/>
      <c r="BD183" s="210"/>
      <c r="BE183" s="210"/>
      <c r="BF183" s="210"/>
      <c r="BG183" s="210"/>
      <c r="BH183" s="210"/>
    </row>
    <row r="184" spans="1:60" outlineLevel="2" x14ac:dyDescent="0.2">
      <c r="A184" s="217"/>
      <c r="B184" s="218"/>
      <c r="C184" s="256" t="s">
        <v>296</v>
      </c>
      <c r="D184" s="224"/>
      <c r="E184" s="225"/>
      <c r="F184" s="220"/>
      <c r="G184" s="220"/>
      <c r="H184" s="220"/>
      <c r="I184" s="220"/>
      <c r="J184" s="220"/>
      <c r="K184" s="220"/>
      <c r="L184" s="220"/>
      <c r="M184" s="220"/>
      <c r="N184" s="219"/>
      <c r="O184" s="219"/>
      <c r="P184" s="219"/>
      <c r="Q184" s="219"/>
      <c r="R184" s="220"/>
      <c r="S184" s="220"/>
      <c r="T184" s="220"/>
      <c r="U184" s="220"/>
      <c r="V184" s="220"/>
      <c r="W184" s="220"/>
      <c r="X184" s="220"/>
      <c r="Y184" s="220"/>
      <c r="Z184" s="210"/>
      <c r="AA184" s="210"/>
      <c r="AB184" s="210"/>
      <c r="AC184" s="210"/>
      <c r="AD184" s="210"/>
      <c r="AE184" s="210"/>
      <c r="AF184" s="210"/>
      <c r="AG184" s="210" t="s">
        <v>194</v>
      </c>
      <c r="AH184" s="210">
        <v>0</v>
      </c>
      <c r="AI184" s="210"/>
      <c r="AJ184" s="210"/>
      <c r="AK184" s="210"/>
      <c r="AL184" s="210"/>
      <c r="AM184" s="210"/>
      <c r="AN184" s="210"/>
      <c r="AO184" s="210"/>
      <c r="AP184" s="210"/>
      <c r="AQ184" s="210"/>
      <c r="AR184" s="210"/>
      <c r="AS184" s="210"/>
      <c r="AT184" s="210"/>
      <c r="AU184" s="210"/>
      <c r="AV184" s="210"/>
      <c r="AW184" s="210"/>
      <c r="AX184" s="210"/>
      <c r="AY184" s="210"/>
      <c r="AZ184" s="210"/>
      <c r="BA184" s="210"/>
      <c r="BB184" s="210"/>
      <c r="BC184" s="210"/>
      <c r="BD184" s="210"/>
      <c r="BE184" s="210"/>
      <c r="BF184" s="210"/>
      <c r="BG184" s="210"/>
      <c r="BH184" s="210"/>
    </row>
    <row r="185" spans="1:60" outlineLevel="3" x14ac:dyDescent="0.2">
      <c r="A185" s="217"/>
      <c r="B185" s="218"/>
      <c r="C185" s="256" t="s">
        <v>297</v>
      </c>
      <c r="D185" s="224"/>
      <c r="E185" s="225"/>
      <c r="F185" s="220"/>
      <c r="G185" s="220"/>
      <c r="H185" s="220"/>
      <c r="I185" s="220"/>
      <c r="J185" s="220"/>
      <c r="K185" s="220"/>
      <c r="L185" s="220"/>
      <c r="M185" s="220"/>
      <c r="N185" s="219"/>
      <c r="O185" s="219"/>
      <c r="P185" s="219"/>
      <c r="Q185" s="219"/>
      <c r="R185" s="220"/>
      <c r="S185" s="220"/>
      <c r="T185" s="220"/>
      <c r="U185" s="220"/>
      <c r="V185" s="220"/>
      <c r="W185" s="220"/>
      <c r="X185" s="220"/>
      <c r="Y185" s="220"/>
      <c r="Z185" s="210"/>
      <c r="AA185" s="210"/>
      <c r="AB185" s="210"/>
      <c r="AC185" s="210"/>
      <c r="AD185" s="210"/>
      <c r="AE185" s="210"/>
      <c r="AF185" s="210"/>
      <c r="AG185" s="210" t="s">
        <v>194</v>
      </c>
      <c r="AH185" s="210">
        <v>0</v>
      </c>
      <c r="AI185" s="210"/>
      <c r="AJ185" s="210"/>
      <c r="AK185" s="210"/>
      <c r="AL185" s="210"/>
      <c r="AM185" s="210"/>
      <c r="AN185" s="210"/>
      <c r="AO185" s="210"/>
      <c r="AP185" s="210"/>
      <c r="AQ185" s="210"/>
      <c r="AR185" s="210"/>
      <c r="AS185" s="210"/>
      <c r="AT185" s="210"/>
      <c r="AU185" s="210"/>
      <c r="AV185" s="210"/>
      <c r="AW185" s="210"/>
      <c r="AX185" s="210"/>
      <c r="AY185" s="210"/>
      <c r="AZ185" s="210"/>
      <c r="BA185" s="210"/>
      <c r="BB185" s="210"/>
      <c r="BC185" s="210"/>
      <c r="BD185" s="210"/>
      <c r="BE185" s="210"/>
      <c r="BF185" s="210"/>
      <c r="BG185" s="210"/>
      <c r="BH185" s="210"/>
    </row>
    <row r="186" spans="1:60" outlineLevel="3" x14ac:dyDescent="0.2">
      <c r="A186" s="217"/>
      <c r="B186" s="218"/>
      <c r="C186" s="256" t="s">
        <v>298</v>
      </c>
      <c r="D186" s="224"/>
      <c r="E186" s="225">
        <v>218.6044</v>
      </c>
      <c r="F186" s="220"/>
      <c r="G186" s="220"/>
      <c r="H186" s="220"/>
      <c r="I186" s="220"/>
      <c r="J186" s="220"/>
      <c r="K186" s="220"/>
      <c r="L186" s="220"/>
      <c r="M186" s="220"/>
      <c r="N186" s="219"/>
      <c r="O186" s="219"/>
      <c r="P186" s="219"/>
      <c r="Q186" s="219"/>
      <c r="R186" s="220"/>
      <c r="S186" s="220"/>
      <c r="T186" s="220"/>
      <c r="U186" s="220"/>
      <c r="V186" s="220"/>
      <c r="W186" s="220"/>
      <c r="X186" s="220"/>
      <c r="Y186" s="220"/>
      <c r="Z186" s="210"/>
      <c r="AA186" s="210"/>
      <c r="AB186" s="210"/>
      <c r="AC186" s="210"/>
      <c r="AD186" s="210"/>
      <c r="AE186" s="210"/>
      <c r="AF186" s="210"/>
      <c r="AG186" s="210" t="s">
        <v>194</v>
      </c>
      <c r="AH186" s="210">
        <v>5</v>
      </c>
      <c r="AI186" s="210"/>
      <c r="AJ186" s="210"/>
      <c r="AK186" s="210"/>
      <c r="AL186" s="210"/>
      <c r="AM186" s="210"/>
      <c r="AN186" s="210"/>
      <c r="AO186" s="210"/>
      <c r="AP186" s="210"/>
      <c r="AQ186" s="210"/>
      <c r="AR186" s="210"/>
      <c r="AS186" s="210"/>
      <c r="AT186" s="210"/>
      <c r="AU186" s="210"/>
      <c r="AV186" s="210"/>
      <c r="AW186" s="210"/>
      <c r="AX186" s="210"/>
      <c r="AY186" s="210"/>
      <c r="AZ186" s="210"/>
      <c r="BA186" s="210"/>
      <c r="BB186" s="210"/>
      <c r="BC186" s="210"/>
      <c r="BD186" s="210"/>
      <c r="BE186" s="210"/>
      <c r="BF186" s="210"/>
      <c r="BG186" s="210"/>
      <c r="BH186" s="210"/>
    </row>
    <row r="187" spans="1:60" outlineLevel="3" x14ac:dyDescent="0.2">
      <c r="A187" s="217"/>
      <c r="B187" s="218"/>
      <c r="C187" s="256" t="s">
        <v>299</v>
      </c>
      <c r="D187" s="224"/>
      <c r="E187" s="225"/>
      <c r="F187" s="220"/>
      <c r="G187" s="220"/>
      <c r="H187" s="220"/>
      <c r="I187" s="220"/>
      <c r="J187" s="220"/>
      <c r="K187" s="220"/>
      <c r="L187" s="220"/>
      <c r="M187" s="220"/>
      <c r="N187" s="219"/>
      <c r="O187" s="219"/>
      <c r="P187" s="219"/>
      <c r="Q187" s="219"/>
      <c r="R187" s="220"/>
      <c r="S187" s="220"/>
      <c r="T187" s="220"/>
      <c r="U187" s="220"/>
      <c r="V187" s="220"/>
      <c r="W187" s="220"/>
      <c r="X187" s="220"/>
      <c r="Y187" s="220"/>
      <c r="Z187" s="210"/>
      <c r="AA187" s="210"/>
      <c r="AB187" s="210"/>
      <c r="AC187" s="210"/>
      <c r="AD187" s="210"/>
      <c r="AE187" s="210"/>
      <c r="AF187" s="210"/>
      <c r="AG187" s="210" t="s">
        <v>194</v>
      </c>
      <c r="AH187" s="210">
        <v>0</v>
      </c>
      <c r="AI187" s="210"/>
      <c r="AJ187" s="210"/>
      <c r="AK187" s="210"/>
      <c r="AL187" s="210"/>
      <c r="AM187" s="210"/>
      <c r="AN187" s="210"/>
      <c r="AO187" s="210"/>
      <c r="AP187" s="210"/>
      <c r="AQ187" s="210"/>
      <c r="AR187" s="210"/>
      <c r="AS187" s="210"/>
      <c r="AT187" s="210"/>
      <c r="AU187" s="210"/>
      <c r="AV187" s="210"/>
      <c r="AW187" s="210"/>
      <c r="AX187" s="210"/>
      <c r="AY187" s="210"/>
      <c r="AZ187" s="210"/>
      <c r="BA187" s="210"/>
      <c r="BB187" s="210"/>
      <c r="BC187" s="210"/>
      <c r="BD187" s="210"/>
      <c r="BE187" s="210"/>
      <c r="BF187" s="210"/>
      <c r="BG187" s="210"/>
      <c r="BH187" s="210"/>
    </row>
    <row r="188" spans="1:60" outlineLevel="3" x14ac:dyDescent="0.2">
      <c r="A188" s="217"/>
      <c r="B188" s="218"/>
      <c r="C188" s="256" t="s">
        <v>300</v>
      </c>
      <c r="D188" s="224"/>
      <c r="E188" s="225">
        <v>-32.700000000000003</v>
      </c>
      <c r="F188" s="220"/>
      <c r="G188" s="220"/>
      <c r="H188" s="220"/>
      <c r="I188" s="220"/>
      <c r="J188" s="220"/>
      <c r="K188" s="220"/>
      <c r="L188" s="220"/>
      <c r="M188" s="220"/>
      <c r="N188" s="219"/>
      <c r="O188" s="219"/>
      <c r="P188" s="219"/>
      <c r="Q188" s="219"/>
      <c r="R188" s="220"/>
      <c r="S188" s="220"/>
      <c r="T188" s="220"/>
      <c r="U188" s="220"/>
      <c r="V188" s="220"/>
      <c r="W188" s="220"/>
      <c r="X188" s="220"/>
      <c r="Y188" s="220"/>
      <c r="Z188" s="210"/>
      <c r="AA188" s="210"/>
      <c r="AB188" s="210"/>
      <c r="AC188" s="210"/>
      <c r="AD188" s="210"/>
      <c r="AE188" s="210"/>
      <c r="AF188" s="210"/>
      <c r="AG188" s="210" t="s">
        <v>194</v>
      </c>
      <c r="AH188" s="210">
        <v>0</v>
      </c>
      <c r="AI188" s="210"/>
      <c r="AJ188" s="210"/>
      <c r="AK188" s="210"/>
      <c r="AL188" s="210"/>
      <c r="AM188" s="210"/>
      <c r="AN188" s="210"/>
      <c r="AO188" s="210"/>
      <c r="AP188" s="210"/>
      <c r="AQ188" s="210"/>
      <c r="AR188" s="210"/>
      <c r="AS188" s="210"/>
      <c r="AT188" s="210"/>
      <c r="AU188" s="210"/>
      <c r="AV188" s="210"/>
      <c r="AW188" s="210"/>
      <c r="AX188" s="210"/>
      <c r="AY188" s="210"/>
      <c r="AZ188" s="210"/>
      <c r="BA188" s="210"/>
      <c r="BB188" s="210"/>
      <c r="BC188" s="210"/>
      <c r="BD188" s="210"/>
      <c r="BE188" s="210"/>
      <c r="BF188" s="210"/>
      <c r="BG188" s="210"/>
      <c r="BH188" s="210"/>
    </row>
    <row r="189" spans="1:60" outlineLevel="1" x14ac:dyDescent="0.2">
      <c r="A189" s="234">
        <v>32</v>
      </c>
      <c r="B189" s="235" t="s">
        <v>301</v>
      </c>
      <c r="C189" s="252" t="s">
        <v>302</v>
      </c>
      <c r="D189" s="236" t="s">
        <v>200</v>
      </c>
      <c r="E189" s="237">
        <v>185.90440000000001</v>
      </c>
      <c r="F189" s="238"/>
      <c r="G189" s="239">
        <f>ROUND(E189*F189,2)</f>
        <v>0</v>
      </c>
      <c r="H189" s="238"/>
      <c r="I189" s="239">
        <f>ROUND(E189*H189,2)</f>
        <v>0</v>
      </c>
      <c r="J189" s="238"/>
      <c r="K189" s="239">
        <f>ROUND(E189*J189,2)</f>
        <v>0</v>
      </c>
      <c r="L189" s="239">
        <v>12</v>
      </c>
      <c r="M189" s="239">
        <f>G189*(1+L189/100)</f>
        <v>0</v>
      </c>
      <c r="N189" s="237">
        <v>2.4099999999999998E-3</v>
      </c>
      <c r="O189" s="237">
        <f>ROUND(E189*N189,2)</f>
        <v>0.45</v>
      </c>
      <c r="P189" s="237">
        <v>0</v>
      </c>
      <c r="Q189" s="237">
        <f>ROUND(E189*P189,2)</f>
        <v>0</v>
      </c>
      <c r="R189" s="239"/>
      <c r="S189" s="239" t="s">
        <v>192</v>
      </c>
      <c r="T189" s="240" t="s">
        <v>192</v>
      </c>
      <c r="U189" s="220">
        <v>0.1938</v>
      </c>
      <c r="V189" s="220">
        <f>ROUND(E189*U189,2)</f>
        <v>36.03</v>
      </c>
      <c r="W189" s="220"/>
      <c r="X189" s="220" t="s">
        <v>180</v>
      </c>
      <c r="Y189" s="220" t="s">
        <v>140</v>
      </c>
      <c r="Z189" s="210"/>
      <c r="AA189" s="210"/>
      <c r="AB189" s="210"/>
      <c r="AC189" s="210"/>
      <c r="AD189" s="210"/>
      <c r="AE189" s="210"/>
      <c r="AF189" s="210"/>
      <c r="AG189" s="210" t="s">
        <v>181</v>
      </c>
      <c r="AH189" s="210"/>
      <c r="AI189" s="210"/>
      <c r="AJ189" s="210"/>
      <c r="AK189" s="210"/>
      <c r="AL189" s="210"/>
      <c r="AM189" s="210"/>
      <c r="AN189" s="210"/>
      <c r="AO189" s="210"/>
      <c r="AP189" s="210"/>
      <c r="AQ189" s="210"/>
      <c r="AR189" s="210"/>
      <c r="AS189" s="210"/>
      <c r="AT189" s="210"/>
      <c r="AU189" s="210"/>
      <c r="AV189" s="210"/>
      <c r="AW189" s="210"/>
      <c r="AX189" s="210"/>
      <c r="AY189" s="210"/>
      <c r="AZ189" s="210"/>
      <c r="BA189" s="210"/>
      <c r="BB189" s="210"/>
      <c r="BC189" s="210"/>
      <c r="BD189" s="210"/>
      <c r="BE189" s="210"/>
      <c r="BF189" s="210"/>
      <c r="BG189" s="210"/>
      <c r="BH189" s="210"/>
    </row>
    <row r="190" spans="1:60" outlineLevel="2" x14ac:dyDescent="0.2">
      <c r="A190" s="217"/>
      <c r="B190" s="218"/>
      <c r="C190" s="256" t="s">
        <v>296</v>
      </c>
      <c r="D190" s="224"/>
      <c r="E190" s="225"/>
      <c r="F190" s="220"/>
      <c r="G190" s="220"/>
      <c r="H190" s="220"/>
      <c r="I190" s="220"/>
      <c r="J190" s="220"/>
      <c r="K190" s="220"/>
      <c r="L190" s="220"/>
      <c r="M190" s="220"/>
      <c r="N190" s="219"/>
      <c r="O190" s="219"/>
      <c r="P190" s="219"/>
      <c r="Q190" s="219"/>
      <c r="R190" s="220"/>
      <c r="S190" s="220"/>
      <c r="T190" s="220"/>
      <c r="U190" s="220"/>
      <c r="V190" s="220"/>
      <c r="W190" s="220"/>
      <c r="X190" s="220"/>
      <c r="Y190" s="220"/>
      <c r="Z190" s="210"/>
      <c r="AA190" s="210"/>
      <c r="AB190" s="210"/>
      <c r="AC190" s="210"/>
      <c r="AD190" s="210"/>
      <c r="AE190" s="210"/>
      <c r="AF190" s="210"/>
      <c r="AG190" s="210" t="s">
        <v>194</v>
      </c>
      <c r="AH190" s="210">
        <v>0</v>
      </c>
      <c r="AI190" s="210"/>
      <c r="AJ190" s="210"/>
      <c r="AK190" s="210"/>
      <c r="AL190" s="210"/>
      <c r="AM190" s="210"/>
      <c r="AN190" s="210"/>
      <c r="AO190" s="210"/>
      <c r="AP190" s="210"/>
      <c r="AQ190" s="210"/>
      <c r="AR190" s="210"/>
      <c r="AS190" s="210"/>
      <c r="AT190" s="210"/>
      <c r="AU190" s="210"/>
      <c r="AV190" s="210"/>
      <c r="AW190" s="210"/>
      <c r="AX190" s="210"/>
      <c r="AY190" s="210"/>
      <c r="AZ190" s="210"/>
      <c r="BA190" s="210"/>
      <c r="BB190" s="210"/>
      <c r="BC190" s="210"/>
      <c r="BD190" s="210"/>
      <c r="BE190" s="210"/>
      <c r="BF190" s="210"/>
      <c r="BG190" s="210"/>
      <c r="BH190" s="210"/>
    </row>
    <row r="191" spans="1:60" outlineLevel="3" x14ac:dyDescent="0.2">
      <c r="A191" s="217"/>
      <c r="B191" s="218"/>
      <c r="C191" s="256" t="s">
        <v>303</v>
      </c>
      <c r="D191" s="224"/>
      <c r="E191" s="225"/>
      <c r="F191" s="220"/>
      <c r="G191" s="220"/>
      <c r="H191" s="220"/>
      <c r="I191" s="220"/>
      <c r="J191" s="220"/>
      <c r="K191" s="220"/>
      <c r="L191" s="220"/>
      <c r="M191" s="220"/>
      <c r="N191" s="219"/>
      <c r="O191" s="219"/>
      <c r="P191" s="219"/>
      <c r="Q191" s="219"/>
      <c r="R191" s="220"/>
      <c r="S191" s="220"/>
      <c r="T191" s="220"/>
      <c r="U191" s="220"/>
      <c r="V191" s="220"/>
      <c r="W191" s="220"/>
      <c r="X191" s="220"/>
      <c r="Y191" s="220"/>
      <c r="Z191" s="210"/>
      <c r="AA191" s="210"/>
      <c r="AB191" s="210"/>
      <c r="AC191" s="210"/>
      <c r="AD191" s="210"/>
      <c r="AE191" s="210"/>
      <c r="AF191" s="210"/>
      <c r="AG191" s="210" t="s">
        <v>194</v>
      </c>
      <c r="AH191" s="210">
        <v>0</v>
      </c>
      <c r="AI191" s="210"/>
      <c r="AJ191" s="210"/>
      <c r="AK191" s="210"/>
      <c r="AL191" s="210"/>
      <c r="AM191" s="210"/>
      <c r="AN191" s="210"/>
      <c r="AO191" s="210"/>
      <c r="AP191" s="210"/>
      <c r="AQ191" s="210"/>
      <c r="AR191" s="210"/>
      <c r="AS191" s="210"/>
      <c r="AT191" s="210"/>
      <c r="AU191" s="210"/>
      <c r="AV191" s="210"/>
      <c r="AW191" s="210"/>
      <c r="AX191" s="210"/>
      <c r="AY191" s="210"/>
      <c r="AZ191" s="210"/>
      <c r="BA191" s="210"/>
      <c r="BB191" s="210"/>
      <c r="BC191" s="210"/>
      <c r="BD191" s="210"/>
      <c r="BE191" s="210"/>
      <c r="BF191" s="210"/>
      <c r="BG191" s="210"/>
      <c r="BH191" s="210"/>
    </row>
    <row r="192" spans="1:60" outlineLevel="3" x14ac:dyDescent="0.2">
      <c r="A192" s="217"/>
      <c r="B192" s="218"/>
      <c r="C192" s="256" t="s">
        <v>304</v>
      </c>
      <c r="D192" s="224"/>
      <c r="E192" s="225">
        <v>185.90440000000001</v>
      </c>
      <c r="F192" s="220"/>
      <c r="G192" s="220"/>
      <c r="H192" s="220"/>
      <c r="I192" s="220"/>
      <c r="J192" s="220"/>
      <c r="K192" s="220"/>
      <c r="L192" s="220"/>
      <c r="M192" s="220"/>
      <c r="N192" s="219"/>
      <c r="O192" s="219"/>
      <c r="P192" s="219"/>
      <c r="Q192" s="219"/>
      <c r="R192" s="220"/>
      <c r="S192" s="220"/>
      <c r="T192" s="220"/>
      <c r="U192" s="220"/>
      <c r="V192" s="220"/>
      <c r="W192" s="220"/>
      <c r="X192" s="220"/>
      <c r="Y192" s="220"/>
      <c r="Z192" s="210"/>
      <c r="AA192" s="210"/>
      <c r="AB192" s="210"/>
      <c r="AC192" s="210"/>
      <c r="AD192" s="210"/>
      <c r="AE192" s="210"/>
      <c r="AF192" s="210"/>
      <c r="AG192" s="210" t="s">
        <v>194</v>
      </c>
      <c r="AH192" s="210">
        <v>5</v>
      </c>
      <c r="AI192" s="210"/>
      <c r="AJ192" s="210"/>
      <c r="AK192" s="210"/>
      <c r="AL192" s="210"/>
      <c r="AM192" s="210"/>
      <c r="AN192" s="210"/>
      <c r="AO192" s="210"/>
      <c r="AP192" s="210"/>
      <c r="AQ192" s="210"/>
      <c r="AR192" s="210"/>
      <c r="AS192" s="210"/>
      <c r="AT192" s="210"/>
      <c r="AU192" s="210"/>
      <c r="AV192" s="210"/>
      <c r="AW192" s="210"/>
      <c r="AX192" s="210"/>
      <c r="AY192" s="210"/>
      <c r="AZ192" s="210"/>
      <c r="BA192" s="210"/>
      <c r="BB192" s="210"/>
      <c r="BC192" s="210"/>
      <c r="BD192" s="210"/>
      <c r="BE192" s="210"/>
      <c r="BF192" s="210"/>
      <c r="BG192" s="210"/>
      <c r="BH192" s="210"/>
    </row>
    <row r="193" spans="1:60" outlineLevel="1" x14ac:dyDescent="0.2">
      <c r="A193" s="234">
        <v>33</v>
      </c>
      <c r="B193" s="235" t="s">
        <v>206</v>
      </c>
      <c r="C193" s="252" t="s">
        <v>207</v>
      </c>
      <c r="D193" s="236" t="s">
        <v>200</v>
      </c>
      <c r="E193" s="237">
        <v>185.90440000000001</v>
      </c>
      <c r="F193" s="238"/>
      <c r="G193" s="239">
        <f>ROUND(E193*F193,2)</f>
        <v>0</v>
      </c>
      <c r="H193" s="238"/>
      <c r="I193" s="239">
        <f>ROUND(E193*H193,2)</f>
        <v>0</v>
      </c>
      <c r="J193" s="238"/>
      <c r="K193" s="239">
        <f>ROUND(E193*J193,2)</f>
        <v>0</v>
      </c>
      <c r="L193" s="239">
        <v>12</v>
      </c>
      <c r="M193" s="239">
        <f>G193*(1+L193/100)</f>
        <v>0</v>
      </c>
      <c r="N193" s="237">
        <v>2.0000000000000002E-5</v>
      </c>
      <c r="O193" s="237">
        <f>ROUND(E193*N193,2)</f>
        <v>0</v>
      </c>
      <c r="P193" s="237">
        <v>0</v>
      </c>
      <c r="Q193" s="237">
        <f>ROUND(E193*P193,2)</f>
        <v>0</v>
      </c>
      <c r="R193" s="239"/>
      <c r="S193" s="239" t="s">
        <v>192</v>
      </c>
      <c r="T193" s="240" t="s">
        <v>192</v>
      </c>
      <c r="U193" s="220">
        <v>0.11</v>
      </c>
      <c r="V193" s="220">
        <f>ROUND(E193*U193,2)</f>
        <v>20.45</v>
      </c>
      <c r="W193" s="220"/>
      <c r="X193" s="220" t="s">
        <v>180</v>
      </c>
      <c r="Y193" s="220" t="s">
        <v>140</v>
      </c>
      <c r="Z193" s="210"/>
      <c r="AA193" s="210"/>
      <c r="AB193" s="210"/>
      <c r="AC193" s="210"/>
      <c r="AD193" s="210"/>
      <c r="AE193" s="210"/>
      <c r="AF193" s="210"/>
      <c r="AG193" s="210" t="s">
        <v>181</v>
      </c>
      <c r="AH193" s="210"/>
      <c r="AI193" s="210"/>
      <c r="AJ193" s="210"/>
      <c r="AK193" s="210"/>
      <c r="AL193" s="210"/>
      <c r="AM193" s="210"/>
      <c r="AN193" s="210"/>
      <c r="AO193" s="210"/>
      <c r="AP193" s="210"/>
      <c r="AQ193" s="210"/>
      <c r="AR193" s="210"/>
      <c r="AS193" s="210"/>
      <c r="AT193" s="210"/>
      <c r="AU193" s="210"/>
      <c r="AV193" s="210"/>
      <c r="AW193" s="210"/>
      <c r="AX193" s="210"/>
      <c r="AY193" s="210"/>
      <c r="AZ193" s="210"/>
      <c r="BA193" s="210"/>
      <c r="BB193" s="210"/>
      <c r="BC193" s="210"/>
      <c r="BD193" s="210"/>
      <c r="BE193" s="210"/>
      <c r="BF193" s="210"/>
      <c r="BG193" s="210"/>
      <c r="BH193" s="210"/>
    </row>
    <row r="194" spans="1:60" outlineLevel="2" x14ac:dyDescent="0.2">
      <c r="A194" s="217"/>
      <c r="B194" s="218"/>
      <c r="C194" s="256" t="s">
        <v>303</v>
      </c>
      <c r="D194" s="224"/>
      <c r="E194" s="225"/>
      <c r="F194" s="220"/>
      <c r="G194" s="220"/>
      <c r="H194" s="220"/>
      <c r="I194" s="220"/>
      <c r="J194" s="220"/>
      <c r="K194" s="220"/>
      <c r="L194" s="220"/>
      <c r="M194" s="220"/>
      <c r="N194" s="219"/>
      <c r="O194" s="219"/>
      <c r="P194" s="219"/>
      <c r="Q194" s="219"/>
      <c r="R194" s="220"/>
      <c r="S194" s="220"/>
      <c r="T194" s="220"/>
      <c r="U194" s="220"/>
      <c r="V194" s="220"/>
      <c r="W194" s="220"/>
      <c r="X194" s="220"/>
      <c r="Y194" s="220"/>
      <c r="Z194" s="210"/>
      <c r="AA194" s="210"/>
      <c r="AB194" s="210"/>
      <c r="AC194" s="210"/>
      <c r="AD194" s="210"/>
      <c r="AE194" s="210"/>
      <c r="AF194" s="210"/>
      <c r="AG194" s="210" t="s">
        <v>194</v>
      </c>
      <c r="AH194" s="210">
        <v>0</v>
      </c>
      <c r="AI194" s="210"/>
      <c r="AJ194" s="210"/>
      <c r="AK194" s="210"/>
      <c r="AL194" s="210"/>
      <c r="AM194" s="210"/>
      <c r="AN194" s="210"/>
      <c r="AO194" s="210"/>
      <c r="AP194" s="210"/>
      <c r="AQ194" s="210"/>
      <c r="AR194" s="210"/>
      <c r="AS194" s="210"/>
      <c r="AT194" s="210"/>
      <c r="AU194" s="210"/>
      <c r="AV194" s="210"/>
      <c r="AW194" s="210"/>
      <c r="AX194" s="210"/>
      <c r="AY194" s="210"/>
      <c r="AZ194" s="210"/>
      <c r="BA194" s="210"/>
      <c r="BB194" s="210"/>
      <c r="BC194" s="210"/>
      <c r="BD194" s="210"/>
      <c r="BE194" s="210"/>
      <c r="BF194" s="210"/>
      <c r="BG194" s="210"/>
      <c r="BH194" s="210"/>
    </row>
    <row r="195" spans="1:60" outlineLevel="3" x14ac:dyDescent="0.2">
      <c r="A195" s="217"/>
      <c r="B195" s="218"/>
      <c r="C195" s="256" t="s">
        <v>304</v>
      </c>
      <c r="D195" s="224"/>
      <c r="E195" s="225">
        <v>185.90440000000001</v>
      </c>
      <c r="F195" s="220"/>
      <c r="G195" s="220"/>
      <c r="H195" s="220"/>
      <c r="I195" s="220"/>
      <c r="J195" s="220"/>
      <c r="K195" s="220"/>
      <c r="L195" s="220"/>
      <c r="M195" s="220"/>
      <c r="N195" s="219"/>
      <c r="O195" s="219"/>
      <c r="P195" s="219"/>
      <c r="Q195" s="219"/>
      <c r="R195" s="220"/>
      <c r="S195" s="220"/>
      <c r="T195" s="220"/>
      <c r="U195" s="220"/>
      <c r="V195" s="220"/>
      <c r="W195" s="220"/>
      <c r="X195" s="220"/>
      <c r="Y195" s="220"/>
      <c r="Z195" s="210"/>
      <c r="AA195" s="210"/>
      <c r="AB195" s="210"/>
      <c r="AC195" s="210"/>
      <c r="AD195" s="210"/>
      <c r="AE195" s="210"/>
      <c r="AF195" s="210"/>
      <c r="AG195" s="210" t="s">
        <v>194</v>
      </c>
      <c r="AH195" s="210">
        <v>5</v>
      </c>
      <c r="AI195" s="210"/>
      <c r="AJ195" s="210"/>
      <c r="AK195" s="210"/>
      <c r="AL195" s="210"/>
      <c r="AM195" s="210"/>
      <c r="AN195" s="210"/>
      <c r="AO195" s="210"/>
      <c r="AP195" s="210"/>
      <c r="AQ195" s="210"/>
      <c r="AR195" s="210"/>
      <c r="AS195" s="210"/>
      <c r="AT195" s="210"/>
      <c r="AU195" s="210"/>
      <c r="AV195" s="210"/>
      <c r="AW195" s="210"/>
      <c r="AX195" s="210"/>
      <c r="AY195" s="210"/>
      <c r="AZ195" s="210"/>
      <c r="BA195" s="210"/>
      <c r="BB195" s="210"/>
      <c r="BC195" s="210"/>
      <c r="BD195" s="210"/>
      <c r="BE195" s="210"/>
      <c r="BF195" s="210"/>
      <c r="BG195" s="210"/>
      <c r="BH195" s="210"/>
    </row>
    <row r="196" spans="1:60" outlineLevel="1" x14ac:dyDescent="0.2">
      <c r="A196" s="234">
        <v>34</v>
      </c>
      <c r="B196" s="235" t="s">
        <v>305</v>
      </c>
      <c r="C196" s="252" t="s">
        <v>306</v>
      </c>
      <c r="D196" s="236" t="s">
        <v>200</v>
      </c>
      <c r="E196" s="237">
        <v>185.90440000000001</v>
      </c>
      <c r="F196" s="238"/>
      <c r="G196" s="239">
        <f>ROUND(E196*F196,2)</f>
        <v>0</v>
      </c>
      <c r="H196" s="238"/>
      <c r="I196" s="239">
        <f>ROUND(E196*H196,2)</f>
        <v>0</v>
      </c>
      <c r="J196" s="238"/>
      <c r="K196" s="239">
        <f>ROUND(E196*J196,2)</f>
        <v>0</v>
      </c>
      <c r="L196" s="239">
        <v>12</v>
      </c>
      <c r="M196" s="239">
        <f>G196*(1+L196/100)</f>
        <v>0</v>
      </c>
      <c r="N196" s="237">
        <v>3.2000000000000003E-4</v>
      </c>
      <c r="O196" s="237">
        <f>ROUND(E196*N196,2)</f>
        <v>0.06</v>
      </c>
      <c r="P196" s="237">
        <v>0</v>
      </c>
      <c r="Q196" s="237">
        <f>ROUND(E196*P196,2)</f>
        <v>0</v>
      </c>
      <c r="R196" s="239"/>
      <c r="S196" s="239" t="s">
        <v>192</v>
      </c>
      <c r="T196" s="240" t="s">
        <v>192</v>
      </c>
      <c r="U196" s="220">
        <v>0.16</v>
      </c>
      <c r="V196" s="220">
        <f>ROUND(E196*U196,2)</f>
        <v>29.74</v>
      </c>
      <c r="W196" s="220"/>
      <c r="X196" s="220" t="s">
        <v>180</v>
      </c>
      <c r="Y196" s="220" t="s">
        <v>140</v>
      </c>
      <c r="Z196" s="210"/>
      <c r="AA196" s="210"/>
      <c r="AB196" s="210"/>
      <c r="AC196" s="210"/>
      <c r="AD196" s="210"/>
      <c r="AE196" s="210"/>
      <c r="AF196" s="210"/>
      <c r="AG196" s="210" t="s">
        <v>181</v>
      </c>
      <c r="AH196" s="210"/>
      <c r="AI196" s="210"/>
      <c r="AJ196" s="210"/>
      <c r="AK196" s="210"/>
      <c r="AL196" s="210"/>
      <c r="AM196" s="210"/>
      <c r="AN196" s="210"/>
      <c r="AO196" s="210"/>
      <c r="AP196" s="210"/>
      <c r="AQ196" s="210"/>
      <c r="AR196" s="210"/>
      <c r="AS196" s="210"/>
      <c r="AT196" s="210"/>
      <c r="AU196" s="210"/>
      <c r="AV196" s="210"/>
      <c r="AW196" s="210"/>
      <c r="AX196" s="210"/>
      <c r="AY196" s="210"/>
      <c r="AZ196" s="210"/>
      <c r="BA196" s="210"/>
      <c r="BB196" s="210"/>
      <c r="BC196" s="210"/>
      <c r="BD196" s="210"/>
      <c r="BE196" s="210"/>
      <c r="BF196" s="210"/>
      <c r="BG196" s="210"/>
      <c r="BH196" s="210"/>
    </row>
    <row r="197" spans="1:60" outlineLevel="2" x14ac:dyDescent="0.2">
      <c r="A197" s="217"/>
      <c r="B197" s="218"/>
      <c r="C197" s="256" t="s">
        <v>303</v>
      </c>
      <c r="D197" s="224"/>
      <c r="E197" s="225"/>
      <c r="F197" s="220"/>
      <c r="G197" s="220"/>
      <c r="H197" s="220"/>
      <c r="I197" s="220"/>
      <c r="J197" s="220"/>
      <c r="K197" s="220"/>
      <c r="L197" s="220"/>
      <c r="M197" s="220"/>
      <c r="N197" s="219"/>
      <c r="O197" s="219"/>
      <c r="P197" s="219"/>
      <c r="Q197" s="219"/>
      <c r="R197" s="220"/>
      <c r="S197" s="220"/>
      <c r="T197" s="220"/>
      <c r="U197" s="220"/>
      <c r="V197" s="220"/>
      <c r="W197" s="220"/>
      <c r="X197" s="220"/>
      <c r="Y197" s="220"/>
      <c r="Z197" s="210"/>
      <c r="AA197" s="210"/>
      <c r="AB197" s="210"/>
      <c r="AC197" s="210"/>
      <c r="AD197" s="210"/>
      <c r="AE197" s="210"/>
      <c r="AF197" s="210"/>
      <c r="AG197" s="210" t="s">
        <v>194</v>
      </c>
      <c r="AH197" s="210">
        <v>0</v>
      </c>
      <c r="AI197" s="210"/>
      <c r="AJ197" s="210"/>
      <c r="AK197" s="210"/>
      <c r="AL197" s="210"/>
      <c r="AM197" s="210"/>
      <c r="AN197" s="210"/>
      <c r="AO197" s="210"/>
      <c r="AP197" s="210"/>
      <c r="AQ197" s="210"/>
      <c r="AR197" s="210"/>
      <c r="AS197" s="210"/>
      <c r="AT197" s="210"/>
      <c r="AU197" s="210"/>
      <c r="AV197" s="210"/>
      <c r="AW197" s="210"/>
      <c r="AX197" s="210"/>
      <c r="AY197" s="210"/>
      <c r="AZ197" s="210"/>
      <c r="BA197" s="210"/>
      <c r="BB197" s="210"/>
      <c r="BC197" s="210"/>
      <c r="BD197" s="210"/>
      <c r="BE197" s="210"/>
      <c r="BF197" s="210"/>
      <c r="BG197" s="210"/>
      <c r="BH197" s="210"/>
    </row>
    <row r="198" spans="1:60" outlineLevel="3" x14ac:dyDescent="0.2">
      <c r="A198" s="217"/>
      <c r="B198" s="218"/>
      <c r="C198" s="256" t="s">
        <v>304</v>
      </c>
      <c r="D198" s="224"/>
      <c r="E198" s="225">
        <v>185.90440000000001</v>
      </c>
      <c r="F198" s="220"/>
      <c r="G198" s="220"/>
      <c r="H198" s="220"/>
      <c r="I198" s="220"/>
      <c r="J198" s="220"/>
      <c r="K198" s="220"/>
      <c r="L198" s="220"/>
      <c r="M198" s="220"/>
      <c r="N198" s="219"/>
      <c r="O198" s="219"/>
      <c r="P198" s="219"/>
      <c r="Q198" s="219"/>
      <c r="R198" s="220"/>
      <c r="S198" s="220"/>
      <c r="T198" s="220"/>
      <c r="U198" s="220"/>
      <c r="V198" s="220"/>
      <c r="W198" s="220"/>
      <c r="X198" s="220"/>
      <c r="Y198" s="220"/>
      <c r="Z198" s="210"/>
      <c r="AA198" s="210"/>
      <c r="AB198" s="210"/>
      <c r="AC198" s="210"/>
      <c r="AD198" s="210"/>
      <c r="AE198" s="210"/>
      <c r="AF198" s="210"/>
      <c r="AG198" s="210" t="s">
        <v>194</v>
      </c>
      <c r="AH198" s="210">
        <v>5</v>
      </c>
      <c r="AI198" s="210"/>
      <c r="AJ198" s="210"/>
      <c r="AK198" s="210"/>
      <c r="AL198" s="210"/>
      <c r="AM198" s="210"/>
      <c r="AN198" s="210"/>
      <c r="AO198" s="210"/>
      <c r="AP198" s="210"/>
      <c r="AQ198" s="210"/>
      <c r="AR198" s="210"/>
      <c r="AS198" s="210"/>
      <c r="AT198" s="210"/>
      <c r="AU198" s="210"/>
      <c r="AV198" s="210"/>
      <c r="AW198" s="210"/>
      <c r="AX198" s="210"/>
      <c r="AY198" s="210"/>
      <c r="AZ198" s="210"/>
      <c r="BA198" s="210"/>
      <c r="BB198" s="210"/>
      <c r="BC198" s="210"/>
      <c r="BD198" s="210"/>
      <c r="BE198" s="210"/>
      <c r="BF198" s="210"/>
      <c r="BG198" s="210"/>
      <c r="BH198" s="210"/>
    </row>
    <row r="199" spans="1:60" ht="22.5" outlineLevel="1" x14ac:dyDescent="0.2">
      <c r="A199" s="234">
        <v>35</v>
      </c>
      <c r="B199" s="235" t="s">
        <v>307</v>
      </c>
      <c r="C199" s="252" t="s">
        <v>308</v>
      </c>
      <c r="D199" s="236" t="s">
        <v>200</v>
      </c>
      <c r="E199" s="237">
        <v>185.90440000000001</v>
      </c>
      <c r="F199" s="238"/>
      <c r="G199" s="239">
        <f>ROUND(E199*F199,2)</f>
        <v>0</v>
      </c>
      <c r="H199" s="238"/>
      <c r="I199" s="239">
        <f>ROUND(E199*H199,2)</f>
        <v>0</v>
      </c>
      <c r="J199" s="238"/>
      <c r="K199" s="239">
        <f>ROUND(E199*J199,2)</f>
        <v>0</v>
      </c>
      <c r="L199" s="239">
        <v>12</v>
      </c>
      <c r="M199" s="239">
        <f>G199*(1+L199/100)</f>
        <v>0</v>
      </c>
      <c r="N199" s="237">
        <v>1.2999999999999999E-4</v>
      </c>
      <c r="O199" s="237">
        <f>ROUND(E199*N199,2)</f>
        <v>0.02</v>
      </c>
      <c r="P199" s="237">
        <v>0</v>
      </c>
      <c r="Q199" s="237">
        <f>ROUND(E199*P199,2)</f>
        <v>0</v>
      </c>
      <c r="R199" s="239"/>
      <c r="S199" s="239" t="s">
        <v>192</v>
      </c>
      <c r="T199" s="240" t="s">
        <v>192</v>
      </c>
      <c r="U199" s="220">
        <v>0.12</v>
      </c>
      <c r="V199" s="220">
        <f>ROUND(E199*U199,2)</f>
        <v>22.31</v>
      </c>
      <c r="W199" s="220"/>
      <c r="X199" s="220" t="s">
        <v>180</v>
      </c>
      <c r="Y199" s="220" t="s">
        <v>140</v>
      </c>
      <c r="Z199" s="210"/>
      <c r="AA199" s="210"/>
      <c r="AB199" s="210"/>
      <c r="AC199" s="210"/>
      <c r="AD199" s="210"/>
      <c r="AE199" s="210"/>
      <c r="AF199" s="210"/>
      <c r="AG199" s="210" t="s">
        <v>181</v>
      </c>
      <c r="AH199" s="210"/>
      <c r="AI199" s="210"/>
      <c r="AJ199" s="210"/>
      <c r="AK199" s="210"/>
      <c r="AL199" s="210"/>
      <c r="AM199" s="210"/>
      <c r="AN199" s="210"/>
      <c r="AO199" s="210"/>
      <c r="AP199" s="210"/>
      <c r="AQ199" s="210"/>
      <c r="AR199" s="210"/>
      <c r="AS199" s="210"/>
      <c r="AT199" s="210"/>
      <c r="AU199" s="210"/>
      <c r="AV199" s="210"/>
      <c r="AW199" s="210"/>
      <c r="AX199" s="210"/>
      <c r="AY199" s="210"/>
      <c r="AZ199" s="210"/>
      <c r="BA199" s="210"/>
      <c r="BB199" s="210"/>
      <c r="BC199" s="210"/>
      <c r="BD199" s="210"/>
      <c r="BE199" s="210"/>
      <c r="BF199" s="210"/>
      <c r="BG199" s="210"/>
      <c r="BH199" s="210"/>
    </row>
    <row r="200" spans="1:60" outlineLevel="2" x14ac:dyDescent="0.2">
      <c r="A200" s="217"/>
      <c r="B200" s="218"/>
      <c r="C200" s="256" t="s">
        <v>303</v>
      </c>
      <c r="D200" s="224"/>
      <c r="E200" s="225"/>
      <c r="F200" s="220"/>
      <c r="G200" s="220"/>
      <c r="H200" s="220"/>
      <c r="I200" s="220"/>
      <c r="J200" s="220"/>
      <c r="K200" s="220"/>
      <c r="L200" s="220"/>
      <c r="M200" s="220"/>
      <c r="N200" s="219"/>
      <c r="O200" s="219"/>
      <c r="P200" s="219"/>
      <c r="Q200" s="219"/>
      <c r="R200" s="220"/>
      <c r="S200" s="220"/>
      <c r="T200" s="220"/>
      <c r="U200" s="220"/>
      <c r="V200" s="220"/>
      <c r="W200" s="220"/>
      <c r="X200" s="220"/>
      <c r="Y200" s="220"/>
      <c r="Z200" s="210"/>
      <c r="AA200" s="210"/>
      <c r="AB200" s="210"/>
      <c r="AC200" s="210"/>
      <c r="AD200" s="210"/>
      <c r="AE200" s="210"/>
      <c r="AF200" s="210"/>
      <c r="AG200" s="210" t="s">
        <v>194</v>
      </c>
      <c r="AH200" s="210">
        <v>0</v>
      </c>
      <c r="AI200" s="210"/>
      <c r="AJ200" s="210"/>
      <c r="AK200" s="210"/>
      <c r="AL200" s="210"/>
      <c r="AM200" s="210"/>
      <c r="AN200" s="210"/>
      <c r="AO200" s="210"/>
      <c r="AP200" s="210"/>
      <c r="AQ200" s="210"/>
      <c r="AR200" s="210"/>
      <c r="AS200" s="210"/>
      <c r="AT200" s="210"/>
      <c r="AU200" s="210"/>
      <c r="AV200" s="210"/>
      <c r="AW200" s="210"/>
      <c r="AX200" s="210"/>
      <c r="AY200" s="210"/>
      <c r="AZ200" s="210"/>
      <c r="BA200" s="210"/>
      <c r="BB200" s="210"/>
      <c r="BC200" s="210"/>
      <c r="BD200" s="210"/>
      <c r="BE200" s="210"/>
      <c r="BF200" s="210"/>
      <c r="BG200" s="210"/>
      <c r="BH200" s="210"/>
    </row>
    <row r="201" spans="1:60" outlineLevel="3" x14ac:dyDescent="0.2">
      <c r="A201" s="217"/>
      <c r="B201" s="218"/>
      <c r="C201" s="256" t="s">
        <v>304</v>
      </c>
      <c r="D201" s="224"/>
      <c r="E201" s="225">
        <v>185.90440000000001</v>
      </c>
      <c r="F201" s="220"/>
      <c r="G201" s="220"/>
      <c r="H201" s="220"/>
      <c r="I201" s="220"/>
      <c r="J201" s="220"/>
      <c r="K201" s="220"/>
      <c r="L201" s="220"/>
      <c r="M201" s="220"/>
      <c r="N201" s="219"/>
      <c r="O201" s="219"/>
      <c r="P201" s="219"/>
      <c r="Q201" s="219"/>
      <c r="R201" s="220"/>
      <c r="S201" s="220"/>
      <c r="T201" s="220"/>
      <c r="U201" s="220"/>
      <c r="V201" s="220"/>
      <c r="W201" s="220"/>
      <c r="X201" s="220"/>
      <c r="Y201" s="220"/>
      <c r="Z201" s="210"/>
      <c r="AA201" s="210"/>
      <c r="AB201" s="210"/>
      <c r="AC201" s="210"/>
      <c r="AD201" s="210"/>
      <c r="AE201" s="210"/>
      <c r="AF201" s="210"/>
      <c r="AG201" s="210" t="s">
        <v>194</v>
      </c>
      <c r="AH201" s="210">
        <v>5</v>
      </c>
      <c r="AI201" s="210"/>
      <c r="AJ201" s="210"/>
      <c r="AK201" s="210"/>
      <c r="AL201" s="210"/>
      <c r="AM201" s="210"/>
      <c r="AN201" s="210"/>
      <c r="AO201" s="210"/>
      <c r="AP201" s="210"/>
      <c r="AQ201" s="210"/>
      <c r="AR201" s="210"/>
      <c r="AS201" s="210"/>
      <c r="AT201" s="210"/>
      <c r="AU201" s="210"/>
      <c r="AV201" s="210"/>
      <c r="AW201" s="210"/>
      <c r="AX201" s="210"/>
      <c r="AY201" s="210"/>
      <c r="AZ201" s="210"/>
      <c r="BA201" s="210"/>
      <c r="BB201" s="210"/>
      <c r="BC201" s="210"/>
      <c r="BD201" s="210"/>
      <c r="BE201" s="210"/>
      <c r="BF201" s="210"/>
      <c r="BG201" s="210"/>
      <c r="BH201" s="210"/>
    </row>
    <row r="202" spans="1:60" outlineLevel="1" x14ac:dyDescent="0.2">
      <c r="A202" s="234">
        <v>36</v>
      </c>
      <c r="B202" s="235" t="s">
        <v>309</v>
      </c>
      <c r="C202" s="252" t="s">
        <v>310</v>
      </c>
      <c r="D202" s="236" t="s">
        <v>200</v>
      </c>
      <c r="E202" s="237">
        <v>55.771320000000003</v>
      </c>
      <c r="F202" s="238"/>
      <c r="G202" s="239">
        <f>ROUND(E202*F202,2)</f>
        <v>0</v>
      </c>
      <c r="H202" s="238"/>
      <c r="I202" s="239">
        <f>ROUND(E202*H202,2)</f>
        <v>0</v>
      </c>
      <c r="J202" s="238"/>
      <c r="K202" s="239">
        <f>ROUND(E202*J202,2)</f>
        <v>0</v>
      </c>
      <c r="L202" s="239">
        <v>12</v>
      </c>
      <c r="M202" s="239">
        <f>G202*(1+L202/100)</f>
        <v>0</v>
      </c>
      <c r="N202" s="237">
        <v>3.5000000000000001E-3</v>
      </c>
      <c r="O202" s="237">
        <f>ROUND(E202*N202,2)</f>
        <v>0.2</v>
      </c>
      <c r="P202" s="237">
        <v>0</v>
      </c>
      <c r="Q202" s="237">
        <f>ROUND(E202*P202,2)</f>
        <v>0</v>
      </c>
      <c r="R202" s="239"/>
      <c r="S202" s="239" t="s">
        <v>192</v>
      </c>
      <c r="T202" s="240" t="s">
        <v>192</v>
      </c>
      <c r="U202" s="220">
        <v>0.3</v>
      </c>
      <c r="V202" s="220">
        <f>ROUND(E202*U202,2)</f>
        <v>16.73</v>
      </c>
      <c r="W202" s="220"/>
      <c r="X202" s="220" t="s">
        <v>180</v>
      </c>
      <c r="Y202" s="220" t="s">
        <v>140</v>
      </c>
      <c r="Z202" s="210"/>
      <c r="AA202" s="210"/>
      <c r="AB202" s="210"/>
      <c r="AC202" s="210"/>
      <c r="AD202" s="210"/>
      <c r="AE202" s="210"/>
      <c r="AF202" s="210"/>
      <c r="AG202" s="210" t="s">
        <v>181</v>
      </c>
      <c r="AH202" s="210"/>
      <c r="AI202" s="210"/>
      <c r="AJ202" s="210"/>
      <c r="AK202" s="210"/>
      <c r="AL202" s="210"/>
      <c r="AM202" s="210"/>
      <c r="AN202" s="210"/>
      <c r="AO202" s="210"/>
      <c r="AP202" s="210"/>
      <c r="AQ202" s="210"/>
      <c r="AR202" s="210"/>
      <c r="AS202" s="210"/>
      <c r="AT202" s="210"/>
      <c r="AU202" s="210"/>
      <c r="AV202" s="210"/>
      <c r="AW202" s="210"/>
      <c r="AX202" s="210"/>
      <c r="AY202" s="210"/>
      <c r="AZ202" s="210"/>
      <c r="BA202" s="210"/>
      <c r="BB202" s="210"/>
      <c r="BC202" s="210"/>
      <c r="BD202" s="210"/>
      <c r="BE202" s="210"/>
      <c r="BF202" s="210"/>
      <c r="BG202" s="210"/>
      <c r="BH202" s="210"/>
    </row>
    <row r="203" spans="1:60" ht="22.5" outlineLevel="2" x14ac:dyDescent="0.2">
      <c r="A203" s="217"/>
      <c r="B203" s="218"/>
      <c r="C203" s="256" t="s">
        <v>311</v>
      </c>
      <c r="D203" s="224"/>
      <c r="E203" s="225"/>
      <c r="F203" s="220"/>
      <c r="G203" s="220"/>
      <c r="H203" s="220"/>
      <c r="I203" s="220"/>
      <c r="J203" s="220"/>
      <c r="K203" s="220"/>
      <c r="L203" s="220"/>
      <c r="M203" s="220"/>
      <c r="N203" s="219"/>
      <c r="O203" s="219"/>
      <c r="P203" s="219"/>
      <c r="Q203" s="219"/>
      <c r="R203" s="220"/>
      <c r="S203" s="220"/>
      <c r="T203" s="220"/>
      <c r="U203" s="220"/>
      <c r="V203" s="220"/>
      <c r="W203" s="220"/>
      <c r="X203" s="220"/>
      <c r="Y203" s="220"/>
      <c r="Z203" s="210"/>
      <c r="AA203" s="210"/>
      <c r="AB203" s="210"/>
      <c r="AC203" s="210"/>
      <c r="AD203" s="210"/>
      <c r="AE203" s="210"/>
      <c r="AF203" s="210"/>
      <c r="AG203" s="210" t="s">
        <v>194</v>
      </c>
      <c r="AH203" s="210">
        <v>0</v>
      </c>
      <c r="AI203" s="210"/>
      <c r="AJ203" s="210"/>
      <c r="AK203" s="210"/>
      <c r="AL203" s="210"/>
      <c r="AM203" s="210"/>
      <c r="AN203" s="210"/>
      <c r="AO203" s="210"/>
      <c r="AP203" s="210"/>
      <c r="AQ203" s="210"/>
      <c r="AR203" s="210"/>
      <c r="AS203" s="210"/>
      <c r="AT203" s="210"/>
      <c r="AU203" s="210"/>
      <c r="AV203" s="210"/>
      <c r="AW203" s="210"/>
      <c r="AX203" s="210"/>
      <c r="AY203" s="210"/>
      <c r="AZ203" s="210"/>
      <c r="BA203" s="210"/>
      <c r="BB203" s="210"/>
      <c r="BC203" s="210"/>
      <c r="BD203" s="210"/>
      <c r="BE203" s="210"/>
      <c r="BF203" s="210"/>
      <c r="BG203" s="210"/>
      <c r="BH203" s="210"/>
    </row>
    <row r="204" spans="1:60" outlineLevel="3" x14ac:dyDescent="0.2">
      <c r="A204" s="217"/>
      <c r="B204" s="218"/>
      <c r="C204" s="256" t="s">
        <v>303</v>
      </c>
      <c r="D204" s="224"/>
      <c r="E204" s="225"/>
      <c r="F204" s="220"/>
      <c r="G204" s="220"/>
      <c r="H204" s="220"/>
      <c r="I204" s="220"/>
      <c r="J204" s="220"/>
      <c r="K204" s="220"/>
      <c r="L204" s="220"/>
      <c r="M204" s="220"/>
      <c r="N204" s="219"/>
      <c r="O204" s="219"/>
      <c r="P204" s="219"/>
      <c r="Q204" s="219"/>
      <c r="R204" s="220"/>
      <c r="S204" s="220"/>
      <c r="T204" s="220"/>
      <c r="U204" s="220"/>
      <c r="V204" s="220"/>
      <c r="W204" s="220"/>
      <c r="X204" s="220"/>
      <c r="Y204" s="220"/>
      <c r="Z204" s="210"/>
      <c r="AA204" s="210"/>
      <c r="AB204" s="210"/>
      <c r="AC204" s="210"/>
      <c r="AD204" s="210"/>
      <c r="AE204" s="210"/>
      <c r="AF204" s="210"/>
      <c r="AG204" s="210" t="s">
        <v>194</v>
      </c>
      <c r="AH204" s="210">
        <v>0</v>
      </c>
      <c r="AI204" s="210"/>
      <c r="AJ204" s="210"/>
      <c r="AK204" s="210"/>
      <c r="AL204" s="210"/>
      <c r="AM204" s="210"/>
      <c r="AN204" s="210"/>
      <c r="AO204" s="210"/>
      <c r="AP204" s="210"/>
      <c r="AQ204" s="210"/>
      <c r="AR204" s="210"/>
      <c r="AS204" s="210"/>
      <c r="AT204" s="210"/>
      <c r="AU204" s="210"/>
      <c r="AV204" s="210"/>
      <c r="AW204" s="210"/>
      <c r="AX204" s="210"/>
      <c r="AY204" s="210"/>
      <c r="AZ204" s="210"/>
      <c r="BA204" s="210"/>
      <c r="BB204" s="210"/>
      <c r="BC204" s="210"/>
      <c r="BD204" s="210"/>
      <c r="BE204" s="210"/>
      <c r="BF204" s="210"/>
      <c r="BG204" s="210"/>
      <c r="BH204" s="210"/>
    </row>
    <row r="205" spans="1:60" outlineLevel="3" x14ac:dyDescent="0.2">
      <c r="A205" s="217"/>
      <c r="B205" s="218"/>
      <c r="C205" s="256" t="s">
        <v>312</v>
      </c>
      <c r="D205" s="224"/>
      <c r="E205" s="225">
        <v>55.771320000000003</v>
      </c>
      <c r="F205" s="220"/>
      <c r="G205" s="220"/>
      <c r="H205" s="220"/>
      <c r="I205" s="220"/>
      <c r="J205" s="220"/>
      <c r="K205" s="220"/>
      <c r="L205" s="220"/>
      <c r="M205" s="220"/>
      <c r="N205" s="219"/>
      <c r="O205" s="219"/>
      <c r="P205" s="219"/>
      <c r="Q205" s="219"/>
      <c r="R205" s="220"/>
      <c r="S205" s="220"/>
      <c r="T205" s="220"/>
      <c r="U205" s="220"/>
      <c r="V205" s="220"/>
      <c r="W205" s="220"/>
      <c r="X205" s="220"/>
      <c r="Y205" s="220"/>
      <c r="Z205" s="210"/>
      <c r="AA205" s="210"/>
      <c r="AB205" s="210"/>
      <c r="AC205" s="210"/>
      <c r="AD205" s="210"/>
      <c r="AE205" s="210"/>
      <c r="AF205" s="210"/>
      <c r="AG205" s="210" t="s">
        <v>194</v>
      </c>
      <c r="AH205" s="210">
        <v>5</v>
      </c>
      <c r="AI205" s="210"/>
      <c r="AJ205" s="210"/>
      <c r="AK205" s="210"/>
      <c r="AL205" s="210"/>
      <c r="AM205" s="210"/>
      <c r="AN205" s="210"/>
      <c r="AO205" s="210"/>
      <c r="AP205" s="210"/>
      <c r="AQ205" s="210"/>
      <c r="AR205" s="210"/>
      <c r="AS205" s="210"/>
      <c r="AT205" s="210"/>
      <c r="AU205" s="210"/>
      <c r="AV205" s="210"/>
      <c r="AW205" s="210"/>
      <c r="AX205" s="210"/>
      <c r="AY205" s="210"/>
      <c r="AZ205" s="210"/>
      <c r="BA205" s="210"/>
      <c r="BB205" s="210"/>
      <c r="BC205" s="210"/>
      <c r="BD205" s="210"/>
      <c r="BE205" s="210"/>
      <c r="BF205" s="210"/>
      <c r="BG205" s="210"/>
      <c r="BH205" s="210"/>
    </row>
    <row r="206" spans="1:60" ht="22.5" outlineLevel="1" x14ac:dyDescent="0.2">
      <c r="A206" s="234">
        <v>37</v>
      </c>
      <c r="B206" s="235" t="s">
        <v>313</v>
      </c>
      <c r="C206" s="252" t="s">
        <v>314</v>
      </c>
      <c r="D206" s="236" t="s">
        <v>200</v>
      </c>
      <c r="E206" s="237">
        <v>62.463880000000003</v>
      </c>
      <c r="F206" s="238"/>
      <c r="G206" s="239">
        <f>ROUND(E206*F206,2)</f>
        <v>0</v>
      </c>
      <c r="H206" s="238"/>
      <c r="I206" s="239">
        <f>ROUND(E206*H206,2)</f>
        <v>0</v>
      </c>
      <c r="J206" s="238"/>
      <c r="K206" s="239">
        <f>ROUND(E206*J206,2)</f>
        <v>0</v>
      </c>
      <c r="L206" s="239">
        <v>12</v>
      </c>
      <c r="M206" s="239">
        <f>G206*(1+L206/100)</f>
        <v>0</v>
      </c>
      <c r="N206" s="237">
        <v>2E-3</v>
      </c>
      <c r="O206" s="237">
        <f>ROUND(E206*N206,2)</f>
        <v>0.12</v>
      </c>
      <c r="P206" s="237">
        <v>0</v>
      </c>
      <c r="Q206" s="237">
        <f>ROUND(E206*P206,2)</f>
        <v>0</v>
      </c>
      <c r="R206" s="239" t="s">
        <v>315</v>
      </c>
      <c r="S206" s="239" t="s">
        <v>192</v>
      </c>
      <c r="T206" s="240" t="s">
        <v>192</v>
      </c>
      <c r="U206" s="220">
        <v>0</v>
      </c>
      <c r="V206" s="220">
        <f>ROUND(E206*U206,2)</f>
        <v>0</v>
      </c>
      <c r="W206" s="220"/>
      <c r="X206" s="220" t="s">
        <v>159</v>
      </c>
      <c r="Y206" s="220" t="s">
        <v>140</v>
      </c>
      <c r="Z206" s="210"/>
      <c r="AA206" s="210"/>
      <c r="AB206" s="210"/>
      <c r="AC206" s="210"/>
      <c r="AD206" s="210"/>
      <c r="AE206" s="210"/>
      <c r="AF206" s="210"/>
      <c r="AG206" s="210" t="s">
        <v>160</v>
      </c>
      <c r="AH206" s="210"/>
      <c r="AI206" s="210"/>
      <c r="AJ206" s="210"/>
      <c r="AK206" s="210"/>
      <c r="AL206" s="210"/>
      <c r="AM206" s="210"/>
      <c r="AN206" s="210"/>
      <c r="AO206" s="210"/>
      <c r="AP206" s="210"/>
      <c r="AQ206" s="210"/>
      <c r="AR206" s="210"/>
      <c r="AS206" s="210"/>
      <c r="AT206" s="210"/>
      <c r="AU206" s="210"/>
      <c r="AV206" s="210"/>
      <c r="AW206" s="210"/>
      <c r="AX206" s="210"/>
      <c r="AY206" s="210"/>
      <c r="AZ206" s="210"/>
      <c r="BA206" s="210"/>
      <c r="BB206" s="210"/>
      <c r="BC206" s="210"/>
      <c r="BD206" s="210"/>
      <c r="BE206" s="210"/>
      <c r="BF206" s="210"/>
      <c r="BG206" s="210"/>
      <c r="BH206" s="210"/>
    </row>
    <row r="207" spans="1:60" outlineLevel="2" x14ac:dyDescent="0.2">
      <c r="A207" s="217"/>
      <c r="B207" s="218"/>
      <c r="C207" s="256" t="s">
        <v>316</v>
      </c>
      <c r="D207" s="224"/>
      <c r="E207" s="225">
        <v>62.463880000000003</v>
      </c>
      <c r="F207" s="220"/>
      <c r="G207" s="220"/>
      <c r="H207" s="220"/>
      <c r="I207" s="220"/>
      <c r="J207" s="220"/>
      <c r="K207" s="220"/>
      <c r="L207" s="220"/>
      <c r="M207" s="220"/>
      <c r="N207" s="219"/>
      <c r="O207" s="219"/>
      <c r="P207" s="219"/>
      <c r="Q207" s="219"/>
      <c r="R207" s="220"/>
      <c r="S207" s="220"/>
      <c r="T207" s="220"/>
      <c r="U207" s="220"/>
      <c r="V207" s="220"/>
      <c r="W207" s="220"/>
      <c r="X207" s="220"/>
      <c r="Y207" s="220"/>
      <c r="Z207" s="210"/>
      <c r="AA207" s="210"/>
      <c r="AB207" s="210"/>
      <c r="AC207" s="210"/>
      <c r="AD207" s="210"/>
      <c r="AE207" s="210"/>
      <c r="AF207" s="210"/>
      <c r="AG207" s="210" t="s">
        <v>194</v>
      </c>
      <c r="AH207" s="210">
        <v>5</v>
      </c>
      <c r="AI207" s="210"/>
      <c r="AJ207" s="210"/>
      <c r="AK207" s="210"/>
      <c r="AL207" s="210"/>
      <c r="AM207" s="210"/>
      <c r="AN207" s="210"/>
      <c r="AO207" s="210"/>
      <c r="AP207" s="210"/>
      <c r="AQ207" s="210"/>
      <c r="AR207" s="210"/>
      <c r="AS207" s="210"/>
      <c r="AT207" s="210"/>
      <c r="AU207" s="210"/>
      <c r="AV207" s="210"/>
      <c r="AW207" s="210"/>
      <c r="AX207" s="210"/>
      <c r="AY207" s="210"/>
      <c r="AZ207" s="210"/>
      <c r="BA207" s="210"/>
      <c r="BB207" s="210"/>
      <c r="BC207" s="210"/>
      <c r="BD207" s="210"/>
      <c r="BE207" s="210"/>
      <c r="BF207" s="210"/>
      <c r="BG207" s="210"/>
      <c r="BH207" s="210"/>
    </row>
    <row r="208" spans="1:60" ht="33.75" outlineLevel="1" x14ac:dyDescent="0.2">
      <c r="A208" s="234">
        <v>38</v>
      </c>
      <c r="B208" s="235" t="s">
        <v>317</v>
      </c>
      <c r="C208" s="252" t="s">
        <v>318</v>
      </c>
      <c r="D208" s="236" t="s">
        <v>200</v>
      </c>
      <c r="E208" s="237">
        <v>218.6044</v>
      </c>
      <c r="F208" s="238"/>
      <c r="G208" s="239">
        <f>ROUND(E208*F208,2)</f>
        <v>0</v>
      </c>
      <c r="H208" s="238"/>
      <c r="I208" s="239">
        <f>ROUND(E208*H208,2)</f>
        <v>0</v>
      </c>
      <c r="J208" s="238"/>
      <c r="K208" s="239">
        <f>ROUND(E208*J208,2)</f>
        <v>0</v>
      </c>
      <c r="L208" s="239">
        <v>12</v>
      </c>
      <c r="M208" s="239">
        <f>G208*(1+L208/100)</f>
        <v>0</v>
      </c>
      <c r="N208" s="237">
        <v>4.922E-2</v>
      </c>
      <c r="O208" s="237">
        <f>ROUND(E208*N208,2)</f>
        <v>10.76</v>
      </c>
      <c r="P208" s="237">
        <v>0</v>
      </c>
      <c r="Q208" s="237">
        <f>ROUND(E208*P208,2)</f>
        <v>0</v>
      </c>
      <c r="R208" s="239"/>
      <c r="S208" s="239" t="s">
        <v>137</v>
      </c>
      <c r="T208" s="240" t="s">
        <v>138</v>
      </c>
      <c r="U208" s="220">
        <v>1.5190999999999999</v>
      </c>
      <c r="V208" s="220">
        <f>ROUND(E208*U208,2)</f>
        <v>332.08</v>
      </c>
      <c r="W208" s="220"/>
      <c r="X208" s="220" t="s">
        <v>139</v>
      </c>
      <c r="Y208" s="220" t="s">
        <v>140</v>
      </c>
      <c r="Z208" s="210"/>
      <c r="AA208" s="210"/>
      <c r="AB208" s="210"/>
      <c r="AC208" s="210"/>
      <c r="AD208" s="210"/>
      <c r="AE208" s="210"/>
      <c r="AF208" s="210"/>
      <c r="AG208" s="210" t="s">
        <v>141</v>
      </c>
      <c r="AH208" s="210"/>
      <c r="AI208" s="210"/>
      <c r="AJ208" s="210"/>
      <c r="AK208" s="210"/>
      <c r="AL208" s="210"/>
      <c r="AM208" s="210"/>
      <c r="AN208" s="210"/>
      <c r="AO208" s="210"/>
      <c r="AP208" s="210"/>
      <c r="AQ208" s="210"/>
      <c r="AR208" s="210"/>
      <c r="AS208" s="210"/>
      <c r="AT208" s="210"/>
      <c r="AU208" s="210"/>
      <c r="AV208" s="210"/>
      <c r="AW208" s="210"/>
      <c r="AX208" s="210"/>
      <c r="AY208" s="210"/>
      <c r="AZ208" s="210"/>
      <c r="BA208" s="210"/>
      <c r="BB208" s="210"/>
      <c r="BC208" s="210"/>
      <c r="BD208" s="210"/>
      <c r="BE208" s="210"/>
      <c r="BF208" s="210"/>
      <c r="BG208" s="210"/>
      <c r="BH208" s="210"/>
    </row>
    <row r="209" spans="1:60" outlineLevel="2" x14ac:dyDescent="0.2">
      <c r="A209" s="217"/>
      <c r="B209" s="218"/>
      <c r="C209" s="253" t="s">
        <v>319</v>
      </c>
      <c r="D209" s="241"/>
      <c r="E209" s="241"/>
      <c r="F209" s="241"/>
      <c r="G209" s="241"/>
      <c r="H209" s="220"/>
      <c r="I209" s="220"/>
      <c r="J209" s="220"/>
      <c r="K209" s="220"/>
      <c r="L209" s="220"/>
      <c r="M209" s="220"/>
      <c r="N209" s="219"/>
      <c r="O209" s="219"/>
      <c r="P209" s="219"/>
      <c r="Q209" s="219"/>
      <c r="R209" s="220"/>
      <c r="S209" s="220"/>
      <c r="T209" s="220"/>
      <c r="U209" s="220"/>
      <c r="V209" s="220"/>
      <c r="W209" s="220"/>
      <c r="X209" s="220"/>
      <c r="Y209" s="220"/>
      <c r="Z209" s="210"/>
      <c r="AA209" s="210"/>
      <c r="AB209" s="210"/>
      <c r="AC209" s="210"/>
      <c r="AD209" s="210"/>
      <c r="AE209" s="210"/>
      <c r="AF209" s="210"/>
      <c r="AG209" s="210" t="s">
        <v>143</v>
      </c>
      <c r="AH209" s="210"/>
      <c r="AI209" s="210"/>
      <c r="AJ209" s="210"/>
      <c r="AK209" s="210"/>
      <c r="AL209" s="210"/>
      <c r="AM209" s="210"/>
      <c r="AN209" s="210"/>
      <c r="AO209" s="210"/>
      <c r="AP209" s="210"/>
      <c r="AQ209" s="210"/>
      <c r="AR209" s="210"/>
      <c r="AS209" s="210"/>
      <c r="AT209" s="210"/>
      <c r="AU209" s="210"/>
      <c r="AV209" s="210"/>
      <c r="AW209" s="210"/>
      <c r="AX209" s="210"/>
      <c r="AY209" s="210"/>
      <c r="AZ209" s="210"/>
      <c r="BA209" s="210"/>
      <c r="BB209" s="210"/>
      <c r="BC209" s="210"/>
      <c r="BD209" s="210"/>
      <c r="BE209" s="210"/>
      <c r="BF209" s="210"/>
      <c r="BG209" s="210"/>
      <c r="BH209" s="210"/>
    </row>
    <row r="210" spans="1:60" outlineLevel="3" x14ac:dyDescent="0.2">
      <c r="A210" s="217"/>
      <c r="B210" s="218"/>
      <c r="C210" s="254" t="s">
        <v>320</v>
      </c>
      <c r="D210" s="242"/>
      <c r="E210" s="242"/>
      <c r="F210" s="242"/>
      <c r="G210" s="242"/>
      <c r="H210" s="220"/>
      <c r="I210" s="220"/>
      <c r="J210" s="220"/>
      <c r="K210" s="220"/>
      <c r="L210" s="220"/>
      <c r="M210" s="220"/>
      <c r="N210" s="219"/>
      <c r="O210" s="219"/>
      <c r="P210" s="219"/>
      <c r="Q210" s="219"/>
      <c r="R210" s="220"/>
      <c r="S210" s="220"/>
      <c r="T210" s="220"/>
      <c r="U210" s="220"/>
      <c r="V210" s="220"/>
      <c r="W210" s="220"/>
      <c r="X210" s="220"/>
      <c r="Y210" s="220"/>
      <c r="Z210" s="210"/>
      <c r="AA210" s="210"/>
      <c r="AB210" s="210"/>
      <c r="AC210" s="210"/>
      <c r="AD210" s="210"/>
      <c r="AE210" s="210"/>
      <c r="AF210" s="210"/>
      <c r="AG210" s="210" t="s">
        <v>143</v>
      </c>
      <c r="AH210" s="210"/>
      <c r="AI210" s="210"/>
      <c r="AJ210" s="210"/>
      <c r="AK210" s="210"/>
      <c r="AL210" s="210"/>
      <c r="AM210" s="210"/>
      <c r="AN210" s="210"/>
      <c r="AO210" s="210"/>
      <c r="AP210" s="210"/>
      <c r="AQ210" s="210"/>
      <c r="AR210" s="210"/>
      <c r="AS210" s="210"/>
      <c r="AT210" s="210"/>
      <c r="AU210" s="210"/>
      <c r="AV210" s="210"/>
      <c r="AW210" s="210"/>
      <c r="AX210" s="210"/>
      <c r="AY210" s="210"/>
      <c r="AZ210" s="210"/>
      <c r="BA210" s="210"/>
      <c r="BB210" s="210"/>
      <c r="BC210" s="210"/>
      <c r="BD210" s="210"/>
      <c r="BE210" s="210"/>
      <c r="BF210" s="210"/>
      <c r="BG210" s="210"/>
      <c r="BH210" s="210"/>
    </row>
    <row r="211" spans="1:60" outlineLevel="3" x14ac:dyDescent="0.2">
      <c r="A211" s="217"/>
      <c r="B211" s="218"/>
      <c r="C211" s="255" t="s">
        <v>162</v>
      </c>
      <c r="D211" s="221"/>
      <c r="E211" s="222"/>
      <c r="F211" s="223"/>
      <c r="G211" s="223"/>
      <c r="H211" s="220"/>
      <c r="I211" s="220"/>
      <c r="J211" s="220"/>
      <c r="K211" s="220"/>
      <c r="L211" s="220"/>
      <c r="M211" s="220"/>
      <c r="N211" s="219"/>
      <c r="O211" s="219"/>
      <c r="P211" s="219"/>
      <c r="Q211" s="219"/>
      <c r="R211" s="220"/>
      <c r="S211" s="220"/>
      <c r="T211" s="220"/>
      <c r="U211" s="220"/>
      <c r="V211" s="220"/>
      <c r="W211" s="220"/>
      <c r="X211" s="220"/>
      <c r="Y211" s="220"/>
      <c r="Z211" s="210"/>
      <c r="AA211" s="210"/>
      <c r="AB211" s="210"/>
      <c r="AC211" s="210"/>
      <c r="AD211" s="210"/>
      <c r="AE211" s="210"/>
      <c r="AF211" s="210"/>
      <c r="AG211" s="210" t="s">
        <v>143</v>
      </c>
      <c r="AH211" s="210"/>
      <c r="AI211" s="210"/>
      <c r="AJ211" s="210"/>
      <c r="AK211" s="210"/>
      <c r="AL211" s="210"/>
      <c r="AM211" s="210"/>
      <c r="AN211" s="210"/>
      <c r="AO211" s="210"/>
      <c r="AP211" s="210"/>
      <c r="AQ211" s="210"/>
      <c r="AR211" s="210"/>
      <c r="AS211" s="210"/>
      <c r="AT211" s="210"/>
      <c r="AU211" s="210"/>
      <c r="AV211" s="210"/>
      <c r="AW211" s="210"/>
      <c r="AX211" s="210"/>
      <c r="AY211" s="210"/>
      <c r="AZ211" s="210"/>
      <c r="BA211" s="210"/>
      <c r="BB211" s="210"/>
      <c r="BC211" s="210"/>
      <c r="BD211" s="210"/>
      <c r="BE211" s="210"/>
      <c r="BF211" s="210"/>
      <c r="BG211" s="210"/>
      <c r="BH211" s="210"/>
    </row>
    <row r="212" spans="1:60" ht="45" outlineLevel="3" x14ac:dyDescent="0.2">
      <c r="A212" s="217"/>
      <c r="B212" s="218"/>
      <c r="C212" s="254" t="s">
        <v>321</v>
      </c>
      <c r="D212" s="242"/>
      <c r="E212" s="242"/>
      <c r="F212" s="242"/>
      <c r="G212" s="242"/>
      <c r="H212" s="220"/>
      <c r="I212" s="220"/>
      <c r="J212" s="220"/>
      <c r="K212" s="220"/>
      <c r="L212" s="220"/>
      <c r="M212" s="220"/>
      <c r="N212" s="219"/>
      <c r="O212" s="219"/>
      <c r="P212" s="219"/>
      <c r="Q212" s="219"/>
      <c r="R212" s="220"/>
      <c r="S212" s="220"/>
      <c r="T212" s="220"/>
      <c r="U212" s="220"/>
      <c r="V212" s="220"/>
      <c r="W212" s="220"/>
      <c r="X212" s="220"/>
      <c r="Y212" s="220"/>
      <c r="Z212" s="210"/>
      <c r="AA212" s="210"/>
      <c r="AB212" s="210"/>
      <c r="AC212" s="210"/>
      <c r="AD212" s="210"/>
      <c r="AE212" s="210"/>
      <c r="AF212" s="210"/>
      <c r="AG212" s="210" t="s">
        <v>143</v>
      </c>
      <c r="AH212" s="210"/>
      <c r="AI212" s="210"/>
      <c r="AJ212" s="210"/>
      <c r="AK212" s="210"/>
      <c r="AL212" s="210"/>
      <c r="AM212" s="210"/>
      <c r="AN212" s="210"/>
      <c r="AO212" s="210"/>
      <c r="AP212" s="210"/>
      <c r="AQ212" s="210"/>
      <c r="AR212" s="210"/>
      <c r="AS212" s="210"/>
      <c r="AT212" s="210"/>
      <c r="AU212" s="210"/>
      <c r="AV212" s="210"/>
      <c r="AW212" s="210"/>
      <c r="AX212" s="210"/>
      <c r="AY212" s="210"/>
      <c r="AZ212" s="210"/>
      <c r="BA212" s="243" t="str">
        <f>C212</f>
        <v>Zakrytí výplní otvorů. Osazení soklové lišty. Nalepení tepelně izolačních fasádních desek (fasáda, ostění a parapety výplní otvorů). Zajištění terčovými hmoždinkami. Vyztužení rohů lištami, osazení parapetních a okenních omítkových lišt. Nanesení lepicí stěrky na zabroušený podklad, vlepení výztužné sklolaminátové síťoviny, zatření stěrky. Penetrační nátěr, povrchová úprava omítkou.</v>
      </c>
      <c r="BB212" s="210"/>
      <c r="BC212" s="210"/>
      <c r="BD212" s="210"/>
      <c r="BE212" s="210"/>
      <c r="BF212" s="210"/>
      <c r="BG212" s="210"/>
      <c r="BH212" s="210"/>
    </row>
    <row r="213" spans="1:60" outlineLevel="3" x14ac:dyDescent="0.2">
      <c r="A213" s="217"/>
      <c r="B213" s="218"/>
      <c r="C213" s="254" t="s">
        <v>322</v>
      </c>
      <c r="D213" s="242"/>
      <c r="E213" s="242"/>
      <c r="F213" s="242"/>
      <c r="G213" s="242"/>
      <c r="H213" s="220"/>
      <c r="I213" s="220"/>
      <c r="J213" s="220"/>
      <c r="K213" s="220"/>
      <c r="L213" s="220"/>
      <c r="M213" s="220"/>
      <c r="N213" s="219"/>
      <c r="O213" s="219"/>
      <c r="P213" s="219"/>
      <c r="Q213" s="219"/>
      <c r="R213" s="220"/>
      <c r="S213" s="220"/>
      <c r="T213" s="220"/>
      <c r="U213" s="220"/>
      <c r="V213" s="220"/>
      <c r="W213" s="220"/>
      <c r="X213" s="220"/>
      <c r="Y213" s="220"/>
      <c r="Z213" s="210"/>
      <c r="AA213" s="210"/>
      <c r="AB213" s="210"/>
      <c r="AC213" s="210"/>
      <c r="AD213" s="210"/>
      <c r="AE213" s="210"/>
      <c r="AF213" s="210"/>
      <c r="AG213" s="210" t="s">
        <v>143</v>
      </c>
      <c r="AH213" s="210"/>
      <c r="AI213" s="210"/>
      <c r="AJ213" s="210"/>
      <c r="AK213" s="210"/>
      <c r="AL213" s="210"/>
      <c r="AM213" s="210"/>
      <c r="AN213" s="210"/>
      <c r="AO213" s="210"/>
      <c r="AP213" s="210"/>
      <c r="AQ213" s="210"/>
      <c r="AR213" s="210"/>
      <c r="AS213" s="210"/>
      <c r="AT213" s="210"/>
      <c r="AU213" s="210"/>
      <c r="AV213" s="210"/>
      <c r="AW213" s="210"/>
      <c r="AX213" s="210"/>
      <c r="AY213" s="210"/>
      <c r="AZ213" s="210"/>
      <c r="BA213" s="210"/>
      <c r="BB213" s="210"/>
      <c r="BC213" s="210"/>
      <c r="BD213" s="210"/>
      <c r="BE213" s="210"/>
      <c r="BF213" s="210"/>
      <c r="BG213" s="210"/>
      <c r="BH213" s="210"/>
    </row>
    <row r="214" spans="1:60" outlineLevel="2" x14ac:dyDescent="0.2">
      <c r="A214" s="217"/>
      <c r="B214" s="218"/>
      <c r="C214" s="256" t="s">
        <v>323</v>
      </c>
      <c r="D214" s="224"/>
      <c r="E214" s="225"/>
      <c r="F214" s="220"/>
      <c r="G214" s="220"/>
      <c r="H214" s="220"/>
      <c r="I214" s="220"/>
      <c r="J214" s="220"/>
      <c r="K214" s="220"/>
      <c r="L214" s="220"/>
      <c r="M214" s="220"/>
      <c r="N214" s="219"/>
      <c r="O214" s="219"/>
      <c r="P214" s="219"/>
      <c r="Q214" s="219"/>
      <c r="R214" s="220"/>
      <c r="S214" s="220"/>
      <c r="T214" s="220"/>
      <c r="U214" s="220"/>
      <c r="V214" s="220"/>
      <c r="W214" s="220"/>
      <c r="X214" s="220"/>
      <c r="Y214" s="220"/>
      <c r="Z214" s="210"/>
      <c r="AA214" s="210"/>
      <c r="AB214" s="210"/>
      <c r="AC214" s="210"/>
      <c r="AD214" s="210"/>
      <c r="AE214" s="210"/>
      <c r="AF214" s="210"/>
      <c r="AG214" s="210" t="s">
        <v>194</v>
      </c>
      <c r="AH214" s="210">
        <v>0</v>
      </c>
      <c r="AI214" s="210"/>
      <c r="AJ214" s="210"/>
      <c r="AK214" s="210"/>
      <c r="AL214" s="210"/>
      <c r="AM214" s="210"/>
      <c r="AN214" s="210"/>
      <c r="AO214" s="210"/>
      <c r="AP214" s="210"/>
      <c r="AQ214" s="210"/>
      <c r="AR214" s="210"/>
      <c r="AS214" s="210"/>
      <c r="AT214" s="210"/>
      <c r="AU214" s="210"/>
      <c r="AV214" s="210"/>
      <c r="AW214" s="210"/>
      <c r="AX214" s="210"/>
      <c r="AY214" s="210"/>
      <c r="AZ214" s="210"/>
      <c r="BA214" s="210"/>
      <c r="BB214" s="210"/>
      <c r="BC214" s="210"/>
      <c r="BD214" s="210"/>
      <c r="BE214" s="210"/>
      <c r="BF214" s="210"/>
      <c r="BG214" s="210"/>
      <c r="BH214" s="210"/>
    </row>
    <row r="215" spans="1:60" outlineLevel="3" x14ac:dyDescent="0.2">
      <c r="A215" s="217"/>
      <c r="B215" s="218"/>
      <c r="C215" s="256" t="s">
        <v>324</v>
      </c>
      <c r="D215" s="224"/>
      <c r="E215" s="225">
        <v>203.64500000000001</v>
      </c>
      <c r="F215" s="220"/>
      <c r="G215" s="220"/>
      <c r="H215" s="220"/>
      <c r="I215" s="220"/>
      <c r="J215" s="220"/>
      <c r="K215" s="220"/>
      <c r="L215" s="220"/>
      <c r="M215" s="220"/>
      <c r="N215" s="219"/>
      <c r="O215" s="219"/>
      <c r="P215" s="219"/>
      <c r="Q215" s="219"/>
      <c r="R215" s="220"/>
      <c r="S215" s="220"/>
      <c r="T215" s="220"/>
      <c r="U215" s="220"/>
      <c r="V215" s="220"/>
      <c r="W215" s="220"/>
      <c r="X215" s="220"/>
      <c r="Y215" s="220"/>
      <c r="Z215" s="210"/>
      <c r="AA215" s="210"/>
      <c r="AB215" s="210"/>
      <c r="AC215" s="210"/>
      <c r="AD215" s="210"/>
      <c r="AE215" s="210"/>
      <c r="AF215" s="210"/>
      <c r="AG215" s="210" t="s">
        <v>194</v>
      </c>
      <c r="AH215" s="210">
        <v>0</v>
      </c>
      <c r="AI215" s="210"/>
      <c r="AJ215" s="210"/>
      <c r="AK215" s="210"/>
      <c r="AL215" s="210"/>
      <c r="AM215" s="210"/>
      <c r="AN215" s="210"/>
      <c r="AO215" s="210"/>
      <c r="AP215" s="210"/>
      <c r="AQ215" s="210"/>
      <c r="AR215" s="210"/>
      <c r="AS215" s="210"/>
      <c r="AT215" s="210"/>
      <c r="AU215" s="210"/>
      <c r="AV215" s="210"/>
      <c r="AW215" s="210"/>
      <c r="AX215" s="210"/>
      <c r="AY215" s="210"/>
      <c r="AZ215" s="210"/>
      <c r="BA215" s="210"/>
      <c r="BB215" s="210"/>
      <c r="BC215" s="210"/>
      <c r="BD215" s="210"/>
      <c r="BE215" s="210"/>
      <c r="BF215" s="210"/>
      <c r="BG215" s="210"/>
      <c r="BH215" s="210"/>
    </row>
    <row r="216" spans="1:60" outlineLevel="3" x14ac:dyDescent="0.2">
      <c r="A216" s="217"/>
      <c r="B216" s="218"/>
      <c r="C216" s="256" t="s">
        <v>325</v>
      </c>
      <c r="D216" s="224"/>
      <c r="E216" s="225">
        <v>1.964</v>
      </c>
      <c r="F216" s="220"/>
      <c r="G216" s="220"/>
      <c r="H216" s="220"/>
      <c r="I216" s="220"/>
      <c r="J216" s="220"/>
      <c r="K216" s="220"/>
      <c r="L216" s="220"/>
      <c r="M216" s="220"/>
      <c r="N216" s="219"/>
      <c r="O216" s="219"/>
      <c r="P216" s="219"/>
      <c r="Q216" s="219"/>
      <c r="R216" s="220"/>
      <c r="S216" s="220"/>
      <c r="T216" s="220"/>
      <c r="U216" s="220"/>
      <c r="V216" s="220"/>
      <c r="W216" s="220"/>
      <c r="X216" s="220"/>
      <c r="Y216" s="220"/>
      <c r="Z216" s="210"/>
      <c r="AA216" s="210"/>
      <c r="AB216" s="210"/>
      <c r="AC216" s="210"/>
      <c r="AD216" s="210"/>
      <c r="AE216" s="210"/>
      <c r="AF216" s="210"/>
      <c r="AG216" s="210" t="s">
        <v>194</v>
      </c>
      <c r="AH216" s="210">
        <v>0</v>
      </c>
      <c r="AI216" s="210"/>
      <c r="AJ216" s="210"/>
      <c r="AK216" s="210"/>
      <c r="AL216" s="210"/>
      <c r="AM216" s="210"/>
      <c r="AN216" s="210"/>
      <c r="AO216" s="210"/>
      <c r="AP216" s="210"/>
      <c r="AQ216" s="210"/>
      <c r="AR216" s="210"/>
      <c r="AS216" s="210"/>
      <c r="AT216" s="210"/>
      <c r="AU216" s="210"/>
      <c r="AV216" s="210"/>
      <c r="AW216" s="210"/>
      <c r="AX216" s="210"/>
      <c r="AY216" s="210"/>
      <c r="AZ216" s="210"/>
      <c r="BA216" s="210"/>
      <c r="BB216" s="210"/>
      <c r="BC216" s="210"/>
      <c r="BD216" s="210"/>
      <c r="BE216" s="210"/>
      <c r="BF216" s="210"/>
      <c r="BG216" s="210"/>
      <c r="BH216" s="210"/>
    </row>
    <row r="217" spans="1:60" outlineLevel="3" x14ac:dyDescent="0.2">
      <c r="A217" s="217"/>
      <c r="B217" s="218"/>
      <c r="C217" s="256" t="s">
        <v>326</v>
      </c>
      <c r="D217" s="224"/>
      <c r="E217" s="225">
        <v>12.9954</v>
      </c>
      <c r="F217" s="220"/>
      <c r="G217" s="220"/>
      <c r="H217" s="220"/>
      <c r="I217" s="220"/>
      <c r="J217" s="220"/>
      <c r="K217" s="220"/>
      <c r="L217" s="220"/>
      <c r="M217" s="220"/>
      <c r="N217" s="219"/>
      <c r="O217" s="219"/>
      <c r="P217" s="219"/>
      <c r="Q217" s="219"/>
      <c r="R217" s="220"/>
      <c r="S217" s="220"/>
      <c r="T217" s="220"/>
      <c r="U217" s="220"/>
      <c r="V217" s="220"/>
      <c r="W217" s="220"/>
      <c r="X217" s="220"/>
      <c r="Y217" s="220"/>
      <c r="Z217" s="210"/>
      <c r="AA217" s="210"/>
      <c r="AB217" s="210"/>
      <c r="AC217" s="210"/>
      <c r="AD217" s="210"/>
      <c r="AE217" s="210"/>
      <c r="AF217" s="210"/>
      <c r="AG217" s="210" t="s">
        <v>194</v>
      </c>
      <c r="AH217" s="210">
        <v>0</v>
      </c>
      <c r="AI217" s="210"/>
      <c r="AJ217" s="210"/>
      <c r="AK217" s="210"/>
      <c r="AL217" s="210"/>
      <c r="AM217" s="210"/>
      <c r="AN217" s="210"/>
      <c r="AO217" s="210"/>
      <c r="AP217" s="210"/>
      <c r="AQ217" s="210"/>
      <c r="AR217" s="210"/>
      <c r="AS217" s="210"/>
      <c r="AT217" s="210"/>
      <c r="AU217" s="210"/>
      <c r="AV217" s="210"/>
      <c r="AW217" s="210"/>
      <c r="AX217" s="210"/>
      <c r="AY217" s="210"/>
      <c r="AZ217" s="210"/>
      <c r="BA217" s="210"/>
      <c r="BB217" s="210"/>
      <c r="BC217" s="210"/>
      <c r="BD217" s="210"/>
      <c r="BE217" s="210"/>
      <c r="BF217" s="210"/>
      <c r="BG217" s="210"/>
      <c r="BH217" s="210"/>
    </row>
    <row r="218" spans="1:60" x14ac:dyDescent="0.2">
      <c r="A218" s="227" t="s">
        <v>132</v>
      </c>
      <c r="B218" s="228" t="s">
        <v>81</v>
      </c>
      <c r="C218" s="251" t="s">
        <v>82</v>
      </c>
      <c r="D218" s="229"/>
      <c r="E218" s="230"/>
      <c r="F218" s="231"/>
      <c r="G218" s="231">
        <f>SUMIF(AG219:AG231,"&lt;&gt;NOR",G219:G231)</f>
        <v>0</v>
      </c>
      <c r="H218" s="231"/>
      <c r="I218" s="231">
        <f>SUM(I219:I231)</f>
        <v>0</v>
      </c>
      <c r="J218" s="231"/>
      <c r="K218" s="231">
        <f>SUM(K219:K231)</f>
        <v>0</v>
      </c>
      <c r="L218" s="231"/>
      <c r="M218" s="231">
        <f>SUM(M219:M231)</f>
        <v>0</v>
      </c>
      <c r="N218" s="230"/>
      <c r="O218" s="230">
        <f>SUM(O219:O231)</f>
        <v>9.5699999999999985</v>
      </c>
      <c r="P218" s="230"/>
      <c r="Q218" s="230">
        <f>SUM(Q219:Q231)</f>
        <v>0.01</v>
      </c>
      <c r="R218" s="231"/>
      <c r="S218" s="231"/>
      <c r="T218" s="232"/>
      <c r="U218" s="226"/>
      <c r="V218" s="226">
        <f>SUM(V219:V231)</f>
        <v>172.28</v>
      </c>
      <c r="W218" s="226"/>
      <c r="X218" s="226"/>
      <c r="Y218" s="226"/>
      <c r="AG218" t="s">
        <v>133</v>
      </c>
    </row>
    <row r="219" spans="1:60" ht="22.5" outlineLevel="1" x14ac:dyDescent="0.2">
      <c r="A219" s="234">
        <v>39</v>
      </c>
      <c r="B219" s="235" t="s">
        <v>327</v>
      </c>
      <c r="C219" s="252" t="s">
        <v>328</v>
      </c>
      <c r="D219" s="236" t="s">
        <v>200</v>
      </c>
      <c r="E219" s="237">
        <v>519.12980000000005</v>
      </c>
      <c r="F219" s="238"/>
      <c r="G219" s="239">
        <f>ROUND(E219*F219,2)</f>
        <v>0</v>
      </c>
      <c r="H219" s="238"/>
      <c r="I219" s="239">
        <f>ROUND(E219*H219,2)</f>
        <v>0</v>
      </c>
      <c r="J219" s="238"/>
      <c r="K219" s="239">
        <f>ROUND(E219*J219,2)</f>
        <v>0</v>
      </c>
      <c r="L219" s="239">
        <v>12</v>
      </c>
      <c r="M219" s="239">
        <f>G219*(1+L219/100)</f>
        <v>0</v>
      </c>
      <c r="N219" s="237">
        <v>1.8380000000000001E-2</v>
      </c>
      <c r="O219" s="237">
        <f>ROUND(E219*N219,2)</f>
        <v>9.5399999999999991</v>
      </c>
      <c r="P219" s="237">
        <v>0</v>
      </c>
      <c r="Q219" s="237">
        <f>ROUND(E219*P219,2)</f>
        <v>0</v>
      </c>
      <c r="R219" s="239"/>
      <c r="S219" s="239" t="s">
        <v>192</v>
      </c>
      <c r="T219" s="240" t="s">
        <v>138</v>
      </c>
      <c r="U219" s="220">
        <v>0.20275000000000001</v>
      </c>
      <c r="V219" s="220">
        <f>ROUND(E219*U219,2)</f>
        <v>105.25</v>
      </c>
      <c r="W219" s="220"/>
      <c r="X219" s="220" t="s">
        <v>139</v>
      </c>
      <c r="Y219" s="220" t="s">
        <v>140</v>
      </c>
      <c r="Z219" s="210"/>
      <c r="AA219" s="210"/>
      <c r="AB219" s="210"/>
      <c r="AC219" s="210"/>
      <c r="AD219" s="210"/>
      <c r="AE219" s="210"/>
      <c r="AF219" s="210"/>
      <c r="AG219" s="210" t="s">
        <v>141</v>
      </c>
      <c r="AH219" s="210"/>
      <c r="AI219" s="210"/>
      <c r="AJ219" s="210"/>
      <c r="AK219" s="210"/>
      <c r="AL219" s="210"/>
      <c r="AM219" s="210"/>
      <c r="AN219" s="210"/>
      <c r="AO219" s="210"/>
      <c r="AP219" s="210"/>
      <c r="AQ219" s="210"/>
      <c r="AR219" s="210"/>
      <c r="AS219" s="210"/>
      <c r="AT219" s="210"/>
      <c r="AU219" s="210"/>
      <c r="AV219" s="210"/>
      <c r="AW219" s="210"/>
      <c r="AX219" s="210"/>
      <c r="AY219" s="210"/>
      <c r="AZ219" s="210"/>
      <c r="BA219" s="210"/>
      <c r="BB219" s="210"/>
      <c r="BC219" s="210"/>
      <c r="BD219" s="210"/>
      <c r="BE219" s="210"/>
      <c r="BF219" s="210"/>
      <c r="BG219" s="210"/>
      <c r="BH219" s="210"/>
    </row>
    <row r="220" spans="1:60" outlineLevel="2" x14ac:dyDescent="0.2">
      <c r="A220" s="217"/>
      <c r="B220" s="218"/>
      <c r="C220" s="256" t="s">
        <v>329</v>
      </c>
      <c r="D220" s="224"/>
      <c r="E220" s="225"/>
      <c r="F220" s="220"/>
      <c r="G220" s="220"/>
      <c r="H220" s="220"/>
      <c r="I220" s="220"/>
      <c r="J220" s="220"/>
      <c r="K220" s="220"/>
      <c r="L220" s="220"/>
      <c r="M220" s="220"/>
      <c r="N220" s="219"/>
      <c r="O220" s="219"/>
      <c r="P220" s="219"/>
      <c r="Q220" s="219"/>
      <c r="R220" s="220"/>
      <c r="S220" s="220"/>
      <c r="T220" s="220"/>
      <c r="U220" s="220"/>
      <c r="V220" s="220"/>
      <c r="W220" s="220"/>
      <c r="X220" s="220"/>
      <c r="Y220" s="220"/>
      <c r="Z220" s="210"/>
      <c r="AA220" s="210"/>
      <c r="AB220" s="210"/>
      <c r="AC220" s="210"/>
      <c r="AD220" s="210"/>
      <c r="AE220" s="210"/>
      <c r="AF220" s="210"/>
      <c r="AG220" s="210" t="s">
        <v>194</v>
      </c>
      <c r="AH220" s="210">
        <v>0</v>
      </c>
      <c r="AI220" s="210"/>
      <c r="AJ220" s="210"/>
      <c r="AK220" s="210"/>
      <c r="AL220" s="210"/>
      <c r="AM220" s="210"/>
      <c r="AN220" s="210"/>
      <c r="AO220" s="210"/>
      <c r="AP220" s="210"/>
      <c r="AQ220" s="210"/>
      <c r="AR220" s="210"/>
      <c r="AS220" s="210"/>
      <c r="AT220" s="210"/>
      <c r="AU220" s="210"/>
      <c r="AV220" s="210"/>
      <c r="AW220" s="210"/>
      <c r="AX220" s="210"/>
      <c r="AY220" s="210"/>
      <c r="AZ220" s="210"/>
      <c r="BA220" s="210"/>
      <c r="BB220" s="210"/>
      <c r="BC220" s="210"/>
      <c r="BD220" s="210"/>
      <c r="BE220" s="210"/>
      <c r="BF220" s="210"/>
      <c r="BG220" s="210"/>
      <c r="BH220" s="210"/>
    </row>
    <row r="221" spans="1:60" outlineLevel="3" x14ac:dyDescent="0.2">
      <c r="A221" s="217"/>
      <c r="B221" s="218"/>
      <c r="C221" s="256" t="s">
        <v>210</v>
      </c>
      <c r="D221" s="224"/>
      <c r="E221" s="225"/>
      <c r="F221" s="220"/>
      <c r="G221" s="220"/>
      <c r="H221" s="220"/>
      <c r="I221" s="220"/>
      <c r="J221" s="220"/>
      <c r="K221" s="220"/>
      <c r="L221" s="220"/>
      <c r="M221" s="220"/>
      <c r="N221" s="219"/>
      <c r="O221" s="219"/>
      <c r="P221" s="219"/>
      <c r="Q221" s="219"/>
      <c r="R221" s="220"/>
      <c r="S221" s="220"/>
      <c r="T221" s="220"/>
      <c r="U221" s="220"/>
      <c r="V221" s="220"/>
      <c r="W221" s="220"/>
      <c r="X221" s="220"/>
      <c r="Y221" s="220"/>
      <c r="Z221" s="210"/>
      <c r="AA221" s="210"/>
      <c r="AB221" s="210"/>
      <c r="AC221" s="210"/>
      <c r="AD221" s="210"/>
      <c r="AE221" s="210"/>
      <c r="AF221" s="210"/>
      <c r="AG221" s="210" t="s">
        <v>194</v>
      </c>
      <c r="AH221" s="210">
        <v>0</v>
      </c>
      <c r="AI221" s="210"/>
      <c r="AJ221" s="210"/>
      <c r="AK221" s="210"/>
      <c r="AL221" s="210"/>
      <c r="AM221" s="210"/>
      <c r="AN221" s="210"/>
      <c r="AO221" s="210"/>
      <c r="AP221" s="210"/>
      <c r="AQ221" s="210"/>
      <c r="AR221" s="210"/>
      <c r="AS221" s="210"/>
      <c r="AT221" s="210"/>
      <c r="AU221" s="210"/>
      <c r="AV221" s="210"/>
      <c r="AW221" s="210"/>
      <c r="AX221" s="210"/>
      <c r="AY221" s="210"/>
      <c r="AZ221" s="210"/>
      <c r="BA221" s="210"/>
      <c r="BB221" s="210"/>
      <c r="BC221" s="210"/>
      <c r="BD221" s="210"/>
      <c r="BE221" s="210"/>
      <c r="BF221" s="210"/>
      <c r="BG221" s="210"/>
      <c r="BH221" s="210"/>
    </row>
    <row r="222" spans="1:60" outlineLevel="3" x14ac:dyDescent="0.2">
      <c r="A222" s="217"/>
      <c r="B222" s="218"/>
      <c r="C222" s="256" t="s">
        <v>211</v>
      </c>
      <c r="D222" s="224"/>
      <c r="E222" s="225">
        <v>20.89</v>
      </c>
      <c r="F222" s="220"/>
      <c r="G222" s="220"/>
      <c r="H222" s="220"/>
      <c r="I222" s="220"/>
      <c r="J222" s="220"/>
      <c r="K222" s="220"/>
      <c r="L222" s="220"/>
      <c r="M222" s="220"/>
      <c r="N222" s="219"/>
      <c r="O222" s="219"/>
      <c r="P222" s="219"/>
      <c r="Q222" s="219"/>
      <c r="R222" s="220"/>
      <c r="S222" s="220"/>
      <c r="T222" s="220"/>
      <c r="U222" s="220"/>
      <c r="V222" s="220"/>
      <c r="W222" s="220"/>
      <c r="X222" s="220"/>
      <c r="Y222" s="220"/>
      <c r="Z222" s="210"/>
      <c r="AA222" s="210"/>
      <c r="AB222" s="210"/>
      <c r="AC222" s="210"/>
      <c r="AD222" s="210"/>
      <c r="AE222" s="210"/>
      <c r="AF222" s="210"/>
      <c r="AG222" s="210" t="s">
        <v>194</v>
      </c>
      <c r="AH222" s="210">
        <v>0</v>
      </c>
      <c r="AI222" s="210"/>
      <c r="AJ222" s="210"/>
      <c r="AK222" s="210"/>
      <c r="AL222" s="210"/>
      <c r="AM222" s="210"/>
      <c r="AN222" s="210"/>
      <c r="AO222" s="210"/>
      <c r="AP222" s="210"/>
      <c r="AQ222" s="210"/>
      <c r="AR222" s="210"/>
      <c r="AS222" s="210"/>
      <c r="AT222" s="210"/>
      <c r="AU222" s="210"/>
      <c r="AV222" s="210"/>
      <c r="AW222" s="210"/>
      <c r="AX222" s="210"/>
      <c r="AY222" s="210"/>
      <c r="AZ222" s="210"/>
      <c r="BA222" s="210"/>
      <c r="BB222" s="210"/>
      <c r="BC222" s="210"/>
      <c r="BD222" s="210"/>
      <c r="BE222" s="210"/>
      <c r="BF222" s="210"/>
      <c r="BG222" s="210"/>
      <c r="BH222" s="210"/>
    </row>
    <row r="223" spans="1:60" outlineLevel="3" x14ac:dyDescent="0.2">
      <c r="A223" s="217"/>
      <c r="B223" s="218"/>
      <c r="C223" s="256" t="s">
        <v>212</v>
      </c>
      <c r="D223" s="224"/>
      <c r="E223" s="225">
        <v>12.077199999999999</v>
      </c>
      <c r="F223" s="220"/>
      <c r="G223" s="220"/>
      <c r="H223" s="220"/>
      <c r="I223" s="220"/>
      <c r="J223" s="220"/>
      <c r="K223" s="220"/>
      <c r="L223" s="220"/>
      <c r="M223" s="220"/>
      <c r="N223" s="219"/>
      <c r="O223" s="219"/>
      <c r="P223" s="219"/>
      <c r="Q223" s="219"/>
      <c r="R223" s="220"/>
      <c r="S223" s="220"/>
      <c r="T223" s="220"/>
      <c r="U223" s="220"/>
      <c r="V223" s="220"/>
      <c r="W223" s="220"/>
      <c r="X223" s="220"/>
      <c r="Y223" s="220"/>
      <c r="Z223" s="210"/>
      <c r="AA223" s="210"/>
      <c r="AB223" s="210"/>
      <c r="AC223" s="210"/>
      <c r="AD223" s="210"/>
      <c r="AE223" s="210"/>
      <c r="AF223" s="210"/>
      <c r="AG223" s="210" t="s">
        <v>194</v>
      </c>
      <c r="AH223" s="210">
        <v>0</v>
      </c>
      <c r="AI223" s="210"/>
      <c r="AJ223" s="210"/>
      <c r="AK223" s="210"/>
      <c r="AL223" s="210"/>
      <c r="AM223" s="210"/>
      <c r="AN223" s="210"/>
      <c r="AO223" s="210"/>
      <c r="AP223" s="210"/>
      <c r="AQ223" s="210"/>
      <c r="AR223" s="210"/>
      <c r="AS223" s="210"/>
      <c r="AT223" s="210"/>
      <c r="AU223" s="210"/>
      <c r="AV223" s="210"/>
      <c r="AW223" s="210"/>
      <c r="AX223" s="210"/>
      <c r="AY223" s="210"/>
      <c r="AZ223" s="210"/>
      <c r="BA223" s="210"/>
      <c r="BB223" s="210"/>
      <c r="BC223" s="210"/>
      <c r="BD223" s="210"/>
      <c r="BE223" s="210"/>
      <c r="BF223" s="210"/>
      <c r="BG223" s="210"/>
      <c r="BH223" s="210"/>
    </row>
    <row r="224" spans="1:60" outlineLevel="3" x14ac:dyDescent="0.2">
      <c r="A224" s="217"/>
      <c r="B224" s="218"/>
      <c r="C224" s="256" t="s">
        <v>213</v>
      </c>
      <c r="D224" s="224"/>
      <c r="E224" s="225">
        <v>23.212599999999998</v>
      </c>
      <c r="F224" s="220"/>
      <c r="G224" s="220"/>
      <c r="H224" s="220"/>
      <c r="I224" s="220"/>
      <c r="J224" s="220"/>
      <c r="K224" s="220"/>
      <c r="L224" s="220"/>
      <c r="M224" s="220"/>
      <c r="N224" s="219"/>
      <c r="O224" s="219"/>
      <c r="P224" s="219"/>
      <c r="Q224" s="219"/>
      <c r="R224" s="220"/>
      <c r="S224" s="220"/>
      <c r="T224" s="220"/>
      <c r="U224" s="220"/>
      <c r="V224" s="220"/>
      <c r="W224" s="220"/>
      <c r="X224" s="220"/>
      <c r="Y224" s="220"/>
      <c r="Z224" s="210"/>
      <c r="AA224" s="210"/>
      <c r="AB224" s="210"/>
      <c r="AC224" s="210"/>
      <c r="AD224" s="210"/>
      <c r="AE224" s="210"/>
      <c r="AF224" s="210"/>
      <c r="AG224" s="210" t="s">
        <v>194</v>
      </c>
      <c r="AH224" s="210">
        <v>0</v>
      </c>
      <c r="AI224" s="210"/>
      <c r="AJ224" s="210"/>
      <c r="AK224" s="210"/>
      <c r="AL224" s="210"/>
      <c r="AM224" s="210"/>
      <c r="AN224" s="210"/>
      <c r="AO224" s="210"/>
      <c r="AP224" s="210"/>
      <c r="AQ224" s="210"/>
      <c r="AR224" s="210"/>
      <c r="AS224" s="210"/>
      <c r="AT224" s="210"/>
      <c r="AU224" s="210"/>
      <c r="AV224" s="210"/>
      <c r="AW224" s="210"/>
      <c r="AX224" s="210"/>
      <c r="AY224" s="210"/>
      <c r="AZ224" s="210"/>
      <c r="BA224" s="210"/>
      <c r="BB224" s="210"/>
      <c r="BC224" s="210"/>
      <c r="BD224" s="210"/>
      <c r="BE224" s="210"/>
      <c r="BF224" s="210"/>
      <c r="BG224" s="210"/>
      <c r="BH224" s="210"/>
    </row>
    <row r="225" spans="1:60" outlineLevel="3" x14ac:dyDescent="0.2">
      <c r="A225" s="217"/>
      <c r="B225" s="218"/>
      <c r="C225" s="256" t="s">
        <v>226</v>
      </c>
      <c r="D225" s="224"/>
      <c r="E225" s="225">
        <v>95.23</v>
      </c>
      <c r="F225" s="220"/>
      <c r="G225" s="220"/>
      <c r="H225" s="220"/>
      <c r="I225" s="220"/>
      <c r="J225" s="220"/>
      <c r="K225" s="220"/>
      <c r="L225" s="220"/>
      <c r="M225" s="220"/>
      <c r="N225" s="219"/>
      <c r="O225" s="219"/>
      <c r="P225" s="219"/>
      <c r="Q225" s="219"/>
      <c r="R225" s="220"/>
      <c r="S225" s="220"/>
      <c r="T225" s="220"/>
      <c r="U225" s="220"/>
      <c r="V225" s="220"/>
      <c r="W225" s="220"/>
      <c r="X225" s="220"/>
      <c r="Y225" s="220"/>
      <c r="Z225" s="210"/>
      <c r="AA225" s="210"/>
      <c r="AB225" s="210"/>
      <c r="AC225" s="210"/>
      <c r="AD225" s="210"/>
      <c r="AE225" s="210"/>
      <c r="AF225" s="210"/>
      <c r="AG225" s="210" t="s">
        <v>194</v>
      </c>
      <c r="AH225" s="210">
        <v>0</v>
      </c>
      <c r="AI225" s="210"/>
      <c r="AJ225" s="210"/>
      <c r="AK225" s="210"/>
      <c r="AL225" s="210"/>
      <c r="AM225" s="210"/>
      <c r="AN225" s="210"/>
      <c r="AO225" s="210"/>
      <c r="AP225" s="210"/>
      <c r="AQ225" s="210"/>
      <c r="AR225" s="210"/>
      <c r="AS225" s="210"/>
      <c r="AT225" s="210"/>
      <c r="AU225" s="210"/>
      <c r="AV225" s="210"/>
      <c r="AW225" s="210"/>
      <c r="AX225" s="210"/>
      <c r="AY225" s="210"/>
      <c r="AZ225" s="210"/>
      <c r="BA225" s="210"/>
      <c r="BB225" s="210"/>
      <c r="BC225" s="210"/>
      <c r="BD225" s="210"/>
      <c r="BE225" s="210"/>
      <c r="BF225" s="210"/>
      <c r="BG225" s="210"/>
      <c r="BH225" s="210"/>
    </row>
    <row r="226" spans="1:60" outlineLevel="3" x14ac:dyDescent="0.2">
      <c r="A226" s="217"/>
      <c r="B226" s="218"/>
      <c r="C226" s="256" t="s">
        <v>267</v>
      </c>
      <c r="D226" s="224"/>
      <c r="E226" s="225">
        <v>212.88</v>
      </c>
      <c r="F226" s="220"/>
      <c r="G226" s="220"/>
      <c r="H226" s="220"/>
      <c r="I226" s="220"/>
      <c r="J226" s="220"/>
      <c r="K226" s="220"/>
      <c r="L226" s="220"/>
      <c r="M226" s="220"/>
      <c r="N226" s="219"/>
      <c r="O226" s="219"/>
      <c r="P226" s="219"/>
      <c r="Q226" s="219"/>
      <c r="R226" s="220"/>
      <c r="S226" s="220"/>
      <c r="T226" s="220"/>
      <c r="U226" s="220"/>
      <c r="V226" s="220"/>
      <c r="W226" s="220"/>
      <c r="X226" s="220"/>
      <c r="Y226" s="220"/>
      <c r="Z226" s="210"/>
      <c r="AA226" s="210"/>
      <c r="AB226" s="210"/>
      <c r="AC226" s="210"/>
      <c r="AD226" s="210"/>
      <c r="AE226" s="210"/>
      <c r="AF226" s="210"/>
      <c r="AG226" s="210" t="s">
        <v>194</v>
      </c>
      <c r="AH226" s="210">
        <v>0</v>
      </c>
      <c r="AI226" s="210"/>
      <c r="AJ226" s="210"/>
      <c r="AK226" s="210"/>
      <c r="AL226" s="210"/>
      <c r="AM226" s="210"/>
      <c r="AN226" s="210"/>
      <c r="AO226" s="210"/>
      <c r="AP226" s="210"/>
      <c r="AQ226" s="210"/>
      <c r="AR226" s="210"/>
      <c r="AS226" s="210"/>
      <c r="AT226" s="210"/>
      <c r="AU226" s="210"/>
      <c r="AV226" s="210"/>
      <c r="AW226" s="210"/>
      <c r="AX226" s="210"/>
      <c r="AY226" s="210"/>
      <c r="AZ226" s="210"/>
      <c r="BA226" s="210"/>
      <c r="BB226" s="210"/>
      <c r="BC226" s="210"/>
      <c r="BD226" s="210"/>
      <c r="BE226" s="210"/>
      <c r="BF226" s="210"/>
      <c r="BG226" s="210"/>
      <c r="BH226" s="210"/>
    </row>
    <row r="227" spans="1:60" outlineLevel="3" x14ac:dyDescent="0.2">
      <c r="A227" s="217"/>
      <c r="B227" s="218"/>
      <c r="C227" s="256" t="s">
        <v>283</v>
      </c>
      <c r="D227" s="224"/>
      <c r="E227" s="225">
        <v>60.92</v>
      </c>
      <c r="F227" s="220"/>
      <c r="G227" s="220"/>
      <c r="H227" s="220"/>
      <c r="I227" s="220"/>
      <c r="J227" s="220"/>
      <c r="K227" s="220"/>
      <c r="L227" s="220"/>
      <c r="M227" s="220"/>
      <c r="N227" s="219"/>
      <c r="O227" s="219"/>
      <c r="P227" s="219"/>
      <c r="Q227" s="219"/>
      <c r="R227" s="220"/>
      <c r="S227" s="220"/>
      <c r="T227" s="220"/>
      <c r="U227" s="220"/>
      <c r="V227" s="220"/>
      <c r="W227" s="220"/>
      <c r="X227" s="220"/>
      <c r="Y227" s="220"/>
      <c r="Z227" s="210"/>
      <c r="AA227" s="210"/>
      <c r="AB227" s="210"/>
      <c r="AC227" s="210"/>
      <c r="AD227" s="210"/>
      <c r="AE227" s="210"/>
      <c r="AF227" s="210"/>
      <c r="AG227" s="210" t="s">
        <v>194</v>
      </c>
      <c r="AH227" s="210">
        <v>0</v>
      </c>
      <c r="AI227" s="210"/>
      <c r="AJ227" s="210"/>
      <c r="AK227" s="210"/>
      <c r="AL227" s="210"/>
      <c r="AM227" s="210"/>
      <c r="AN227" s="210"/>
      <c r="AO227" s="210"/>
      <c r="AP227" s="210"/>
      <c r="AQ227" s="210"/>
      <c r="AR227" s="210"/>
      <c r="AS227" s="210"/>
      <c r="AT227" s="210"/>
      <c r="AU227" s="210"/>
      <c r="AV227" s="210"/>
      <c r="AW227" s="210"/>
      <c r="AX227" s="210"/>
      <c r="AY227" s="210"/>
      <c r="AZ227" s="210"/>
      <c r="BA227" s="210"/>
      <c r="BB227" s="210"/>
      <c r="BC227" s="210"/>
      <c r="BD227" s="210"/>
      <c r="BE227" s="210"/>
      <c r="BF227" s="210"/>
      <c r="BG227" s="210"/>
      <c r="BH227" s="210"/>
    </row>
    <row r="228" spans="1:60" outlineLevel="3" x14ac:dyDescent="0.2">
      <c r="A228" s="217"/>
      <c r="B228" s="218"/>
      <c r="C228" s="256" t="s">
        <v>284</v>
      </c>
      <c r="D228" s="224"/>
      <c r="E228" s="225">
        <v>93.92</v>
      </c>
      <c r="F228" s="220"/>
      <c r="G228" s="220"/>
      <c r="H228" s="220"/>
      <c r="I228" s="220"/>
      <c r="J228" s="220"/>
      <c r="K228" s="220"/>
      <c r="L228" s="220"/>
      <c r="M228" s="220"/>
      <c r="N228" s="219"/>
      <c r="O228" s="219"/>
      <c r="P228" s="219"/>
      <c r="Q228" s="219"/>
      <c r="R228" s="220"/>
      <c r="S228" s="220"/>
      <c r="T228" s="220"/>
      <c r="U228" s="220"/>
      <c r="V228" s="220"/>
      <c r="W228" s="220"/>
      <c r="X228" s="220"/>
      <c r="Y228" s="220"/>
      <c r="Z228" s="210"/>
      <c r="AA228" s="210"/>
      <c r="AB228" s="210"/>
      <c r="AC228" s="210"/>
      <c r="AD228" s="210"/>
      <c r="AE228" s="210"/>
      <c r="AF228" s="210"/>
      <c r="AG228" s="210" t="s">
        <v>194</v>
      </c>
      <c r="AH228" s="210">
        <v>0</v>
      </c>
      <c r="AI228" s="210"/>
      <c r="AJ228" s="210"/>
      <c r="AK228" s="210"/>
      <c r="AL228" s="210"/>
      <c r="AM228" s="210"/>
      <c r="AN228" s="210"/>
      <c r="AO228" s="210"/>
      <c r="AP228" s="210"/>
      <c r="AQ228" s="210"/>
      <c r="AR228" s="210"/>
      <c r="AS228" s="210"/>
      <c r="AT228" s="210"/>
      <c r="AU228" s="210"/>
      <c r="AV228" s="210"/>
      <c r="AW228" s="210"/>
      <c r="AX228" s="210"/>
      <c r="AY228" s="210"/>
      <c r="AZ228" s="210"/>
      <c r="BA228" s="210"/>
      <c r="BB228" s="210"/>
      <c r="BC228" s="210"/>
      <c r="BD228" s="210"/>
      <c r="BE228" s="210"/>
      <c r="BF228" s="210"/>
      <c r="BG228" s="210"/>
      <c r="BH228" s="210"/>
    </row>
    <row r="229" spans="1:60" ht="33.75" outlineLevel="1" x14ac:dyDescent="0.2">
      <c r="A229" s="234">
        <v>40</v>
      </c>
      <c r="B229" s="235" t="s">
        <v>330</v>
      </c>
      <c r="C229" s="252" t="s">
        <v>331</v>
      </c>
      <c r="D229" s="236" t="s">
        <v>191</v>
      </c>
      <c r="E229" s="237">
        <v>21.02</v>
      </c>
      <c r="F229" s="238"/>
      <c r="G229" s="239">
        <f>ROUND(E229*F229,2)</f>
        <v>0</v>
      </c>
      <c r="H229" s="238"/>
      <c r="I229" s="239">
        <f>ROUND(E229*H229,2)</f>
        <v>0</v>
      </c>
      <c r="J229" s="238"/>
      <c r="K229" s="239">
        <f>ROUND(E229*J229,2)</f>
        <v>0</v>
      </c>
      <c r="L229" s="239">
        <v>12</v>
      </c>
      <c r="M229" s="239">
        <f>G229*(1+L229/100)</f>
        <v>0</v>
      </c>
      <c r="N229" s="237">
        <v>1.2800000000000001E-3</v>
      </c>
      <c r="O229" s="237">
        <f>ROUND(E229*N229,2)</f>
        <v>0.03</v>
      </c>
      <c r="P229" s="237">
        <v>5.9999999999999995E-4</v>
      </c>
      <c r="Q229" s="237">
        <f>ROUND(E229*P229,2)</f>
        <v>0.01</v>
      </c>
      <c r="R229" s="239"/>
      <c r="S229" s="239" t="s">
        <v>192</v>
      </c>
      <c r="T229" s="240" t="s">
        <v>138</v>
      </c>
      <c r="U229" s="220">
        <v>3.1888000000000001</v>
      </c>
      <c r="V229" s="220">
        <f>ROUND(E229*U229,2)</f>
        <v>67.03</v>
      </c>
      <c r="W229" s="220"/>
      <c r="X229" s="220" t="s">
        <v>139</v>
      </c>
      <c r="Y229" s="220" t="s">
        <v>140</v>
      </c>
      <c r="Z229" s="210"/>
      <c r="AA229" s="210"/>
      <c r="AB229" s="210"/>
      <c r="AC229" s="210"/>
      <c r="AD229" s="210"/>
      <c r="AE229" s="210"/>
      <c r="AF229" s="210"/>
      <c r="AG229" s="210" t="s">
        <v>141</v>
      </c>
      <c r="AH229" s="210"/>
      <c r="AI229" s="210"/>
      <c r="AJ229" s="210"/>
      <c r="AK229" s="210"/>
      <c r="AL229" s="210"/>
      <c r="AM229" s="210"/>
      <c r="AN229" s="210"/>
      <c r="AO229" s="210"/>
      <c r="AP229" s="210"/>
      <c r="AQ229" s="210"/>
      <c r="AR229" s="210"/>
      <c r="AS229" s="210"/>
      <c r="AT229" s="210"/>
      <c r="AU229" s="210"/>
      <c r="AV229" s="210"/>
      <c r="AW229" s="210"/>
      <c r="AX229" s="210"/>
      <c r="AY229" s="210"/>
      <c r="AZ229" s="210"/>
      <c r="BA229" s="210"/>
      <c r="BB229" s="210"/>
      <c r="BC229" s="210"/>
      <c r="BD229" s="210"/>
      <c r="BE229" s="210"/>
      <c r="BF229" s="210"/>
      <c r="BG229" s="210"/>
      <c r="BH229" s="210"/>
    </row>
    <row r="230" spans="1:60" outlineLevel="2" x14ac:dyDescent="0.2">
      <c r="A230" s="217"/>
      <c r="B230" s="218"/>
      <c r="C230" s="256" t="s">
        <v>332</v>
      </c>
      <c r="D230" s="224"/>
      <c r="E230" s="225"/>
      <c r="F230" s="220"/>
      <c r="G230" s="220"/>
      <c r="H230" s="220"/>
      <c r="I230" s="220"/>
      <c r="J230" s="220"/>
      <c r="K230" s="220"/>
      <c r="L230" s="220"/>
      <c r="M230" s="220"/>
      <c r="N230" s="219"/>
      <c r="O230" s="219"/>
      <c r="P230" s="219"/>
      <c r="Q230" s="219"/>
      <c r="R230" s="220"/>
      <c r="S230" s="220"/>
      <c r="T230" s="220"/>
      <c r="U230" s="220"/>
      <c r="V230" s="220"/>
      <c r="W230" s="220"/>
      <c r="X230" s="220"/>
      <c r="Y230" s="220"/>
      <c r="Z230" s="210"/>
      <c r="AA230" s="210"/>
      <c r="AB230" s="210"/>
      <c r="AC230" s="210"/>
      <c r="AD230" s="210"/>
      <c r="AE230" s="210"/>
      <c r="AF230" s="210"/>
      <c r="AG230" s="210" t="s">
        <v>194</v>
      </c>
      <c r="AH230" s="210">
        <v>0</v>
      </c>
      <c r="AI230" s="210"/>
      <c r="AJ230" s="210"/>
      <c r="AK230" s="210"/>
      <c r="AL230" s="210"/>
      <c r="AM230" s="210"/>
      <c r="AN230" s="210"/>
      <c r="AO230" s="210"/>
      <c r="AP230" s="210"/>
      <c r="AQ230" s="210"/>
      <c r="AR230" s="210"/>
      <c r="AS230" s="210"/>
      <c r="AT230" s="210"/>
      <c r="AU230" s="210"/>
      <c r="AV230" s="210"/>
      <c r="AW230" s="210"/>
      <c r="AX230" s="210"/>
      <c r="AY230" s="210"/>
      <c r="AZ230" s="210"/>
      <c r="BA230" s="210"/>
      <c r="BB230" s="210"/>
      <c r="BC230" s="210"/>
      <c r="BD230" s="210"/>
      <c r="BE230" s="210"/>
      <c r="BF230" s="210"/>
      <c r="BG230" s="210"/>
      <c r="BH230" s="210"/>
    </row>
    <row r="231" spans="1:60" outlineLevel="3" x14ac:dyDescent="0.2">
      <c r="A231" s="217"/>
      <c r="B231" s="218"/>
      <c r="C231" s="256" t="s">
        <v>333</v>
      </c>
      <c r="D231" s="224"/>
      <c r="E231" s="225">
        <v>21.02</v>
      </c>
      <c r="F231" s="220"/>
      <c r="G231" s="220"/>
      <c r="H231" s="220"/>
      <c r="I231" s="220"/>
      <c r="J231" s="220"/>
      <c r="K231" s="220"/>
      <c r="L231" s="220"/>
      <c r="M231" s="220"/>
      <c r="N231" s="219"/>
      <c r="O231" s="219"/>
      <c r="P231" s="219"/>
      <c r="Q231" s="219"/>
      <c r="R231" s="220"/>
      <c r="S231" s="220"/>
      <c r="T231" s="220"/>
      <c r="U231" s="220"/>
      <c r="V231" s="220"/>
      <c r="W231" s="220"/>
      <c r="X231" s="220"/>
      <c r="Y231" s="220"/>
      <c r="Z231" s="210"/>
      <c r="AA231" s="210"/>
      <c r="AB231" s="210"/>
      <c r="AC231" s="210"/>
      <c r="AD231" s="210"/>
      <c r="AE231" s="210"/>
      <c r="AF231" s="210"/>
      <c r="AG231" s="210" t="s">
        <v>194</v>
      </c>
      <c r="AH231" s="210">
        <v>0</v>
      </c>
      <c r="AI231" s="210"/>
      <c r="AJ231" s="210"/>
      <c r="AK231" s="210"/>
      <c r="AL231" s="210"/>
      <c r="AM231" s="210"/>
      <c r="AN231" s="210"/>
      <c r="AO231" s="210"/>
      <c r="AP231" s="210"/>
      <c r="AQ231" s="210"/>
      <c r="AR231" s="210"/>
      <c r="AS231" s="210"/>
      <c r="AT231" s="210"/>
      <c r="AU231" s="210"/>
      <c r="AV231" s="210"/>
      <c r="AW231" s="210"/>
      <c r="AX231" s="210"/>
      <c r="AY231" s="210"/>
      <c r="AZ231" s="210"/>
      <c r="BA231" s="210"/>
      <c r="BB231" s="210"/>
      <c r="BC231" s="210"/>
      <c r="BD231" s="210"/>
      <c r="BE231" s="210"/>
      <c r="BF231" s="210"/>
      <c r="BG231" s="210"/>
      <c r="BH231" s="210"/>
    </row>
    <row r="232" spans="1:60" x14ac:dyDescent="0.2">
      <c r="A232" s="227" t="s">
        <v>132</v>
      </c>
      <c r="B232" s="228" t="s">
        <v>85</v>
      </c>
      <c r="C232" s="251" t="s">
        <v>86</v>
      </c>
      <c r="D232" s="229"/>
      <c r="E232" s="230"/>
      <c r="F232" s="231"/>
      <c r="G232" s="231">
        <f>SUMIF(AG233:AG245,"&lt;&gt;NOR",G233:G245)</f>
        <v>0</v>
      </c>
      <c r="H232" s="231"/>
      <c r="I232" s="231">
        <f>SUM(I233:I245)</f>
        <v>0</v>
      </c>
      <c r="J232" s="231"/>
      <c r="K232" s="231">
        <f>SUM(K233:K245)</f>
        <v>0</v>
      </c>
      <c r="L232" s="231"/>
      <c r="M232" s="231">
        <f>SUM(M233:M245)</f>
        <v>0</v>
      </c>
      <c r="N232" s="230"/>
      <c r="O232" s="230">
        <f>SUM(O233:O245)</f>
        <v>0.01</v>
      </c>
      <c r="P232" s="230"/>
      <c r="Q232" s="230">
        <f>SUM(Q233:Q245)</f>
        <v>1.35</v>
      </c>
      <c r="R232" s="231"/>
      <c r="S232" s="231"/>
      <c r="T232" s="232"/>
      <c r="U232" s="226"/>
      <c r="V232" s="226">
        <f>SUM(V233:V245)</f>
        <v>10.59</v>
      </c>
      <c r="W232" s="226"/>
      <c r="X232" s="226"/>
      <c r="Y232" s="226"/>
      <c r="AG232" t="s">
        <v>133</v>
      </c>
    </row>
    <row r="233" spans="1:60" outlineLevel="1" x14ac:dyDescent="0.2">
      <c r="A233" s="234">
        <v>41</v>
      </c>
      <c r="B233" s="235" t="s">
        <v>334</v>
      </c>
      <c r="C233" s="252" t="s">
        <v>335</v>
      </c>
      <c r="D233" s="236" t="s">
        <v>200</v>
      </c>
      <c r="E233" s="237">
        <v>28.533930000000002</v>
      </c>
      <c r="F233" s="238"/>
      <c r="G233" s="239">
        <f>ROUND(E233*F233,2)</f>
        <v>0</v>
      </c>
      <c r="H233" s="238"/>
      <c r="I233" s="239">
        <f>ROUND(E233*H233,2)</f>
        <v>0</v>
      </c>
      <c r="J233" s="238"/>
      <c r="K233" s="239">
        <f>ROUND(E233*J233,2)</f>
        <v>0</v>
      </c>
      <c r="L233" s="239">
        <v>12</v>
      </c>
      <c r="M233" s="239">
        <f>G233*(1+L233/100)</f>
        <v>0</v>
      </c>
      <c r="N233" s="237">
        <v>0</v>
      </c>
      <c r="O233" s="237">
        <f>ROUND(E233*N233,2)</f>
        <v>0</v>
      </c>
      <c r="P233" s="237">
        <v>1.6379999999999999E-2</v>
      </c>
      <c r="Q233" s="237">
        <f>ROUND(E233*P233,2)</f>
        <v>0.47</v>
      </c>
      <c r="R233" s="239"/>
      <c r="S233" s="239" t="s">
        <v>192</v>
      </c>
      <c r="T233" s="240" t="s">
        <v>192</v>
      </c>
      <c r="U233" s="220">
        <v>0.12</v>
      </c>
      <c r="V233" s="220">
        <f>ROUND(E233*U233,2)</f>
        <v>3.42</v>
      </c>
      <c r="W233" s="220"/>
      <c r="X233" s="220" t="s">
        <v>180</v>
      </c>
      <c r="Y233" s="220" t="s">
        <v>140</v>
      </c>
      <c r="Z233" s="210"/>
      <c r="AA233" s="210"/>
      <c r="AB233" s="210"/>
      <c r="AC233" s="210"/>
      <c r="AD233" s="210"/>
      <c r="AE233" s="210"/>
      <c r="AF233" s="210"/>
      <c r="AG233" s="210" t="s">
        <v>181</v>
      </c>
      <c r="AH233" s="210"/>
      <c r="AI233" s="210"/>
      <c r="AJ233" s="210"/>
      <c r="AK233" s="210"/>
      <c r="AL233" s="210"/>
      <c r="AM233" s="210"/>
      <c r="AN233" s="210"/>
      <c r="AO233" s="210"/>
      <c r="AP233" s="210"/>
      <c r="AQ233" s="210"/>
      <c r="AR233" s="210"/>
      <c r="AS233" s="210"/>
      <c r="AT233" s="210"/>
      <c r="AU233" s="210"/>
      <c r="AV233" s="210"/>
      <c r="AW233" s="210"/>
      <c r="AX233" s="210"/>
      <c r="AY233" s="210"/>
      <c r="AZ233" s="210"/>
      <c r="BA233" s="210"/>
      <c r="BB233" s="210"/>
      <c r="BC233" s="210"/>
      <c r="BD233" s="210"/>
      <c r="BE233" s="210"/>
      <c r="BF233" s="210"/>
      <c r="BG233" s="210"/>
      <c r="BH233" s="210"/>
    </row>
    <row r="234" spans="1:60" outlineLevel="2" x14ac:dyDescent="0.2">
      <c r="A234" s="217"/>
      <c r="B234" s="218"/>
      <c r="C234" s="256" t="s">
        <v>336</v>
      </c>
      <c r="D234" s="224"/>
      <c r="E234" s="225"/>
      <c r="F234" s="220"/>
      <c r="G234" s="220"/>
      <c r="H234" s="220"/>
      <c r="I234" s="220"/>
      <c r="J234" s="220"/>
      <c r="K234" s="220"/>
      <c r="L234" s="220"/>
      <c r="M234" s="220"/>
      <c r="N234" s="219"/>
      <c r="O234" s="219"/>
      <c r="P234" s="219"/>
      <c r="Q234" s="219"/>
      <c r="R234" s="220"/>
      <c r="S234" s="220"/>
      <c r="T234" s="220"/>
      <c r="U234" s="220"/>
      <c r="V234" s="220"/>
      <c r="W234" s="220"/>
      <c r="X234" s="220"/>
      <c r="Y234" s="220"/>
      <c r="Z234" s="210"/>
      <c r="AA234" s="210"/>
      <c r="AB234" s="210"/>
      <c r="AC234" s="210"/>
      <c r="AD234" s="210"/>
      <c r="AE234" s="210"/>
      <c r="AF234" s="210"/>
      <c r="AG234" s="210" t="s">
        <v>194</v>
      </c>
      <c r="AH234" s="210">
        <v>0</v>
      </c>
      <c r="AI234" s="210"/>
      <c r="AJ234" s="210"/>
      <c r="AK234" s="210"/>
      <c r="AL234" s="210"/>
      <c r="AM234" s="210"/>
      <c r="AN234" s="210"/>
      <c r="AO234" s="210"/>
      <c r="AP234" s="210"/>
      <c r="AQ234" s="210"/>
      <c r="AR234" s="210"/>
      <c r="AS234" s="210"/>
      <c r="AT234" s="210"/>
      <c r="AU234" s="210"/>
      <c r="AV234" s="210"/>
      <c r="AW234" s="210"/>
      <c r="AX234" s="210"/>
      <c r="AY234" s="210"/>
      <c r="AZ234" s="210"/>
      <c r="BA234" s="210"/>
      <c r="BB234" s="210"/>
      <c r="BC234" s="210"/>
      <c r="BD234" s="210"/>
      <c r="BE234" s="210"/>
      <c r="BF234" s="210"/>
      <c r="BG234" s="210"/>
      <c r="BH234" s="210"/>
    </row>
    <row r="235" spans="1:60" outlineLevel="3" x14ac:dyDescent="0.2">
      <c r="A235" s="217"/>
      <c r="B235" s="218"/>
      <c r="C235" s="256" t="s">
        <v>337</v>
      </c>
      <c r="D235" s="224"/>
      <c r="E235" s="225">
        <v>16.413350000000001</v>
      </c>
      <c r="F235" s="220"/>
      <c r="G235" s="220"/>
      <c r="H235" s="220"/>
      <c r="I235" s="220"/>
      <c r="J235" s="220"/>
      <c r="K235" s="220"/>
      <c r="L235" s="220"/>
      <c r="M235" s="220"/>
      <c r="N235" s="219"/>
      <c r="O235" s="219"/>
      <c r="P235" s="219"/>
      <c r="Q235" s="219"/>
      <c r="R235" s="220"/>
      <c r="S235" s="220"/>
      <c r="T235" s="220"/>
      <c r="U235" s="220"/>
      <c r="V235" s="220"/>
      <c r="W235" s="220"/>
      <c r="X235" s="220"/>
      <c r="Y235" s="220"/>
      <c r="Z235" s="210"/>
      <c r="AA235" s="210"/>
      <c r="AB235" s="210"/>
      <c r="AC235" s="210"/>
      <c r="AD235" s="210"/>
      <c r="AE235" s="210"/>
      <c r="AF235" s="210"/>
      <c r="AG235" s="210" t="s">
        <v>194</v>
      </c>
      <c r="AH235" s="210">
        <v>0</v>
      </c>
      <c r="AI235" s="210"/>
      <c r="AJ235" s="210"/>
      <c r="AK235" s="210"/>
      <c r="AL235" s="210"/>
      <c r="AM235" s="210"/>
      <c r="AN235" s="210"/>
      <c r="AO235" s="210"/>
      <c r="AP235" s="210"/>
      <c r="AQ235" s="210"/>
      <c r="AR235" s="210"/>
      <c r="AS235" s="210"/>
      <c r="AT235" s="210"/>
      <c r="AU235" s="210"/>
      <c r="AV235" s="210"/>
      <c r="AW235" s="210"/>
      <c r="AX235" s="210"/>
      <c r="AY235" s="210"/>
      <c r="AZ235" s="210"/>
      <c r="BA235" s="210"/>
      <c r="BB235" s="210"/>
      <c r="BC235" s="210"/>
      <c r="BD235" s="210"/>
      <c r="BE235" s="210"/>
      <c r="BF235" s="210"/>
      <c r="BG235" s="210"/>
      <c r="BH235" s="210"/>
    </row>
    <row r="236" spans="1:60" ht="22.5" outlineLevel="3" x14ac:dyDescent="0.2">
      <c r="A236" s="217"/>
      <c r="B236" s="218"/>
      <c r="C236" s="256" t="s">
        <v>338</v>
      </c>
      <c r="D236" s="224"/>
      <c r="E236" s="225">
        <v>12.12058</v>
      </c>
      <c r="F236" s="220"/>
      <c r="G236" s="220"/>
      <c r="H236" s="220"/>
      <c r="I236" s="220"/>
      <c r="J236" s="220"/>
      <c r="K236" s="220"/>
      <c r="L236" s="220"/>
      <c r="M236" s="220"/>
      <c r="N236" s="219"/>
      <c r="O236" s="219"/>
      <c r="P236" s="219"/>
      <c r="Q236" s="219"/>
      <c r="R236" s="220"/>
      <c r="S236" s="220"/>
      <c r="T236" s="220"/>
      <c r="U236" s="220"/>
      <c r="V236" s="220"/>
      <c r="W236" s="220"/>
      <c r="X236" s="220"/>
      <c r="Y236" s="220"/>
      <c r="Z236" s="210"/>
      <c r="AA236" s="210"/>
      <c r="AB236" s="210"/>
      <c r="AC236" s="210"/>
      <c r="AD236" s="210"/>
      <c r="AE236" s="210"/>
      <c r="AF236" s="210"/>
      <c r="AG236" s="210" t="s">
        <v>194</v>
      </c>
      <c r="AH236" s="210">
        <v>0</v>
      </c>
      <c r="AI236" s="210"/>
      <c r="AJ236" s="210"/>
      <c r="AK236" s="210"/>
      <c r="AL236" s="210"/>
      <c r="AM236" s="210"/>
      <c r="AN236" s="210"/>
      <c r="AO236" s="210"/>
      <c r="AP236" s="210"/>
      <c r="AQ236" s="210"/>
      <c r="AR236" s="210"/>
      <c r="AS236" s="210"/>
      <c r="AT236" s="210"/>
      <c r="AU236" s="210"/>
      <c r="AV236" s="210"/>
      <c r="AW236" s="210"/>
      <c r="AX236" s="210"/>
      <c r="AY236" s="210"/>
      <c r="AZ236" s="210"/>
      <c r="BA236" s="210"/>
      <c r="BB236" s="210"/>
      <c r="BC236" s="210"/>
      <c r="BD236" s="210"/>
      <c r="BE236" s="210"/>
      <c r="BF236" s="210"/>
      <c r="BG236" s="210"/>
      <c r="BH236" s="210"/>
    </row>
    <row r="237" spans="1:60" ht="22.5" outlineLevel="1" x14ac:dyDescent="0.2">
      <c r="A237" s="244">
        <v>42</v>
      </c>
      <c r="B237" s="245" t="s">
        <v>339</v>
      </c>
      <c r="C237" s="257" t="s">
        <v>340</v>
      </c>
      <c r="D237" s="246" t="s">
        <v>136</v>
      </c>
      <c r="E237" s="247">
        <v>2</v>
      </c>
      <c r="F237" s="248"/>
      <c r="G237" s="249">
        <f>ROUND(E237*F237,2)</f>
        <v>0</v>
      </c>
      <c r="H237" s="248"/>
      <c r="I237" s="249">
        <f>ROUND(E237*H237,2)</f>
        <v>0</v>
      </c>
      <c r="J237" s="248"/>
      <c r="K237" s="249">
        <f>ROUND(E237*J237,2)</f>
        <v>0</v>
      </c>
      <c r="L237" s="249">
        <v>12</v>
      </c>
      <c r="M237" s="249">
        <f>G237*(1+L237/100)</f>
        <v>0</v>
      </c>
      <c r="N237" s="247">
        <v>0</v>
      </c>
      <c r="O237" s="247">
        <f>ROUND(E237*N237,2)</f>
        <v>0</v>
      </c>
      <c r="P237" s="247">
        <v>0</v>
      </c>
      <c r="Q237" s="247">
        <f>ROUND(E237*P237,2)</f>
        <v>0</v>
      </c>
      <c r="R237" s="249"/>
      <c r="S237" s="249" t="s">
        <v>192</v>
      </c>
      <c r="T237" s="250" t="s">
        <v>192</v>
      </c>
      <c r="U237" s="220">
        <v>0.09</v>
      </c>
      <c r="V237" s="220">
        <f>ROUND(E237*U237,2)</f>
        <v>0.18</v>
      </c>
      <c r="W237" s="220"/>
      <c r="X237" s="220" t="s">
        <v>180</v>
      </c>
      <c r="Y237" s="220" t="s">
        <v>140</v>
      </c>
      <c r="Z237" s="210"/>
      <c r="AA237" s="210"/>
      <c r="AB237" s="210"/>
      <c r="AC237" s="210"/>
      <c r="AD237" s="210"/>
      <c r="AE237" s="210"/>
      <c r="AF237" s="210"/>
      <c r="AG237" s="210" t="s">
        <v>181</v>
      </c>
      <c r="AH237" s="210"/>
      <c r="AI237" s="210"/>
      <c r="AJ237" s="210"/>
      <c r="AK237" s="210"/>
      <c r="AL237" s="210"/>
      <c r="AM237" s="210"/>
      <c r="AN237" s="210"/>
      <c r="AO237" s="210"/>
      <c r="AP237" s="210"/>
      <c r="AQ237" s="210"/>
      <c r="AR237" s="210"/>
      <c r="AS237" s="210"/>
      <c r="AT237" s="210"/>
      <c r="AU237" s="210"/>
      <c r="AV237" s="210"/>
      <c r="AW237" s="210"/>
      <c r="AX237" s="210"/>
      <c r="AY237" s="210"/>
      <c r="AZ237" s="210"/>
      <c r="BA237" s="210"/>
      <c r="BB237" s="210"/>
      <c r="BC237" s="210"/>
      <c r="BD237" s="210"/>
      <c r="BE237" s="210"/>
      <c r="BF237" s="210"/>
      <c r="BG237" s="210"/>
      <c r="BH237" s="210"/>
    </row>
    <row r="238" spans="1:60" outlineLevel="1" x14ac:dyDescent="0.2">
      <c r="A238" s="234">
        <v>43</v>
      </c>
      <c r="B238" s="235" t="s">
        <v>341</v>
      </c>
      <c r="C238" s="252" t="s">
        <v>342</v>
      </c>
      <c r="D238" s="236" t="s">
        <v>200</v>
      </c>
      <c r="E238" s="237">
        <v>12.584379999999999</v>
      </c>
      <c r="F238" s="238"/>
      <c r="G238" s="239">
        <f>ROUND(E238*F238,2)</f>
        <v>0</v>
      </c>
      <c r="H238" s="238"/>
      <c r="I238" s="239">
        <f>ROUND(E238*H238,2)</f>
        <v>0</v>
      </c>
      <c r="J238" s="238"/>
      <c r="K238" s="239">
        <f>ROUND(E238*J238,2)</f>
        <v>0</v>
      </c>
      <c r="L238" s="239">
        <v>12</v>
      </c>
      <c r="M238" s="239">
        <f>G238*(1+L238/100)</f>
        <v>0</v>
      </c>
      <c r="N238" s="237">
        <v>1E-3</v>
      </c>
      <c r="O238" s="237">
        <f>ROUND(E238*N238,2)</f>
        <v>0.01</v>
      </c>
      <c r="P238" s="237">
        <v>6.7000000000000004E-2</v>
      </c>
      <c r="Q238" s="237">
        <f>ROUND(E238*P238,2)</f>
        <v>0.84</v>
      </c>
      <c r="R238" s="239"/>
      <c r="S238" s="239" t="s">
        <v>192</v>
      </c>
      <c r="T238" s="240" t="s">
        <v>192</v>
      </c>
      <c r="U238" s="220">
        <v>0.53300000000000003</v>
      </c>
      <c r="V238" s="220">
        <f>ROUND(E238*U238,2)</f>
        <v>6.71</v>
      </c>
      <c r="W238" s="220"/>
      <c r="X238" s="220" t="s">
        <v>180</v>
      </c>
      <c r="Y238" s="220" t="s">
        <v>140</v>
      </c>
      <c r="Z238" s="210"/>
      <c r="AA238" s="210"/>
      <c r="AB238" s="210"/>
      <c r="AC238" s="210"/>
      <c r="AD238" s="210"/>
      <c r="AE238" s="210"/>
      <c r="AF238" s="210"/>
      <c r="AG238" s="210" t="s">
        <v>181</v>
      </c>
      <c r="AH238" s="210"/>
      <c r="AI238" s="210"/>
      <c r="AJ238" s="210"/>
      <c r="AK238" s="210"/>
      <c r="AL238" s="210"/>
      <c r="AM238" s="210"/>
      <c r="AN238" s="210"/>
      <c r="AO238" s="210"/>
      <c r="AP238" s="210"/>
      <c r="AQ238" s="210"/>
      <c r="AR238" s="210"/>
      <c r="AS238" s="210"/>
      <c r="AT238" s="210"/>
      <c r="AU238" s="210"/>
      <c r="AV238" s="210"/>
      <c r="AW238" s="210"/>
      <c r="AX238" s="210"/>
      <c r="AY238" s="210"/>
      <c r="AZ238" s="210"/>
      <c r="BA238" s="210"/>
      <c r="BB238" s="210"/>
      <c r="BC238" s="210"/>
      <c r="BD238" s="210"/>
      <c r="BE238" s="210"/>
      <c r="BF238" s="210"/>
      <c r="BG238" s="210"/>
      <c r="BH238" s="210"/>
    </row>
    <row r="239" spans="1:60" outlineLevel="2" x14ac:dyDescent="0.2">
      <c r="A239" s="217"/>
      <c r="B239" s="218"/>
      <c r="C239" s="256" t="s">
        <v>343</v>
      </c>
      <c r="D239" s="224"/>
      <c r="E239" s="225"/>
      <c r="F239" s="220"/>
      <c r="G239" s="220"/>
      <c r="H239" s="220"/>
      <c r="I239" s="220"/>
      <c r="J239" s="220"/>
      <c r="K239" s="220"/>
      <c r="L239" s="220"/>
      <c r="M239" s="220"/>
      <c r="N239" s="219"/>
      <c r="O239" s="219"/>
      <c r="P239" s="219"/>
      <c r="Q239" s="219"/>
      <c r="R239" s="220"/>
      <c r="S239" s="220"/>
      <c r="T239" s="220"/>
      <c r="U239" s="220"/>
      <c r="V239" s="220"/>
      <c r="W239" s="220"/>
      <c r="X239" s="220"/>
      <c r="Y239" s="220"/>
      <c r="Z239" s="210"/>
      <c r="AA239" s="210"/>
      <c r="AB239" s="210"/>
      <c r="AC239" s="210"/>
      <c r="AD239" s="210"/>
      <c r="AE239" s="210"/>
      <c r="AF239" s="210"/>
      <c r="AG239" s="210" t="s">
        <v>194</v>
      </c>
      <c r="AH239" s="210">
        <v>0</v>
      </c>
      <c r="AI239" s="210"/>
      <c r="AJ239" s="210"/>
      <c r="AK239" s="210"/>
      <c r="AL239" s="210"/>
      <c r="AM239" s="210"/>
      <c r="AN239" s="210"/>
      <c r="AO239" s="210"/>
      <c r="AP239" s="210"/>
      <c r="AQ239" s="210"/>
      <c r="AR239" s="210"/>
      <c r="AS239" s="210"/>
      <c r="AT239" s="210"/>
      <c r="AU239" s="210"/>
      <c r="AV239" s="210"/>
      <c r="AW239" s="210"/>
      <c r="AX239" s="210"/>
      <c r="AY239" s="210"/>
      <c r="AZ239" s="210"/>
      <c r="BA239" s="210"/>
      <c r="BB239" s="210"/>
      <c r="BC239" s="210"/>
      <c r="BD239" s="210"/>
      <c r="BE239" s="210"/>
      <c r="BF239" s="210"/>
      <c r="BG239" s="210"/>
      <c r="BH239" s="210"/>
    </row>
    <row r="240" spans="1:60" outlineLevel="3" x14ac:dyDescent="0.2">
      <c r="A240" s="217"/>
      <c r="B240" s="218"/>
      <c r="C240" s="256" t="s">
        <v>344</v>
      </c>
      <c r="D240" s="224"/>
      <c r="E240" s="225">
        <v>2.2400000000000002</v>
      </c>
      <c r="F240" s="220"/>
      <c r="G240" s="220"/>
      <c r="H240" s="220"/>
      <c r="I240" s="220"/>
      <c r="J240" s="220"/>
      <c r="K240" s="220"/>
      <c r="L240" s="220"/>
      <c r="M240" s="220"/>
      <c r="N240" s="219"/>
      <c r="O240" s="219"/>
      <c r="P240" s="219"/>
      <c r="Q240" s="219"/>
      <c r="R240" s="220"/>
      <c r="S240" s="220"/>
      <c r="T240" s="220"/>
      <c r="U240" s="220"/>
      <c r="V240" s="220"/>
      <c r="W240" s="220"/>
      <c r="X240" s="220"/>
      <c r="Y240" s="220"/>
      <c r="Z240" s="210"/>
      <c r="AA240" s="210"/>
      <c r="AB240" s="210"/>
      <c r="AC240" s="210"/>
      <c r="AD240" s="210"/>
      <c r="AE240" s="210"/>
      <c r="AF240" s="210"/>
      <c r="AG240" s="210" t="s">
        <v>194</v>
      </c>
      <c r="AH240" s="210">
        <v>0</v>
      </c>
      <c r="AI240" s="210"/>
      <c r="AJ240" s="210"/>
      <c r="AK240" s="210"/>
      <c r="AL240" s="210"/>
      <c r="AM240" s="210"/>
      <c r="AN240" s="210"/>
      <c r="AO240" s="210"/>
      <c r="AP240" s="210"/>
      <c r="AQ240" s="210"/>
      <c r="AR240" s="210"/>
      <c r="AS240" s="210"/>
      <c r="AT240" s="210"/>
      <c r="AU240" s="210"/>
      <c r="AV240" s="210"/>
      <c r="AW240" s="210"/>
      <c r="AX240" s="210"/>
      <c r="AY240" s="210"/>
      <c r="AZ240" s="210"/>
      <c r="BA240" s="210"/>
      <c r="BB240" s="210"/>
      <c r="BC240" s="210"/>
      <c r="BD240" s="210"/>
      <c r="BE240" s="210"/>
      <c r="BF240" s="210"/>
      <c r="BG240" s="210"/>
      <c r="BH240" s="210"/>
    </row>
    <row r="241" spans="1:60" outlineLevel="3" x14ac:dyDescent="0.2">
      <c r="A241" s="217"/>
      <c r="B241" s="218"/>
      <c r="C241" s="256" t="s">
        <v>345</v>
      </c>
      <c r="D241" s="224"/>
      <c r="E241" s="225">
        <v>10.344379999999999</v>
      </c>
      <c r="F241" s="220"/>
      <c r="G241" s="220"/>
      <c r="H241" s="220"/>
      <c r="I241" s="220"/>
      <c r="J241" s="220"/>
      <c r="K241" s="220"/>
      <c r="L241" s="220"/>
      <c r="M241" s="220"/>
      <c r="N241" s="219"/>
      <c r="O241" s="219"/>
      <c r="P241" s="219"/>
      <c r="Q241" s="219"/>
      <c r="R241" s="220"/>
      <c r="S241" s="220"/>
      <c r="T241" s="220"/>
      <c r="U241" s="220"/>
      <c r="V241" s="220"/>
      <c r="W241" s="220"/>
      <c r="X241" s="220"/>
      <c r="Y241" s="220"/>
      <c r="Z241" s="210"/>
      <c r="AA241" s="210"/>
      <c r="AB241" s="210"/>
      <c r="AC241" s="210"/>
      <c r="AD241" s="210"/>
      <c r="AE241" s="210"/>
      <c r="AF241" s="210"/>
      <c r="AG241" s="210" t="s">
        <v>194</v>
      </c>
      <c r="AH241" s="210">
        <v>0</v>
      </c>
      <c r="AI241" s="210"/>
      <c r="AJ241" s="210"/>
      <c r="AK241" s="210"/>
      <c r="AL241" s="210"/>
      <c r="AM241" s="210"/>
      <c r="AN241" s="210"/>
      <c r="AO241" s="210"/>
      <c r="AP241" s="210"/>
      <c r="AQ241" s="210"/>
      <c r="AR241" s="210"/>
      <c r="AS241" s="210"/>
      <c r="AT241" s="210"/>
      <c r="AU241" s="210"/>
      <c r="AV241" s="210"/>
      <c r="AW241" s="210"/>
      <c r="AX241" s="210"/>
      <c r="AY241" s="210"/>
      <c r="AZ241" s="210"/>
      <c r="BA241" s="210"/>
      <c r="BB241" s="210"/>
      <c r="BC241" s="210"/>
      <c r="BD241" s="210"/>
      <c r="BE241" s="210"/>
      <c r="BF241" s="210"/>
      <c r="BG241" s="210"/>
      <c r="BH241" s="210"/>
    </row>
    <row r="242" spans="1:60" outlineLevel="1" x14ac:dyDescent="0.2">
      <c r="A242" s="234">
        <v>44</v>
      </c>
      <c r="B242" s="235" t="s">
        <v>346</v>
      </c>
      <c r="C242" s="252" t="s">
        <v>347</v>
      </c>
      <c r="D242" s="236" t="s">
        <v>191</v>
      </c>
      <c r="E242" s="237">
        <v>3.3149999999999999</v>
      </c>
      <c r="F242" s="238"/>
      <c r="G242" s="239">
        <f>ROUND(E242*F242,2)</f>
        <v>0</v>
      </c>
      <c r="H242" s="238"/>
      <c r="I242" s="239">
        <f>ROUND(E242*H242,2)</f>
        <v>0</v>
      </c>
      <c r="J242" s="238"/>
      <c r="K242" s="239">
        <f>ROUND(E242*J242,2)</f>
        <v>0</v>
      </c>
      <c r="L242" s="239">
        <v>12</v>
      </c>
      <c r="M242" s="239">
        <f>G242*(1+L242/100)</f>
        <v>0</v>
      </c>
      <c r="N242" s="237">
        <v>0</v>
      </c>
      <c r="O242" s="237">
        <f>ROUND(E242*N242,2)</f>
        <v>0</v>
      </c>
      <c r="P242" s="237">
        <v>1.1129999999999999E-2</v>
      </c>
      <c r="Q242" s="237">
        <f>ROUND(E242*P242,2)</f>
        <v>0.04</v>
      </c>
      <c r="R242" s="239"/>
      <c r="S242" s="239" t="s">
        <v>192</v>
      </c>
      <c r="T242" s="240" t="s">
        <v>192</v>
      </c>
      <c r="U242" s="220">
        <v>8.3000000000000004E-2</v>
      </c>
      <c r="V242" s="220">
        <f>ROUND(E242*U242,2)</f>
        <v>0.28000000000000003</v>
      </c>
      <c r="W242" s="220"/>
      <c r="X242" s="220" t="s">
        <v>180</v>
      </c>
      <c r="Y242" s="220" t="s">
        <v>140</v>
      </c>
      <c r="Z242" s="210"/>
      <c r="AA242" s="210"/>
      <c r="AB242" s="210"/>
      <c r="AC242" s="210"/>
      <c r="AD242" s="210"/>
      <c r="AE242" s="210"/>
      <c r="AF242" s="210"/>
      <c r="AG242" s="210" t="s">
        <v>181</v>
      </c>
      <c r="AH242" s="210"/>
      <c r="AI242" s="210"/>
      <c r="AJ242" s="210"/>
      <c r="AK242" s="210"/>
      <c r="AL242" s="210"/>
      <c r="AM242" s="210"/>
      <c r="AN242" s="210"/>
      <c r="AO242" s="210"/>
      <c r="AP242" s="210"/>
      <c r="AQ242" s="210"/>
      <c r="AR242" s="210"/>
      <c r="AS242" s="210"/>
      <c r="AT242" s="210"/>
      <c r="AU242" s="210"/>
      <c r="AV242" s="210"/>
      <c r="AW242" s="210"/>
      <c r="AX242" s="210"/>
      <c r="AY242" s="210"/>
      <c r="AZ242" s="210"/>
      <c r="BA242" s="210"/>
      <c r="BB242" s="210"/>
      <c r="BC242" s="210"/>
      <c r="BD242" s="210"/>
      <c r="BE242" s="210"/>
      <c r="BF242" s="210"/>
      <c r="BG242" s="210"/>
      <c r="BH242" s="210"/>
    </row>
    <row r="243" spans="1:60" outlineLevel="2" x14ac:dyDescent="0.2">
      <c r="A243" s="217"/>
      <c r="B243" s="218"/>
      <c r="C243" s="256" t="s">
        <v>348</v>
      </c>
      <c r="D243" s="224"/>
      <c r="E243" s="225"/>
      <c r="F243" s="220"/>
      <c r="G243" s="220"/>
      <c r="H243" s="220"/>
      <c r="I243" s="220"/>
      <c r="J243" s="220"/>
      <c r="K243" s="220"/>
      <c r="L243" s="220"/>
      <c r="M243" s="220"/>
      <c r="N243" s="219"/>
      <c r="O243" s="219"/>
      <c r="P243" s="219"/>
      <c r="Q243" s="219"/>
      <c r="R243" s="220"/>
      <c r="S243" s="220"/>
      <c r="T243" s="220"/>
      <c r="U243" s="220"/>
      <c r="V243" s="220"/>
      <c r="W243" s="220"/>
      <c r="X243" s="220"/>
      <c r="Y243" s="220"/>
      <c r="Z243" s="210"/>
      <c r="AA243" s="210"/>
      <c r="AB243" s="210"/>
      <c r="AC243" s="210"/>
      <c r="AD243" s="210"/>
      <c r="AE243" s="210"/>
      <c r="AF243" s="210"/>
      <c r="AG243" s="210" t="s">
        <v>194</v>
      </c>
      <c r="AH243" s="210">
        <v>0</v>
      </c>
      <c r="AI243" s="210"/>
      <c r="AJ243" s="210"/>
      <c r="AK243" s="210"/>
      <c r="AL243" s="210"/>
      <c r="AM243" s="210"/>
      <c r="AN243" s="210"/>
      <c r="AO243" s="210"/>
      <c r="AP243" s="210"/>
      <c r="AQ243" s="210"/>
      <c r="AR243" s="210"/>
      <c r="AS243" s="210"/>
      <c r="AT243" s="210"/>
      <c r="AU243" s="210"/>
      <c r="AV243" s="210"/>
      <c r="AW243" s="210"/>
      <c r="AX243" s="210"/>
      <c r="AY243" s="210"/>
      <c r="AZ243" s="210"/>
      <c r="BA243" s="210"/>
      <c r="BB243" s="210"/>
      <c r="BC243" s="210"/>
      <c r="BD243" s="210"/>
      <c r="BE243" s="210"/>
      <c r="BF243" s="210"/>
      <c r="BG243" s="210"/>
      <c r="BH243" s="210"/>
    </row>
    <row r="244" spans="1:60" outlineLevel="3" x14ac:dyDescent="0.2">
      <c r="A244" s="217"/>
      <c r="B244" s="218"/>
      <c r="C244" s="256" t="s">
        <v>349</v>
      </c>
      <c r="D244" s="224"/>
      <c r="E244" s="225">
        <v>0.54500000000000004</v>
      </c>
      <c r="F244" s="220"/>
      <c r="G244" s="220"/>
      <c r="H244" s="220"/>
      <c r="I244" s="220"/>
      <c r="J244" s="220"/>
      <c r="K244" s="220"/>
      <c r="L244" s="220"/>
      <c r="M244" s="220"/>
      <c r="N244" s="219"/>
      <c r="O244" s="219"/>
      <c r="P244" s="219"/>
      <c r="Q244" s="219"/>
      <c r="R244" s="220"/>
      <c r="S244" s="220"/>
      <c r="T244" s="220"/>
      <c r="U244" s="220"/>
      <c r="V244" s="220"/>
      <c r="W244" s="220"/>
      <c r="X244" s="220"/>
      <c r="Y244" s="220"/>
      <c r="Z244" s="210"/>
      <c r="AA244" s="210"/>
      <c r="AB244" s="210"/>
      <c r="AC244" s="210"/>
      <c r="AD244" s="210"/>
      <c r="AE244" s="210"/>
      <c r="AF244" s="210"/>
      <c r="AG244" s="210" t="s">
        <v>194</v>
      </c>
      <c r="AH244" s="210">
        <v>5</v>
      </c>
      <c r="AI244" s="210"/>
      <c r="AJ244" s="210"/>
      <c r="AK244" s="210"/>
      <c r="AL244" s="210"/>
      <c r="AM244" s="210"/>
      <c r="AN244" s="210"/>
      <c r="AO244" s="210"/>
      <c r="AP244" s="210"/>
      <c r="AQ244" s="210"/>
      <c r="AR244" s="210"/>
      <c r="AS244" s="210"/>
      <c r="AT244" s="210"/>
      <c r="AU244" s="210"/>
      <c r="AV244" s="210"/>
      <c r="AW244" s="210"/>
      <c r="AX244" s="210"/>
      <c r="AY244" s="210"/>
      <c r="AZ244" s="210"/>
      <c r="BA244" s="210"/>
      <c r="BB244" s="210"/>
      <c r="BC244" s="210"/>
      <c r="BD244" s="210"/>
      <c r="BE244" s="210"/>
      <c r="BF244" s="210"/>
      <c r="BG244" s="210"/>
      <c r="BH244" s="210"/>
    </row>
    <row r="245" spans="1:60" outlineLevel="3" x14ac:dyDescent="0.2">
      <c r="A245" s="217"/>
      <c r="B245" s="218"/>
      <c r="C245" s="256" t="s">
        <v>350</v>
      </c>
      <c r="D245" s="224"/>
      <c r="E245" s="225">
        <v>2.77</v>
      </c>
      <c r="F245" s="220"/>
      <c r="G245" s="220"/>
      <c r="H245" s="220"/>
      <c r="I245" s="220"/>
      <c r="J245" s="220"/>
      <c r="K245" s="220"/>
      <c r="L245" s="220"/>
      <c r="M245" s="220"/>
      <c r="N245" s="219"/>
      <c r="O245" s="219"/>
      <c r="P245" s="219"/>
      <c r="Q245" s="219"/>
      <c r="R245" s="220"/>
      <c r="S245" s="220"/>
      <c r="T245" s="220"/>
      <c r="U245" s="220"/>
      <c r="V245" s="220"/>
      <c r="W245" s="220"/>
      <c r="X245" s="220"/>
      <c r="Y245" s="220"/>
      <c r="Z245" s="210"/>
      <c r="AA245" s="210"/>
      <c r="AB245" s="210"/>
      <c r="AC245" s="210"/>
      <c r="AD245" s="210"/>
      <c r="AE245" s="210"/>
      <c r="AF245" s="210"/>
      <c r="AG245" s="210" t="s">
        <v>194</v>
      </c>
      <c r="AH245" s="210">
        <v>5</v>
      </c>
      <c r="AI245" s="210"/>
      <c r="AJ245" s="210"/>
      <c r="AK245" s="210"/>
      <c r="AL245" s="210"/>
      <c r="AM245" s="210"/>
      <c r="AN245" s="210"/>
      <c r="AO245" s="210"/>
      <c r="AP245" s="210"/>
      <c r="AQ245" s="210"/>
      <c r="AR245" s="210"/>
      <c r="AS245" s="210"/>
      <c r="AT245" s="210"/>
      <c r="AU245" s="210"/>
      <c r="AV245" s="210"/>
      <c r="AW245" s="210"/>
      <c r="AX245" s="210"/>
      <c r="AY245" s="210"/>
      <c r="AZ245" s="210"/>
      <c r="BA245" s="210"/>
      <c r="BB245" s="210"/>
      <c r="BC245" s="210"/>
      <c r="BD245" s="210"/>
      <c r="BE245" s="210"/>
      <c r="BF245" s="210"/>
      <c r="BG245" s="210"/>
      <c r="BH245" s="210"/>
    </row>
    <row r="246" spans="1:60" x14ac:dyDescent="0.2">
      <c r="A246" s="227" t="s">
        <v>132</v>
      </c>
      <c r="B246" s="228" t="s">
        <v>87</v>
      </c>
      <c r="C246" s="251" t="s">
        <v>88</v>
      </c>
      <c r="D246" s="229"/>
      <c r="E246" s="230"/>
      <c r="F246" s="231"/>
      <c r="G246" s="231">
        <f>SUMIF(AG247:AG247,"&lt;&gt;NOR",G247:G247)</f>
        <v>0</v>
      </c>
      <c r="H246" s="231"/>
      <c r="I246" s="231">
        <f>SUM(I247:I247)</f>
        <v>0</v>
      </c>
      <c r="J246" s="231"/>
      <c r="K246" s="231">
        <f>SUM(K247:K247)</f>
        <v>0</v>
      </c>
      <c r="L246" s="231"/>
      <c r="M246" s="231">
        <f>SUM(M247:M247)</f>
        <v>0</v>
      </c>
      <c r="N246" s="230"/>
      <c r="O246" s="230">
        <f>SUM(O247:O247)</f>
        <v>0</v>
      </c>
      <c r="P246" s="230"/>
      <c r="Q246" s="230">
        <f>SUM(Q247:Q247)</f>
        <v>0</v>
      </c>
      <c r="R246" s="231"/>
      <c r="S246" s="231"/>
      <c r="T246" s="232"/>
      <c r="U246" s="226"/>
      <c r="V246" s="226">
        <f>SUM(V247:V247)</f>
        <v>16.690000000000001</v>
      </c>
      <c r="W246" s="226"/>
      <c r="X246" s="226"/>
      <c r="Y246" s="226"/>
      <c r="AG246" t="s">
        <v>133</v>
      </c>
    </row>
    <row r="247" spans="1:60" outlineLevel="1" x14ac:dyDescent="0.2">
      <c r="A247" s="244">
        <v>45</v>
      </c>
      <c r="B247" s="245" t="s">
        <v>351</v>
      </c>
      <c r="C247" s="257" t="s">
        <v>352</v>
      </c>
      <c r="D247" s="246" t="s">
        <v>353</v>
      </c>
      <c r="E247" s="247">
        <v>8.9150500000000008</v>
      </c>
      <c r="F247" s="248"/>
      <c r="G247" s="249">
        <f>ROUND(E247*F247,2)</f>
        <v>0</v>
      </c>
      <c r="H247" s="248"/>
      <c r="I247" s="249">
        <f>ROUND(E247*H247,2)</f>
        <v>0</v>
      </c>
      <c r="J247" s="248"/>
      <c r="K247" s="249">
        <f>ROUND(E247*J247,2)</f>
        <v>0</v>
      </c>
      <c r="L247" s="249">
        <v>12</v>
      </c>
      <c r="M247" s="249">
        <f>G247*(1+L247/100)</f>
        <v>0</v>
      </c>
      <c r="N247" s="247">
        <v>0</v>
      </c>
      <c r="O247" s="247">
        <f>ROUND(E247*N247,2)</f>
        <v>0</v>
      </c>
      <c r="P247" s="247">
        <v>0</v>
      </c>
      <c r="Q247" s="247">
        <f>ROUND(E247*P247,2)</f>
        <v>0</v>
      </c>
      <c r="R247" s="249"/>
      <c r="S247" s="249" t="s">
        <v>192</v>
      </c>
      <c r="T247" s="250" t="s">
        <v>192</v>
      </c>
      <c r="U247" s="220">
        <v>1.8720000000000001</v>
      </c>
      <c r="V247" s="220">
        <f>ROUND(E247*U247,2)</f>
        <v>16.690000000000001</v>
      </c>
      <c r="W247" s="220"/>
      <c r="X247" s="220" t="s">
        <v>354</v>
      </c>
      <c r="Y247" s="220" t="s">
        <v>140</v>
      </c>
      <c r="Z247" s="210"/>
      <c r="AA247" s="210"/>
      <c r="AB247" s="210"/>
      <c r="AC247" s="210"/>
      <c r="AD247" s="210"/>
      <c r="AE247" s="210"/>
      <c r="AF247" s="210"/>
      <c r="AG247" s="210" t="s">
        <v>355</v>
      </c>
      <c r="AH247" s="210"/>
      <c r="AI247" s="210"/>
      <c r="AJ247" s="210"/>
      <c r="AK247" s="210"/>
      <c r="AL247" s="210"/>
      <c r="AM247" s="210"/>
      <c r="AN247" s="210"/>
      <c r="AO247" s="210"/>
      <c r="AP247" s="210"/>
      <c r="AQ247" s="210"/>
      <c r="AR247" s="210"/>
      <c r="AS247" s="210"/>
      <c r="AT247" s="210"/>
      <c r="AU247" s="210"/>
      <c r="AV247" s="210"/>
      <c r="AW247" s="210"/>
      <c r="AX247" s="210"/>
      <c r="AY247" s="210"/>
      <c r="AZ247" s="210"/>
      <c r="BA247" s="210"/>
      <c r="BB247" s="210"/>
      <c r="BC247" s="210"/>
      <c r="BD247" s="210"/>
      <c r="BE247" s="210"/>
      <c r="BF247" s="210"/>
      <c r="BG247" s="210"/>
      <c r="BH247" s="210"/>
    </row>
    <row r="248" spans="1:60" x14ac:dyDescent="0.2">
      <c r="A248" s="227" t="s">
        <v>132</v>
      </c>
      <c r="B248" s="228" t="s">
        <v>93</v>
      </c>
      <c r="C248" s="251" t="s">
        <v>94</v>
      </c>
      <c r="D248" s="229"/>
      <c r="E248" s="230"/>
      <c r="F248" s="231"/>
      <c r="G248" s="231">
        <f>SUMIF(AG249:AG274,"&lt;&gt;NOR",G249:G274)</f>
        <v>0</v>
      </c>
      <c r="H248" s="231"/>
      <c r="I248" s="231">
        <f>SUM(I249:I274)</f>
        <v>0</v>
      </c>
      <c r="J248" s="231"/>
      <c r="K248" s="231">
        <f>SUM(K249:K274)</f>
        <v>0</v>
      </c>
      <c r="L248" s="231"/>
      <c r="M248" s="231">
        <f>SUM(M249:M274)</f>
        <v>0</v>
      </c>
      <c r="N248" s="230"/>
      <c r="O248" s="230">
        <f>SUM(O249:O274)</f>
        <v>0.2</v>
      </c>
      <c r="P248" s="230"/>
      <c r="Q248" s="230">
        <f>SUM(Q249:Q274)</f>
        <v>0.19</v>
      </c>
      <c r="R248" s="231"/>
      <c r="S248" s="231"/>
      <c r="T248" s="232"/>
      <c r="U248" s="226"/>
      <c r="V248" s="226">
        <f>SUM(V249:V274)</f>
        <v>53.68</v>
      </c>
      <c r="W248" s="226"/>
      <c r="X248" s="226"/>
      <c r="Y248" s="226"/>
      <c r="AG248" t="s">
        <v>133</v>
      </c>
    </row>
    <row r="249" spans="1:60" outlineLevel="1" x14ac:dyDescent="0.2">
      <c r="A249" s="234">
        <v>46</v>
      </c>
      <c r="B249" s="235" t="s">
        <v>356</v>
      </c>
      <c r="C249" s="252" t="s">
        <v>357</v>
      </c>
      <c r="D249" s="236" t="s">
        <v>191</v>
      </c>
      <c r="E249" s="237">
        <v>33</v>
      </c>
      <c r="F249" s="238"/>
      <c r="G249" s="239">
        <f>ROUND(E249*F249,2)</f>
        <v>0</v>
      </c>
      <c r="H249" s="238"/>
      <c r="I249" s="239">
        <f>ROUND(E249*H249,2)</f>
        <v>0</v>
      </c>
      <c r="J249" s="238"/>
      <c r="K249" s="239">
        <f>ROUND(E249*J249,2)</f>
        <v>0</v>
      </c>
      <c r="L249" s="239">
        <v>12</v>
      </c>
      <c r="M249" s="239">
        <f>G249*(1+L249/100)</f>
        <v>0</v>
      </c>
      <c r="N249" s="237">
        <v>0</v>
      </c>
      <c r="O249" s="237">
        <f>ROUND(E249*N249,2)</f>
        <v>0</v>
      </c>
      <c r="P249" s="237">
        <v>9.3999999999999997E-4</v>
      </c>
      <c r="Q249" s="237">
        <f>ROUND(E249*P249,2)</f>
        <v>0.03</v>
      </c>
      <c r="R249" s="239"/>
      <c r="S249" s="239" t="s">
        <v>192</v>
      </c>
      <c r="T249" s="240" t="s">
        <v>192</v>
      </c>
      <c r="U249" s="220">
        <v>6.9000000000000006E-2</v>
      </c>
      <c r="V249" s="220">
        <f>ROUND(E249*U249,2)</f>
        <v>2.2799999999999998</v>
      </c>
      <c r="W249" s="220"/>
      <c r="X249" s="220" t="s">
        <v>180</v>
      </c>
      <c r="Y249" s="220" t="s">
        <v>140</v>
      </c>
      <c r="Z249" s="210"/>
      <c r="AA249" s="210"/>
      <c r="AB249" s="210"/>
      <c r="AC249" s="210"/>
      <c r="AD249" s="210"/>
      <c r="AE249" s="210"/>
      <c r="AF249" s="210"/>
      <c r="AG249" s="210" t="s">
        <v>181</v>
      </c>
      <c r="AH249" s="210"/>
      <c r="AI249" s="210"/>
      <c r="AJ249" s="210"/>
      <c r="AK249" s="210"/>
      <c r="AL249" s="210"/>
      <c r="AM249" s="210"/>
      <c r="AN249" s="210"/>
      <c r="AO249" s="210"/>
      <c r="AP249" s="210"/>
      <c r="AQ249" s="210"/>
      <c r="AR249" s="210"/>
      <c r="AS249" s="210"/>
      <c r="AT249" s="210"/>
      <c r="AU249" s="210"/>
      <c r="AV249" s="210"/>
      <c r="AW249" s="210"/>
      <c r="AX249" s="210"/>
      <c r="AY249" s="210"/>
      <c r="AZ249" s="210"/>
      <c r="BA249" s="210"/>
      <c r="BB249" s="210"/>
      <c r="BC249" s="210"/>
      <c r="BD249" s="210"/>
      <c r="BE249" s="210"/>
      <c r="BF249" s="210"/>
      <c r="BG249" s="210"/>
      <c r="BH249" s="210"/>
    </row>
    <row r="250" spans="1:60" outlineLevel="2" x14ac:dyDescent="0.2">
      <c r="A250" s="217"/>
      <c r="B250" s="218"/>
      <c r="C250" s="256" t="s">
        <v>358</v>
      </c>
      <c r="D250" s="224"/>
      <c r="E250" s="225"/>
      <c r="F250" s="220"/>
      <c r="G250" s="220"/>
      <c r="H250" s="220"/>
      <c r="I250" s="220"/>
      <c r="J250" s="220"/>
      <c r="K250" s="220"/>
      <c r="L250" s="220"/>
      <c r="M250" s="220"/>
      <c r="N250" s="219"/>
      <c r="O250" s="219"/>
      <c r="P250" s="219"/>
      <c r="Q250" s="219"/>
      <c r="R250" s="220"/>
      <c r="S250" s="220"/>
      <c r="T250" s="220"/>
      <c r="U250" s="220"/>
      <c r="V250" s="220"/>
      <c r="W250" s="220"/>
      <c r="X250" s="220"/>
      <c r="Y250" s="220"/>
      <c r="Z250" s="210"/>
      <c r="AA250" s="210"/>
      <c r="AB250" s="210"/>
      <c r="AC250" s="210"/>
      <c r="AD250" s="210"/>
      <c r="AE250" s="210"/>
      <c r="AF250" s="210"/>
      <c r="AG250" s="210" t="s">
        <v>194</v>
      </c>
      <c r="AH250" s="210">
        <v>0</v>
      </c>
      <c r="AI250" s="210"/>
      <c r="AJ250" s="210"/>
      <c r="AK250" s="210"/>
      <c r="AL250" s="210"/>
      <c r="AM250" s="210"/>
      <c r="AN250" s="210"/>
      <c r="AO250" s="210"/>
      <c r="AP250" s="210"/>
      <c r="AQ250" s="210"/>
      <c r="AR250" s="210"/>
      <c r="AS250" s="210"/>
      <c r="AT250" s="210"/>
      <c r="AU250" s="210"/>
      <c r="AV250" s="210"/>
      <c r="AW250" s="210"/>
      <c r="AX250" s="210"/>
      <c r="AY250" s="210"/>
      <c r="AZ250" s="210"/>
      <c r="BA250" s="210"/>
      <c r="BB250" s="210"/>
      <c r="BC250" s="210"/>
      <c r="BD250" s="210"/>
      <c r="BE250" s="210"/>
      <c r="BF250" s="210"/>
      <c r="BG250" s="210"/>
      <c r="BH250" s="210"/>
    </row>
    <row r="251" spans="1:60" outlineLevel="3" x14ac:dyDescent="0.2">
      <c r="A251" s="217"/>
      <c r="B251" s="218"/>
      <c r="C251" s="256" t="s">
        <v>359</v>
      </c>
      <c r="D251" s="224"/>
      <c r="E251" s="225">
        <v>33</v>
      </c>
      <c r="F251" s="220"/>
      <c r="G251" s="220"/>
      <c r="H251" s="220"/>
      <c r="I251" s="220"/>
      <c r="J251" s="220"/>
      <c r="K251" s="220"/>
      <c r="L251" s="220"/>
      <c r="M251" s="220"/>
      <c r="N251" s="219"/>
      <c r="O251" s="219"/>
      <c r="P251" s="219"/>
      <c r="Q251" s="219"/>
      <c r="R251" s="220"/>
      <c r="S251" s="220"/>
      <c r="T251" s="220"/>
      <c r="U251" s="220"/>
      <c r="V251" s="220"/>
      <c r="W251" s="220"/>
      <c r="X251" s="220"/>
      <c r="Y251" s="220"/>
      <c r="Z251" s="210"/>
      <c r="AA251" s="210"/>
      <c r="AB251" s="210"/>
      <c r="AC251" s="210"/>
      <c r="AD251" s="210"/>
      <c r="AE251" s="210"/>
      <c r="AF251" s="210"/>
      <c r="AG251" s="210" t="s">
        <v>194</v>
      </c>
      <c r="AH251" s="210">
        <v>5</v>
      </c>
      <c r="AI251" s="210"/>
      <c r="AJ251" s="210"/>
      <c r="AK251" s="210"/>
      <c r="AL251" s="210"/>
      <c r="AM251" s="210"/>
      <c r="AN251" s="210"/>
      <c r="AO251" s="210"/>
      <c r="AP251" s="210"/>
      <c r="AQ251" s="210"/>
      <c r="AR251" s="210"/>
      <c r="AS251" s="210"/>
      <c r="AT251" s="210"/>
      <c r="AU251" s="210"/>
      <c r="AV251" s="210"/>
      <c r="AW251" s="210"/>
      <c r="AX251" s="210"/>
      <c r="AY251" s="210"/>
      <c r="AZ251" s="210"/>
      <c r="BA251" s="210"/>
      <c r="BB251" s="210"/>
      <c r="BC251" s="210"/>
      <c r="BD251" s="210"/>
      <c r="BE251" s="210"/>
      <c r="BF251" s="210"/>
      <c r="BG251" s="210"/>
      <c r="BH251" s="210"/>
    </row>
    <row r="252" spans="1:60" outlineLevel="1" x14ac:dyDescent="0.2">
      <c r="A252" s="234">
        <v>47</v>
      </c>
      <c r="B252" s="235" t="s">
        <v>360</v>
      </c>
      <c r="C252" s="252" t="s">
        <v>361</v>
      </c>
      <c r="D252" s="236" t="s">
        <v>191</v>
      </c>
      <c r="E252" s="237">
        <v>55.4</v>
      </c>
      <c r="F252" s="238"/>
      <c r="G252" s="239">
        <f>ROUND(E252*F252,2)</f>
        <v>0</v>
      </c>
      <c r="H252" s="238"/>
      <c r="I252" s="239">
        <f>ROUND(E252*H252,2)</f>
        <v>0</v>
      </c>
      <c r="J252" s="238"/>
      <c r="K252" s="239">
        <f>ROUND(E252*J252,2)</f>
        <v>0</v>
      </c>
      <c r="L252" s="239">
        <v>12</v>
      </c>
      <c r="M252" s="239">
        <f>G252*(1+L252/100)</f>
        <v>0</v>
      </c>
      <c r="N252" s="237">
        <v>0</v>
      </c>
      <c r="O252" s="237">
        <f>ROUND(E252*N252,2)</f>
        <v>0</v>
      </c>
      <c r="P252" s="237">
        <v>1.75E-3</v>
      </c>
      <c r="Q252" s="237">
        <f>ROUND(E252*P252,2)</f>
        <v>0.1</v>
      </c>
      <c r="R252" s="239"/>
      <c r="S252" s="239" t="s">
        <v>192</v>
      </c>
      <c r="T252" s="240" t="s">
        <v>192</v>
      </c>
      <c r="U252" s="220">
        <v>8.0500000000000002E-2</v>
      </c>
      <c r="V252" s="220">
        <f>ROUND(E252*U252,2)</f>
        <v>4.46</v>
      </c>
      <c r="W252" s="220"/>
      <c r="X252" s="220" t="s">
        <v>180</v>
      </c>
      <c r="Y252" s="220" t="s">
        <v>140</v>
      </c>
      <c r="Z252" s="210"/>
      <c r="AA252" s="210"/>
      <c r="AB252" s="210"/>
      <c r="AC252" s="210"/>
      <c r="AD252" s="210"/>
      <c r="AE252" s="210"/>
      <c r="AF252" s="210"/>
      <c r="AG252" s="210" t="s">
        <v>181</v>
      </c>
      <c r="AH252" s="210"/>
      <c r="AI252" s="210"/>
      <c r="AJ252" s="210"/>
      <c r="AK252" s="210"/>
      <c r="AL252" s="210"/>
      <c r="AM252" s="210"/>
      <c r="AN252" s="210"/>
      <c r="AO252" s="210"/>
      <c r="AP252" s="210"/>
      <c r="AQ252" s="210"/>
      <c r="AR252" s="210"/>
      <c r="AS252" s="210"/>
      <c r="AT252" s="210"/>
      <c r="AU252" s="210"/>
      <c r="AV252" s="210"/>
      <c r="AW252" s="210"/>
      <c r="AX252" s="210"/>
      <c r="AY252" s="210"/>
      <c r="AZ252" s="210"/>
      <c r="BA252" s="210"/>
      <c r="BB252" s="210"/>
      <c r="BC252" s="210"/>
      <c r="BD252" s="210"/>
      <c r="BE252" s="210"/>
      <c r="BF252" s="210"/>
      <c r="BG252" s="210"/>
      <c r="BH252" s="210"/>
    </row>
    <row r="253" spans="1:60" outlineLevel="2" x14ac:dyDescent="0.2">
      <c r="A253" s="217"/>
      <c r="B253" s="218"/>
      <c r="C253" s="256" t="s">
        <v>358</v>
      </c>
      <c r="D253" s="224"/>
      <c r="E253" s="225"/>
      <c r="F253" s="220"/>
      <c r="G253" s="220"/>
      <c r="H253" s="220"/>
      <c r="I253" s="220"/>
      <c r="J253" s="220"/>
      <c r="K253" s="220"/>
      <c r="L253" s="220"/>
      <c r="M253" s="220"/>
      <c r="N253" s="219"/>
      <c r="O253" s="219"/>
      <c r="P253" s="219"/>
      <c r="Q253" s="219"/>
      <c r="R253" s="220"/>
      <c r="S253" s="220"/>
      <c r="T253" s="220"/>
      <c r="U253" s="220"/>
      <c r="V253" s="220"/>
      <c r="W253" s="220"/>
      <c r="X253" s="220"/>
      <c r="Y253" s="220"/>
      <c r="Z253" s="210"/>
      <c r="AA253" s="210"/>
      <c r="AB253" s="210"/>
      <c r="AC253" s="210"/>
      <c r="AD253" s="210"/>
      <c r="AE253" s="210"/>
      <c r="AF253" s="210"/>
      <c r="AG253" s="210" t="s">
        <v>194</v>
      </c>
      <c r="AH253" s="210">
        <v>0</v>
      </c>
      <c r="AI253" s="210"/>
      <c r="AJ253" s="210"/>
      <c r="AK253" s="210"/>
      <c r="AL253" s="210"/>
      <c r="AM253" s="210"/>
      <c r="AN253" s="210"/>
      <c r="AO253" s="210"/>
      <c r="AP253" s="210"/>
      <c r="AQ253" s="210"/>
      <c r="AR253" s="210"/>
      <c r="AS253" s="210"/>
      <c r="AT253" s="210"/>
      <c r="AU253" s="210"/>
      <c r="AV253" s="210"/>
      <c r="AW253" s="210"/>
      <c r="AX253" s="210"/>
      <c r="AY253" s="210"/>
      <c r="AZ253" s="210"/>
      <c r="BA253" s="210"/>
      <c r="BB253" s="210"/>
      <c r="BC253" s="210"/>
      <c r="BD253" s="210"/>
      <c r="BE253" s="210"/>
      <c r="BF253" s="210"/>
      <c r="BG253" s="210"/>
      <c r="BH253" s="210"/>
    </row>
    <row r="254" spans="1:60" outlineLevel="3" x14ac:dyDescent="0.2">
      <c r="A254" s="217"/>
      <c r="B254" s="218"/>
      <c r="C254" s="256" t="s">
        <v>362</v>
      </c>
      <c r="D254" s="224"/>
      <c r="E254" s="225">
        <v>30.4</v>
      </c>
      <c r="F254" s="220"/>
      <c r="G254" s="220"/>
      <c r="H254" s="220"/>
      <c r="I254" s="220"/>
      <c r="J254" s="220"/>
      <c r="K254" s="220"/>
      <c r="L254" s="220"/>
      <c r="M254" s="220"/>
      <c r="N254" s="219"/>
      <c r="O254" s="219"/>
      <c r="P254" s="219"/>
      <c r="Q254" s="219"/>
      <c r="R254" s="220"/>
      <c r="S254" s="220"/>
      <c r="T254" s="220"/>
      <c r="U254" s="220"/>
      <c r="V254" s="220"/>
      <c r="W254" s="220"/>
      <c r="X254" s="220"/>
      <c r="Y254" s="220"/>
      <c r="Z254" s="210"/>
      <c r="AA254" s="210"/>
      <c r="AB254" s="210"/>
      <c r="AC254" s="210"/>
      <c r="AD254" s="210"/>
      <c r="AE254" s="210"/>
      <c r="AF254" s="210"/>
      <c r="AG254" s="210" t="s">
        <v>194</v>
      </c>
      <c r="AH254" s="210">
        <v>5</v>
      </c>
      <c r="AI254" s="210"/>
      <c r="AJ254" s="210"/>
      <c r="AK254" s="210"/>
      <c r="AL254" s="210"/>
      <c r="AM254" s="210"/>
      <c r="AN254" s="210"/>
      <c r="AO254" s="210"/>
      <c r="AP254" s="210"/>
      <c r="AQ254" s="210"/>
      <c r="AR254" s="210"/>
      <c r="AS254" s="210"/>
      <c r="AT254" s="210"/>
      <c r="AU254" s="210"/>
      <c r="AV254" s="210"/>
      <c r="AW254" s="210"/>
      <c r="AX254" s="210"/>
      <c r="AY254" s="210"/>
      <c r="AZ254" s="210"/>
      <c r="BA254" s="210"/>
      <c r="BB254" s="210"/>
      <c r="BC254" s="210"/>
      <c r="BD254" s="210"/>
      <c r="BE254" s="210"/>
      <c r="BF254" s="210"/>
      <c r="BG254" s="210"/>
      <c r="BH254" s="210"/>
    </row>
    <row r="255" spans="1:60" outlineLevel="3" x14ac:dyDescent="0.2">
      <c r="A255" s="217"/>
      <c r="B255" s="218"/>
      <c r="C255" s="256" t="s">
        <v>363</v>
      </c>
      <c r="D255" s="224"/>
      <c r="E255" s="225">
        <v>25</v>
      </c>
      <c r="F255" s="220"/>
      <c r="G255" s="220"/>
      <c r="H255" s="220"/>
      <c r="I255" s="220"/>
      <c r="J255" s="220"/>
      <c r="K255" s="220"/>
      <c r="L255" s="220"/>
      <c r="M255" s="220"/>
      <c r="N255" s="219"/>
      <c r="O255" s="219"/>
      <c r="P255" s="219"/>
      <c r="Q255" s="219"/>
      <c r="R255" s="220"/>
      <c r="S255" s="220"/>
      <c r="T255" s="220"/>
      <c r="U255" s="220"/>
      <c r="V255" s="220"/>
      <c r="W255" s="220"/>
      <c r="X255" s="220"/>
      <c r="Y255" s="220"/>
      <c r="Z255" s="210"/>
      <c r="AA255" s="210"/>
      <c r="AB255" s="210"/>
      <c r="AC255" s="210"/>
      <c r="AD255" s="210"/>
      <c r="AE255" s="210"/>
      <c r="AF255" s="210"/>
      <c r="AG255" s="210" t="s">
        <v>194</v>
      </c>
      <c r="AH255" s="210">
        <v>5</v>
      </c>
      <c r="AI255" s="210"/>
      <c r="AJ255" s="210"/>
      <c r="AK255" s="210"/>
      <c r="AL255" s="210"/>
      <c r="AM255" s="210"/>
      <c r="AN255" s="210"/>
      <c r="AO255" s="210"/>
      <c r="AP255" s="210"/>
      <c r="AQ255" s="210"/>
      <c r="AR255" s="210"/>
      <c r="AS255" s="210"/>
      <c r="AT255" s="210"/>
      <c r="AU255" s="210"/>
      <c r="AV255" s="210"/>
      <c r="AW255" s="210"/>
      <c r="AX255" s="210"/>
      <c r="AY255" s="210"/>
      <c r="AZ255" s="210"/>
      <c r="BA255" s="210"/>
      <c r="BB255" s="210"/>
      <c r="BC255" s="210"/>
      <c r="BD255" s="210"/>
      <c r="BE255" s="210"/>
      <c r="BF255" s="210"/>
      <c r="BG255" s="210"/>
      <c r="BH255" s="210"/>
    </row>
    <row r="256" spans="1:60" outlineLevel="1" x14ac:dyDescent="0.2">
      <c r="A256" s="234">
        <v>48</v>
      </c>
      <c r="B256" s="235" t="s">
        <v>364</v>
      </c>
      <c r="C256" s="252" t="s">
        <v>365</v>
      </c>
      <c r="D256" s="236" t="s">
        <v>191</v>
      </c>
      <c r="E256" s="237">
        <v>11</v>
      </c>
      <c r="F256" s="238"/>
      <c r="G256" s="239">
        <f>ROUND(E256*F256,2)</f>
        <v>0</v>
      </c>
      <c r="H256" s="238"/>
      <c r="I256" s="239">
        <f>ROUND(E256*H256,2)</f>
        <v>0</v>
      </c>
      <c r="J256" s="238"/>
      <c r="K256" s="239">
        <f>ROUND(E256*J256,2)</f>
        <v>0</v>
      </c>
      <c r="L256" s="239">
        <v>12</v>
      </c>
      <c r="M256" s="239">
        <f>G256*(1+L256/100)</f>
        <v>0</v>
      </c>
      <c r="N256" s="237">
        <v>0</v>
      </c>
      <c r="O256" s="237">
        <f>ROUND(E256*N256,2)</f>
        <v>0</v>
      </c>
      <c r="P256" s="237">
        <v>2.5200000000000001E-3</v>
      </c>
      <c r="Q256" s="237">
        <f>ROUND(E256*P256,2)</f>
        <v>0.03</v>
      </c>
      <c r="R256" s="239"/>
      <c r="S256" s="239" t="s">
        <v>192</v>
      </c>
      <c r="T256" s="240" t="s">
        <v>192</v>
      </c>
      <c r="U256" s="220">
        <v>9.1999999999999998E-2</v>
      </c>
      <c r="V256" s="220">
        <f>ROUND(E256*U256,2)</f>
        <v>1.01</v>
      </c>
      <c r="W256" s="220"/>
      <c r="X256" s="220" t="s">
        <v>180</v>
      </c>
      <c r="Y256" s="220" t="s">
        <v>140</v>
      </c>
      <c r="Z256" s="210"/>
      <c r="AA256" s="210"/>
      <c r="AB256" s="210"/>
      <c r="AC256" s="210"/>
      <c r="AD256" s="210"/>
      <c r="AE256" s="210"/>
      <c r="AF256" s="210"/>
      <c r="AG256" s="210" t="s">
        <v>181</v>
      </c>
      <c r="AH256" s="210"/>
      <c r="AI256" s="210"/>
      <c r="AJ256" s="210"/>
      <c r="AK256" s="210"/>
      <c r="AL256" s="210"/>
      <c r="AM256" s="210"/>
      <c r="AN256" s="210"/>
      <c r="AO256" s="210"/>
      <c r="AP256" s="210"/>
      <c r="AQ256" s="210"/>
      <c r="AR256" s="210"/>
      <c r="AS256" s="210"/>
      <c r="AT256" s="210"/>
      <c r="AU256" s="210"/>
      <c r="AV256" s="210"/>
      <c r="AW256" s="210"/>
      <c r="AX256" s="210"/>
      <c r="AY256" s="210"/>
      <c r="AZ256" s="210"/>
      <c r="BA256" s="210"/>
      <c r="BB256" s="210"/>
      <c r="BC256" s="210"/>
      <c r="BD256" s="210"/>
      <c r="BE256" s="210"/>
      <c r="BF256" s="210"/>
      <c r="BG256" s="210"/>
      <c r="BH256" s="210"/>
    </row>
    <row r="257" spans="1:60" outlineLevel="2" x14ac:dyDescent="0.2">
      <c r="A257" s="217"/>
      <c r="B257" s="218"/>
      <c r="C257" s="256" t="s">
        <v>358</v>
      </c>
      <c r="D257" s="224"/>
      <c r="E257" s="225"/>
      <c r="F257" s="220"/>
      <c r="G257" s="220"/>
      <c r="H257" s="220"/>
      <c r="I257" s="220"/>
      <c r="J257" s="220"/>
      <c r="K257" s="220"/>
      <c r="L257" s="220"/>
      <c r="M257" s="220"/>
      <c r="N257" s="219"/>
      <c r="O257" s="219"/>
      <c r="P257" s="219"/>
      <c r="Q257" s="219"/>
      <c r="R257" s="220"/>
      <c r="S257" s="220"/>
      <c r="T257" s="220"/>
      <c r="U257" s="220"/>
      <c r="V257" s="220"/>
      <c r="W257" s="220"/>
      <c r="X257" s="220"/>
      <c r="Y257" s="220"/>
      <c r="Z257" s="210"/>
      <c r="AA257" s="210"/>
      <c r="AB257" s="210"/>
      <c r="AC257" s="210"/>
      <c r="AD257" s="210"/>
      <c r="AE257" s="210"/>
      <c r="AF257" s="210"/>
      <c r="AG257" s="210" t="s">
        <v>194</v>
      </c>
      <c r="AH257" s="210">
        <v>0</v>
      </c>
      <c r="AI257" s="210"/>
      <c r="AJ257" s="210"/>
      <c r="AK257" s="210"/>
      <c r="AL257" s="210"/>
      <c r="AM257" s="210"/>
      <c r="AN257" s="210"/>
      <c r="AO257" s="210"/>
      <c r="AP257" s="210"/>
      <c r="AQ257" s="210"/>
      <c r="AR257" s="210"/>
      <c r="AS257" s="210"/>
      <c r="AT257" s="210"/>
      <c r="AU257" s="210"/>
      <c r="AV257" s="210"/>
      <c r="AW257" s="210"/>
      <c r="AX257" s="210"/>
      <c r="AY257" s="210"/>
      <c r="AZ257" s="210"/>
      <c r="BA257" s="210"/>
      <c r="BB257" s="210"/>
      <c r="BC257" s="210"/>
      <c r="BD257" s="210"/>
      <c r="BE257" s="210"/>
      <c r="BF257" s="210"/>
      <c r="BG257" s="210"/>
      <c r="BH257" s="210"/>
    </row>
    <row r="258" spans="1:60" outlineLevel="3" x14ac:dyDescent="0.2">
      <c r="A258" s="217"/>
      <c r="B258" s="218"/>
      <c r="C258" s="256" t="s">
        <v>366</v>
      </c>
      <c r="D258" s="224"/>
      <c r="E258" s="225">
        <v>11</v>
      </c>
      <c r="F258" s="220"/>
      <c r="G258" s="220"/>
      <c r="H258" s="220"/>
      <c r="I258" s="220"/>
      <c r="J258" s="220"/>
      <c r="K258" s="220"/>
      <c r="L258" s="220"/>
      <c r="M258" s="220"/>
      <c r="N258" s="219"/>
      <c r="O258" s="219"/>
      <c r="P258" s="219"/>
      <c r="Q258" s="219"/>
      <c r="R258" s="220"/>
      <c r="S258" s="220"/>
      <c r="T258" s="220"/>
      <c r="U258" s="220"/>
      <c r="V258" s="220"/>
      <c r="W258" s="220"/>
      <c r="X258" s="220"/>
      <c r="Y258" s="220"/>
      <c r="Z258" s="210"/>
      <c r="AA258" s="210"/>
      <c r="AB258" s="210"/>
      <c r="AC258" s="210"/>
      <c r="AD258" s="210"/>
      <c r="AE258" s="210"/>
      <c r="AF258" s="210"/>
      <c r="AG258" s="210" t="s">
        <v>194</v>
      </c>
      <c r="AH258" s="210">
        <v>5</v>
      </c>
      <c r="AI258" s="210"/>
      <c r="AJ258" s="210"/>
      <c r="AK258" s="210"/>
      <c r="AL258" s="210"/>
      <c r="AM258" s="210"/>
      <c r="AN258" s="210"/>
      <c r="AO258" s="210"/>
      <c r="AP258" s="210"/>
      <c r="AQ258" s="210"/>
      <c r="AR258" s="210"/>
      <c r="AS258" s="210"/>
      <c r="AT258" s="210"/>
      <c r="AU258" s="210"/>
      <c r="AV258" s="210"/>
      <c r="AW258" s="210"/>
      <c r="AX258" s="210"/>
      <c r="AY258" s="210"/>
      <c r="AZ258" s="210"/>
      <c r="BA258" s="210"/>
      <c r="BB258" s="210"/>
      <c r="BC258" s="210"/>
      <c r="BD258" s="210"/>
      <c r="BE258" s="210"/>
      <c r="BF258" s="210"/>
      <c r="BG258" s="210"/>
      <c r="BH258" s="210"/>
    </row>
    <row r="259" spans="1:60" ht="22.5" outlineLevel="1" x14ac:dyDescent="0.2">
      <c r="A259" s="234">
        <v>49</v>
      </c>
      <c r="B259" s="235" t="s">
        <v>367</v>
      </c>
      <c r="C259" s="252" t="s">
        <v>368</v>
      </c>
      <c r="D259" s="236" t="s">
        <v>191</v>
      </c>
      <c r="E259" s="237">
        <v>20.82</v>
      </c>
      <c r="F259" s="238"/>
      <c r="G259" s="239">
        <f>ROUND(E259*F259,2)</f>
        <v>0</v>
      </c>
      <c r="H259" s="238"/>
      <c r="I259" s="239">
        <f>ROUND(E259*H259,2)</f>
        <v>0</v>
      </c>
      <c r="J259" s="238"/>
      <c r="K259" s="239">
        <f>ROUND(E259*J259,2)</f>
        <v>0</v>
      </c>
      <c r="L259" s="239">
        <v>12</v>
      </c>
      <c r="M259" s="239">
        <f>G259*(1+L259/100)</f>
        <v>0</v>
      </c>
      <c r="N259" s="237">
        <v>0</v>
      </c>
      <c r="O259" s="237">
        <f>ROUND(E259*N259,2)</f>
        <v>0</v>
      </c>
      <c r="P259" s="237">
        <v>1.3500000000000001E-3</v>
      </c>
      <c r="Q259" s="237">
        <f>ROUND(E259*P259,2)</f>
        <v>0.03</v>
      </c>
      <c r="R259" s="239"/>
      <c r="S259" s="239" t="s">
        <v>192</v>
      </c>
      <c r="T259" s="240" t="s">
        <v>192</v>
      </c>
      <c r="U259" s="220">
        <v>9.1999999999999998E-2</v>
      </c>
      <c r="V259" s="220">
        <f>ROUND(E259*U259,2)</f>
        <v>1.92</v>
      </c>
      <c r="W259" s="220"/>
      <c r="X259" s="220" t="s">
        <v>180</v>
      </c>
      <c r="Y259" s="220" t="s">
        <v>140</v>
      </c>
      <c r="Z259" s="210"/>
      <c r="AA259" s="210"/>
      <c r="AB259" s="210"/>
      <c r="AC259" s="210"/>
      <c r="AD259" s="210"/>
      <c r="AE259" s="210"/>
      <c r="AF259" s="210"/>
      <c r="AG259" s="210" t="s">
        <v>181</v>
      </c>
      <c r="AH259" s="210"/>
      <c r="AI259" s="210"/>
      <c r="AJ259" s="210"/>
      <c r="AK259" s="210"/>
      <c r="AL259" s="210"/>
      <c r="AM259" s="210"/>
      <c r="AN259" s="210"/>
      <c r="AO259" s="210"/>
      <c r="AP259" s="210"/>
      <c r="AQ259" s="210"/>
      <c r="AR259" s="210"/>
      <c r="AS259" s="210"/>
      <c r="AT259" s="210"/>
      <c r="AU259" s="210"/>
      <c r="AV259" s="210"/>
      <c r="AW259" s="210"/>
      <c r="AX259" s="210"/>
      <c r="AY259" s="210"/>
      <c r="AZ259" s="210"/>
      <c r="BA259" s="210"/>
      <c r="BB259" s="210"/>
      <c r="BC259" s="210"/>
      <c r="BD259" s="210"/>
      <c r="BE259" s="210"/>
      <c r="BF259" s="210"/>
      <c r="BG259" s="210"/>
      <c r="BH259" s="210"/>
    </row>
    <row r="260" spans="1:60" outlineLevel="2" x14ac:dyDescent="0.2">
      <c r="A260" s="217"/>
      <c r="B260" s="218"/>
      <c r="C260" s="256" t="s">
        <v>358</v>
      </c>
      <c r="D260" s="224"/>
      <c r="E260" s="225"/>
      <c r="F260" s="220"/>
      <c r="G260" s="220"/>
      <c r="H260" s="220"/>
      <c r="I260" s="220"/>
      <c r="J260" s="220"/>
      <c r="K260" s="220"/>
      <c r="L260" s="220"/>
      <c r="M260" s="220"/>
      <c r="N260" s="219"/>
      <c r="O260" s="219"/>
      <c r="P260" s="219"/>
      <c r="Q260" s="219"/>
      <c r="R260" s="220"/>
      <c r="S260" s="220"/>
      <c r="T260" s="220"/>
      <c r="U260" s="220"/>
      <c r="V260" s="220"/>
      <c r="W260" s="220"/>
      <c r="X260" s="220"/>
      <c r="Y260" s="220"/>
      <c r="Z260" s="210"/>
      <c r="AA260" s="210"/>
      <c r="AB260" s="210"/>
      <c r="AC260" s="210"/>
      <c r="AD260" s="210"/>
      <c r="AE260" s="210"/>
      <c r="AF260" s="210"/>
      <c r="AG260" s="210" t="s">
        <v>194</v>
      </c>
      <c r="AH260" s="210">
        <v>0</v>
      </c>
      <c r="AI260" s="210"/>
      <c r="AJ260" s="210"/>
      <c r="AK260" s="210"/>
      <c r="AL260" s="210"/>
      <c r="AM260" s="210"/>
      <c r="AN260" s="210"/>
      <c r="AO260" s="210"/>
      <c r="AP260" s="210"/>
      <c r="AQ260" s="210"/>
      <c r="AR260" s="210"/>
      <c r="AS260" s="210"/>
      <c r="AT260" s="210"/>
      <c r="AU260" s="210"/>
      <c r="AV260" s="210"/>
      <c r="AW260" s="210"/>
      <c r="AX260" s="210"/>
      <c r="AY260" s="210"/>
      <c r="AZ260" s="210"/>
      <c r="BA260" s="210"/>
      <c r="BB260" s="210"/>
      <c r="BC260" s="210"/>
      <c r="BD260" s="210"/>
      <c r="BE260" s="210"/>
      <c r="BF260" s="210"/>
      <c r="BG260" s="210"/>
      <c r="BH260" s="210"/>
    </row>
    <row r="261" spans="1:60" outlineLevel="3" x14ac:dyDescent="0.2">
      <c r="A261" s="217"/>
      <c r="B261" s="218"/>
      <c r="C261" s="256" t="s">
        <v>369</v>
      </c>
      <c r="D261" s="224"/>
      <c r="E261" s="225">
        <v>20.82</v>
      </c>
      <c r="F261" s="220"/>
      <c r="G261" s="220"/>
      <c r="H261" s="220"/>
      <c r="I261" s="220"/>
      <c r="J261" s="220"/>
      <c r="K261" s="220"/>
      <c r="L261" s="220"/>
      <c r="M261" s="220"/>
      <c r="N261" s="219"/>
      <c r="O261" s="219"/>
      <c r="P261" s="219"/>
      <c r="Q261" s="219"/>
      <c r="R261" s="220"/>
      <c r="S261" s="220"/>
      <c r="T261" s="220"/>
      <c r="U261" s="220"/>
      <c r="V261" s="220"/>
      <c r="W261" s="220"/>
      <c r="X261" s="220"/>
      <c r="Y261" s="220"/>
      <c r="Z261" s="210"/>
      <c r="AA261" s="210"/>
      <c r="AB261" s="210"/>
      <c r="AC261" s="210"/>
      <c r="AD261" s="210"/>
      <c r="AE261" s="210"/>
      <c r="AF261" s="210"/>
      <c r="AG261" s="210" t="s">
        <v>194</v>
      </c>
      <c r="AH261" s="210">
        <v>5</v>
      </c>
      <c r="AI261" s="210"/>
      <c r="AJ261" s="210"/>
      <c r="AK261" s="210"/>
      <c r="AL261" s="210"/>
      <c r="AM261" s="210"/>
      <c r="AN261" s="210"/>
      <c r="AO261" s="210"/>
      <c r="AP261" s="210"/>
      <c r="AQ261" s="210"/>
      <c r="AR261" s="210"/>
      <c r="AS261" s="210"/>
      <c r="AT261" s="210"/>
      <c r="AU261" s="210"/>
      <c r="AV261" s="210"/>
      <c r="AW261" s="210"/>
      <c r="AX261" s="210"/>
      <c r="AY261" s="210"/>
      <c r="AZ261" s="210"/>
      <c r="BA261" s="210"/>
      <c r="BB261" s="210"/>
      <c r="BC261" s="210"/>
      <c r="BD261" s="210"/>
      <c r="BE261" s="210"/>
      <c r="BF261" s="210"/>
      <c r="BG261" s="210"/>
      <c r="BH261" s="210"/>
    </row>
    <row r="262" spans="1:60" ht="22.5" outlineLevel="1" x14ac:dyDescent="0.2">
      <c r="A262" s="234">
        <v>50</v>
      </c>
      <c r="B262" s="235" t="s">
        <v>370</v>
      </c>
      <c r="C262" s="252" t="s">
        <v>371</v>
      </c>
      <c r="D262" s="236" t="s">
        <v>191</v>
      </c>
      <c r="E262" s="237">
        <v>33</v>
      </c>
      <c r="F262" s="238"/>
      <c r="G262" s="239">
        <f>ROUND(E262*F262,2)</f>
        <v>0</v>
      </c>
      <c r="H262" s="238"/>
      <c r="I262" s="239">
        <f>ROUND(E262*H262,2)</f>
        <v>0</v>
      </c>
      <c r="J262" s="238"/>
      <c r="K262" s="239">
        <f>ROUND(E262*J262,2)</f>
        <v>0</v>
      </c>
      <c r="L262" s="239">
        <v>12</v>
      </c>
      <c r="M262" s="239">
        <f>G262*(1+L262/100)</f>
        <v>0</v>
      </c>
      <c r="N262" s="237">
        <v>7.9000000000000001E-4</v>
      </c>
      <c r="O262" s="237">
        <f>ROUND(E262*N262,2)</f>
        <v>0.03</v>
      </c>
      <c r="P262" s="237">
        <v>0</v>
      </c>
      <c r="Q262" s="237">
        <f>ROUND(E262*P262,2)</f>
        <v>0</v>
      </c>
      <c r="R262" s="239"/>
      <c r="S262" s="239" t="s">
        <v>192</v>
      </c>
      <c r="T262" s="240" t="s">
        <v>192</v>
      </c>
      <c r="U262" s="220">
        <v>0.3</v>
      </c>
      <c r="V262" s="220">
        <f>ROUND(E262*U262,2)</f>
        <v>9.9</v>
      </c>
      <c r="W262" s="220"/>
      <c r="X262" s="220" t="s">
        <v>180</v>
      </c>
      <c r="Y262" s="220" t="s">
        <v>140</v>
      </c>
      <c r="Z262" s="210"/>
      <c r="AA262" s="210"/>
      <c r="AB262" s="210"/>
      <c r="AC262" s="210"/>
      <c r="AD262" s="210"/>
      <c r="AE262" s="210"/>
      <c r="AF262" s="210"/>
      <c r="AG262" s="210" t="s">
        <v>181</v>
      </c>
      <c r="AH262" s="210"/>
      <c r="AI262" s="210"/>
      <c r="AJ262" s="210"/>
      <c r="AK262" s="210"/>
      <c r="AL262" s="210"/>
      <c r="AM262" s="210"/>
      <c r="AN262" s="210"/>
      <c r="AO262" s="210"/>
      <c r="AP262" s="210"/>
      <c r="AQ262" s="210"/>
      <c r="AR262" s="210"/>
      <c r="AS262" s="210"/>
      <c r="AT262" s="210"/>
      <c r="AU262" s="210"/>
      <c r="AV262" s="210"/>
      <c r="AW262" s="210"/>
      <c r="AX262" s="210"/>
      <c r="AY262" s="210"/>
      <c r="AZ262" s="210"/>
      <c r="BA262" s="210"/>
      <c r="BB262" s="210"/>
      <c r="BC262" s="210"/>
      <c r="BD262" s="210"/>
      <c r="BE262" s="210"/>
      <c r="BF262" s="210"/>
      <c r="BG262" s="210"/>
      <c r="BH262" s="210"/>
    </row>
    <row r="263" spans="1:60" outlineLevel="2" x14ac:dyDescent="0.2">
      <c r="A263" s="217"/>
      <c r="B263" s="218"/>
      <c r="C263" s="256" t="s">
        <v>372</v>
      </c>
      <c r="D263" s="224"/>
      <c r="E263" s="225">
        <v>25</v>
      </c>
      <c r="F263" s="220"/>
      <c r="G263" s="220"/>
      <c r="H263" s="220"/>
      <c r="I263" s="220"/>
      <c r="J263" s="220"/>
      <c r="K263" s="220"/>
      <c r="L263" s="220"/>
      <c r="M263" s="220"/>
      <c r="N263" s="219"/>
      <c r="O263" s="219"/>
      <c r="P263" s="219"/>
      <c r="Q263" s="219"/>
      <c r="R263" s="220"/>
      <c r="S263" s="220"/>
      <c r="T263" s="220"/>
      <c r="U263" s="220"/>
      <c r="V263" s="220"/>
      <c r="W263" s="220"/>
      <c r="X263" s="220"/>
      <c r="Y263" s="220"/>
      <c r="Z263" s="210"/>
      <c r="AA263" s="210"/>
      <c r="AB263" s="210"/>
      <c r="AC263" s="210"/>
      <c r="AD263" s="210"/>
      <c r="AE263" s="210"/>
      <c r="AF263" s="210"/>
      <c r="AG263" s="210" t="s">
        <v>194</v>
      </c>
      <c r="AH263" s="210">
        <v>0</v>
      </c>
      <c r="AI263" s="210"/>
      <c r="AJ263" s="210"/>
      <c r="AK263" s="210"/>
      <c r="AL263" s="210"/>
      <c r="AM263" s="210"/>
      <c r="AN263" s="210"/>
      <c r="AO263" s="210"/>
      <c r="AP263" s="210"/>
      <c r="AQ263" s="210"/>
      <c r="AR263" s="210"/>
      <c r="AS263" s="210"/>
      <c r="AT263" s="210"/>
      <c r="AU263" s="210"/>
      <c r="AV263" s="210"/>
      <c r="AW263" s="210"/>
      <c r="AX263" s="210"/>
      <c r="AY263" s="210"/>
      <c r="AZ263" s="210"/>
      <c r="BA263" s="210"/>
      <c r="BB263" s="210"/>
      <c r="BC263" s="210"/>
      <c r="BD263" s="210"/>
      <c r="BE263" s="210"/>
      <c r="BF263" s="210"/>
      <c r="BG263" s="210"/>
      <c r="BH263" s="210"/>
    </row>
    <row r="264" spans="1:60" outlineLevel="3" x14ac:dyDescent="0.2">
      <c r="A264" s="217"/>
      <c r="B264" s="218"/>
      <c r="C264" s="256" t="s">
        <v>373</v>
      </c>
      <c r="D264" s="224"/>
      <c r="E264" s="225">
        <v>8</v>
      </c>
      <c r="F264" s="220"/>
      <c r="G264" s="220"/>
      <c r="H264" s="220"/>
      <c r="I264" s="220"/>
      <c r="J264" s="220"/>
      <c r="K264" s="220"/>
      <c r="L264" s="220"/>
      <c r="M264" s="220"/>
      <c r="N264" s="219"/>
      <c r="O264" s="219"/>
      <c r="P264" s="219"/>
      <c r="Q264" s="219"/>
      <c r="R264" s="220"/>
      <c r="S264" s="220"/>
      <c r="T264" s="220"/>
      <c r="U264" s="220"/>
      <c r="V264" s="220"/>
      <c r="W264" s="220"/>
      <c r="X264" s="220"/>
      <c r="Y264" s="220"/>
      <c r="Z264" s="210"/>
      <c r="AA264" s="210"/>
      <c r="AB264" s="210"/>
      <c r="AC264" s="210"/>
      <c r="AD264" s="210"/>
      <c r="AE264" s="210"/>
      <c r="AF264" s="210"/>
      <c r="AG264" s="210" t="s">
        <v>194</v>
      </c>
      <c r="AH264" s="210">
        <v>0</v>
      </c>
      <c r="AI264" s="210"/>
      <c r="AJ264" s="210"/>
      <c r="AK264" s="210"/>
      <c r="AL264" s="210"/>
      <c r="AM264" s="210"/>
      <c r="AN264" s="210"/>
      <c r="AO264" s="210"/>
      <c r="AP264" s="210"/>
      <c r="AQ264" s="210"/>
      <c r="AR264" s="210"/>
      <c r="AS264" s="210"/>
      <c r="AT264" s="210"/>
      <c r="AU264" s="210"/>
      <c r="AV264" s="210"/>
      <c r="AW264" s="210"/>
      <c r="AX264" s="210"/>
      <c r="AY264" s="210"/>
      <c r="AZ264" s="210"/>
      <c r="BA264" s="210"/>
      <c r="BB264" s="210"/>
      <c r="BC264" s="210"/>
      <c r="BD264" s="210"/>
      <c r="BE264" s="210"/>
      <c r="BF264" s="210"/>
      <c r="BG264" s="210"/>
      <c r="BH264" s="210"/>
    </row>
    <row r="265" spans="1:60" ht="22.5" outlineLevel="1" x14ac:dyDescent="0.2">
      <c r="A265" s="234">
        <v>51</v>
      </c>
      <c r="B265" s="235" t="s">
        <v>374</v>
      </c>
      <c r="C265" s="252" t="s">
        <v>375</v>
      </c>
      <c r="D265" s="236" t="s">
        <v>191</v>
      </c>
      <c r="E265" s="237">
        <v>30.4</v>
      </c>
      <c r="F265" s="238"/>
      <c r="G265" s="239">
        <f>ROUND(E265*F265,2)</f>
        <v>0</v>
      </c>
      <c r="H265" s="238"/>
      <c r="I265" s="239">
        <f>ROUND(E265*H265,2)</f>
        <v>0</v>
      </c>
      <c r="J265" s="238"/>
      <c r="K265" s="239">
        <f>ROUND(E265*J265,2)</f>
        <v>0</v>
      </c>
      <c r="L265" s="239">
        <v>12</v>
      </c>
      <c r="M265" s="239">
        <f>G265*(1+L265/100)</f>
        <v>0</v>
      </c>
      <c r="N265" s="237">
        <v>1.32E-3</v>
      </c>
      <c r="O265" s="237">
        <f>ROUND(E265*N265,2)</f>
        <v>0.04</v>
      </c>
      <c r="P265" s="237">
        <v>0</v>
      </c>
      <c r="Q265" s="237">
        <f>ROUND(E265*P265,2)</f>
        <v>0</v>
      </c>
      <c r="R265" s="239"/>
      <c r="S265" s="239" t="s">
        <v>192</v>
      </c>
      <c r="T265" s="240" t="s">
        <v>192</v>
      </c>
      <c r="U265" s="220">
        <v>0.40010000000000001</v>
      </c>
      <c r="V265" s="220">
        <f>ROUND(E265*U265,2)</f>
        <v>12.16</v>
      </c>
      <c r="W265" s="220"/>
      <c r="X265" s="220" t="s">
        <v>180</v>
      </c>
      <c r="Y265" s="220" t="s">
        <v>140</v>
      </c>
      <c r="Z265" s="210"/>
      <c r="AA265" s="210"/>
      <c r="AB265" s="210"/>
      <c r="AC265" s="210"/>
      <c r="AD265" s="210"/>
      <c r="AE265" s="210"/>
      <c r="AF265" s="210"/>
      <c r="AG265" s="210" t="s">
        <v>181</v>
      </c>
      <c r="AH265" s="210"/>
      <c r="AI265" s="210"/>
      <c r="AJ265" s="210"/>
      <c r="AK265" s="210"/>
      <c r="AL265" s="210"/>
      <c r="AM265" s="210"/>
      <c r="AN265" s="210"/>
      <c r="AO265" s="210"/>
      <c r="AP265" s="210"/>
      <c r="AQ265" s="210"/>
      <c r="AR265" s="210"/>
      <c r="AS265" s="210"/>
      <c r="AT265" s="210"/>
      <c r="AU265" s="210"/>
      <c r="AV265" s="210"/>
      <c r="AW265" s="210"/>
      <c r="AX265" s="210"/>
      <c r="AY265" s="210"/>
      <c r="AZ265" s="210"/>
      <c r="BA265" s="210"/>
      <c r="BB265" s="210"/>
      <c r="BC265" s="210"/>
      <c r="BD265" s="210"/>
      <c r="BE265" s="210"/>
      <c r="BF265" s="210"/>
      <c r="BG265" s="210"/>
      <c r="BH265" s="210"/>
    </row>
    <row r="266" spans="1:60" outlineLevel="2" x14ac:dyDescent="0.2">
      <c r="A266" s="217"/>
      <c r="B266" s="218"/>
      <c r="C266" s="256" t="s">
        <v>376</v>
      </c>
      <c r="D266" s="224"/>
      <c r="E266" s="225">
        <v>30.4</v>
      </c>
      <c r="F266" s="220"/>
      <c r="G266" s="220"/>
      <c r="H266" s="220"/>
      <c r="I266" s="220"/>
      <c r="J266" s="220"/>
      <c r="K266" s="220"/>
      <c r="L266" s="220"/>
      <c r="M266" s="220"/>
      <c r="N266" s="219"/>
      <c r="O266" s="219"/>
      <c r="P266" s="219"/>
      <c r="Q266" s="219"/>
      <c r="R266" s="220"/>
      <c r="S266" s="220"/>
      <c r="T266" s="220"/>
      <c r="U266" s="220"/>
      <c r="V266" s="220"/>
      <c r="W266" s="220"/>
      <c r="X266" s="220"/>
      <c r="Y266" s="220"/>
      <c r="Z266" s="210"/>
      <c r="AA266" s="210"/>
      <c r="AB266" s="210"/>
      <c r="AC266" s="210"/>
      <c r="AD266" s="210"/>
      <c r="AE266" s="210"/>
      <c r="AF266" s="210"/>
      <c r="AG266" s="210" t="s">
        <v>194</v>
      </c>
      <c r="AH266" s="210">
        <v>0</v>
      </c>
      <c r="AI266" s="210"/>
      <c r="AJ266" s="210"/>
      <c r="AK266" s="210"/>
      <c r="AL266" s="210"/>
      <c r="AM266" s="210"/>
      <c r="AN266" s="210"/>
      <c r="AO266" s="210"/>
      <c r="AP266" s="210"/>
      <c r="AQ266" s="210"/>
      <c r="AR266" s="210"/>
      <c r="AS266" s="210"/>
      <c r="AT266" s="210"/>
      <c r="AU266" s="210"/>
      <c r="AV266" s="210"/>
      <c r="AW266" s="210"/>
      <c r="AX266" s="210"/>
      <c r="AY266" s="210"/>
      <c r="AZ266" s="210"/>
      <c r="BA266" s="210"/>
      <c r="BB266" s="210"/>
      <c r="BC266" s="210"/>
      <c r="BD266" s="210"/>
      <c r="BE266" s="210"/>
      <c r="BF266" s="210"/>
      <c r="BG266" s="210"/>
      <c r="BH266" s="210"/>
    </row>
    <row r="267" spans="1:60" ht="22.5" outlineLevel="1" x14ac:dyDescent="0.2">
      <c r="A267" s="234">
        <v>52</v>
      </c>
      <c r="B267" s="235" t="s">
        <v>377</v>
      </c>
      <c r="C267" s="252" t="s">
        <v>378</v>
      </c>
      <c r="D267" s="236" t="s">
        <v>191</v>
      </c>
      <c r="E267" s="237">
        <v>25</v>
      </c>
      <c r="F267" s="238"/>
      <c r="G267" s="239">
        <f>ROUND(E267*F267,2)</f>
        <v>0</v>
      </c>
      <c r="H267" s="238"/>
      <c r="I267" s="239">
        <f>ROUND(E267*H267,2)</f>
        <v>0</v>
      </c>
      <c r="J267" s="238"/>
      <c r="K267" s="239">
        <f>ROUND(E267*J267,2)</f>
        <v>0</v>
      </c>
      <c r="L267" s="239">
        <v>12</v>
      </c>
      <c r="M267" s="239">
        <f>G267*(1+L267/100)</f>
        <v>0</v>
      </c>
      <c r="N267" s="237">
        <v>1.72E-3</v>
      </c>
      <c r="O267" s="237">
        <f>ROUND(E267*N267,2)</f>
        <v>0.04</v>
      </c>
      <c r="P267" s="237">
        <v>0</v>
      </c>
      <c r="Q267" s="237">
        <f>ROUND(E267*P267,2)</f>
        <v>0</v>
      </c>
      <c r="R267" s="239"/>
      <c r="S267" s="239" t="s">
        <v>192</v>
      </c>
      <c r="T267" s="240" t="s">
        <v>192</v>
      </c>
      <c r="U267" s="220">
        <v>0.4047</v>
      </c>
      <c r="V267" s="220">
        <f>ROUND(E267*U267,2)</f>
        <v>10.119999999999999</v>
      </c>
      <c r="W267" s="220"/>
      <c r="X267" s="220" t="s">
        <v>180</v>
      </c>
      <c r="Y267" s="220" t="s">
        <v>140</v>
      </c>
      <c r="Z267" s="210"/>
      <c r="AA267" s="210"/>
      <c r="AB267" s="210"/>
      <c r="AC267" s="210"/>
      <c r="AD267" s="210"/>
      <c r="AE267" s="210"/>
      <c r="AF267" s="210"/>
      <c r="AG267" s="210" t="s">
        <v>181</v>
      </c>
      <c r="AH267" s="210"/>
      <c r="AI267" s="210"/>
      <c r="AJ267" s="210"/>
      <c r="AK267" s="210"/>
      <c r="AL267" s="210"/>
      <c r="AM267" s="210"/>
      <c r="AN267" s="210"/>
      <c r="AO267" s="210"/>
      <c r="AP267" s="210"/>
      <c r="AQ267" s="210"/>
      <c r="AR267" s="210"/>
      <c r="AS267" s="210"/>
      <c r="AT267" s="210"/>
      <c r="AU267" s="210"/>
      <c r="AV267" s="210"/>
      <c r="AW267" s="210"/>
      <c r="AX267" s="210"/>
      <c r="AY267" s="210"/>
      <c r="AZ267" s="210"/>
      <c r="BA267" s="210"/>
      <c r="BB267" s="210"/>
      <c r="BC267" s="210"/>
      <c r="BD267" s="210"/>
      <c r="BE267" s="210"/>
      <c r="BF267" s="210"/>
      <c r="BG267" s="210"/>
      <c r="BH267" s="210"/>
    </row>
    <row r="268" spans="1:60" outlineLevel="2" x14ac:dyDescent="0.2">
      <c r="A268" s="217"/>
      <c r="B268" s="218"/>
      <c r="C268" s="256" t="s">
        <v>379</v>
      </c>
      <c r="D268" s="224"/>
      <c r="E268" s="225">
        <v>25</v>
      </c>
      <c r="F268" s="220"/>
      <c r="G268" s="220"/>
      <c r="H268" s="220"/>
      <c r="I268" s="220"/>
      <c r="J268" s="220"/>
      <c r="K268" s="220"/>
      <c r="L268" s="220"/>
      <c r="M268" s="220"/>
      <c r="N268" s="219"/>
      <c r="O268" s="219"/>
      <c r="P268" s="219"/>
      <c r="Q268" s="219"/>
      <c r="R268" s="220"/>
      <c r="S268" s="220"/>
      <c r="T268" s="220"/>
      <c r="U268" s="220"/>
      <c r="V268" s="220"/>
      <c r="W268" s="220"/>
      <c r="X268" s="220"/>
      <c r="Y268" s="220"/>
      <c r="Z268" s="210"/>
      <c r="AA268" s="210"/>
      <c r="AB268" s="210"/>
      <c r="AC268" s="210"/>
      <c r="AD268" s="210"/>
      <c r="AE268" s="210"/>
      <c r="AF268" s="210"/>
      <c r="AG268" s="210" t="s">
        <v>194</v>
      </c>
      <c r="AH268" s="210">
        <v>0</v>
      </c>
      <c r="AI268" s="210"/>
      <c r="AJ268" s="210"/>
      <c r="AK268" s="210"/>
      <c r="AL268" s="210"/>
      <c r="AM268" s="210"/>
      <c r="AN268" s="210"/>
      <c r="AO268" s="210"/>
      <c r="AP268" s="210"/>
      <c r="AQ268" s="210"/>
      <c r="AR268" s="210"/>
      <c r="AS268" s="210"/>
      <c r="AT268" s="210"/>
      <c r="AU268" s="210"/>
      <c r="AV268" s="210"/>
      <c r="AW268" s="210"/>
      <c r="AX268" s="210"/>
      <c r="AY268" s="210"/>
      <c r="AZ268" s="210"/>
      <c r="BA268" s="210"/>
      <c r="BB268" s="210"/>
      <c r="BC268" s="210"/>
      <c r="BD268" s="210"/>
      <c r="BE268" s="210"/>
      <c r="BF268" s="210"/>
      <c r="BG268" s="210"/>
      <c r="BH268" s="210"/>
    </row>
    <row r="269" spans="1:60" ht="22.5" outlineLevel="1" x14ac:dyDescent="0.2">
      <c r="A269" s="234">
        <v>53</v>
      </c>
      <c r="B269" s="235" t="s">
        <v>380</v>
      </c>
      <c r="C269" s="252" t="s">
        <v>381</v>
      </c>
      <c r="D269" s="236" t="s">
        <v>191</v>
      </c>
      <c r="E269" s="237">
        <v>11</v>
      </c>
      <c r="F269" s="238"/>
      <c r="G269" s="239">
        <f>ROUND(E269*F269,2)</f>
        <v>0</v>
      </c>
      <c r="H269" s="238"/>
      <c r="I269" s="239">
        <f>ROUND(E269*H269,2)</f>
        <v>0</v>
      </c>
      <c r="J269" s="238"/>
      <c r="K269" s="239">
        <f>ROUND(E269*J269,2)</f>
        <v>0</v>
      </c>
      <c r="L269" s="239">
        <v>12</v>
      </c>
      <c r="M269" s="239">
        <f>G269*(1+L269/100)</f>
        <v>0</v>
      </c>
      <c r="N269" s="237">
        <v>2.5699999999999998E-3</v>
      </c>
      <c r="O269" s="237">
        <f>ROUND(E269*N269,2)</f>
        <v>0.03</v>
      </c>
      <c r="P269" s="237">
        <v>0</v>
      </c>
      <c r="Q269" s="237">
        <f>ROUND(E269*P269,2)</f>
        <v>0</v>
      </c>
      <c r="R269" s="239"/>
      <c r="S269" s="239" t="s">
        <v>192</v>
      </c>
      <c r="T269" s="240" t="s">
        <v>192</v>
      </c>
      <c r="U269" s="220">
        <v>0.43690000000000001</v>
      </c>
      <c r="V269" s="220">
        <f>ROUND(E269*U269,2)</f>
        <v>4.8099999999999996</v>
      </c>
      <c r="W269" s="220"/>
      <c r="X269" s="220" t="s">
        <v>180</v>
      </c>
      <c r="Y269" s="220" t="s">
        <v>140</v>
      </c>
      <c r="Z269" s="210"/>
      <c r="AA269" s="210"/>
      <c r="AB269" s="210"/>
      <c r="AC269" s="210"/>
      <c r="AD269" s="210"/>
      <c r="AE269" s="210"/>
      <c r="AF269" s="210"/>
      <c r="AG269" s="210" t="s">
        <v>181</v>
      </c>
      <c r="AH269" s="210"/>
      <c r="AI269" s="210"/>
      <c r="AJ269" s="210"/>
      <c r="AK269" s="210"/>
      <c r="AL269" s="210"/>
      <c r="AM269" s="210"/>
      <c r="AN269" s="210"/>
      <c r="AO269" s="210"/>
      <c r="AP269" s="210"/>
      <c r="AQ269" s="210"/>
      <c r="AR269" s="210"/>
      <c r="AS269" s="210"/>
      <c r="AT269" s="210"/>
      <c r="AU269" s="210"/>
      <c r="AV269" s="210"/>
      <c r="AW269" s="210"/>
      <c r="AX269" s="210"/>
      <c r="AY269" s="210"/>
      <c r="AZ269" s="210"/>
      <c r="BA269" s="210"/>
      <c r="BB269" s="210"/>
      <c r="BC269" s="210"/>
      <c r="BD269" s="210"/>
      <c r="BE269" s="210"/>
      <c r="BF269" s="210"/>
      <c r="BG269" s="210"/>
      <c r="BH269" s="210"/>
    </row>
    <row r="270" spans="1:60" outlineLevel="2" x14ac:dyDescent="0.2">
      <c r="A270" s="217"/>
      <c r="B270" s="218"/>
      <c r="C270" s="256" t="s">
        <v>382</v>
      </c>
      <c r="D270" s="224"/>
      <c r="E270" s="225">
        <v>11</v>
      </c>
      <c r="F270" s="220"/>
      <c r="G270" s="220"/>
      <c r="H270" s="220"/>
      <c r="I270" s="220"/>
      <c r="J270" s="220"/>
      <c r="K270" s="220"/>
      <c r="L270" s="220"/>
      <c r="M270" s="220"/>
      <c r="N270" s="219"/>
      <c r="O270" s="219"/>
      <c r="P270" s="219"/>
      <c r="Q270" s="219"/>
      <c r="R270" s="220"/>
      <c r="S270" s="220"/>
      <c r="T270" s="220"/>
      <c r="U270" s="220"/>
      <c r="V270" s="220"/>
      <c r="W270" s="220"/>
      <c r="X270" s="220"/>
      <c r="Y270" s="220"/>
      <c r="Z270" s="210"/>
      <c r="AA270" s="210"/>
      <c r="AB270" s="210"/>
      <c r="AC270" s="210"/>
      <c r="AD270" s="210"/>
      <c r="AE270" s="210"/>
      <c r="AF270" s="210"/>
      <c r="AG270" s="210" t="s">
        <v>194</v>
      </c>
      <c r="AH270" s="210">
        <v>0</v>
      </c>
      <c r="AI270" s="210"/>
      <c r="AJ270" s="210"/>
      <c r="AK270" s="210"/>
      <c r="AL270" s="210"/>
      <c r="AM270" s="210"/>
      <c r="AN270" s="210"/>
      <c r="AO270" s="210"/>
      <c r="AP270" s="210"/>
      <c r="AQ270" s="210"/>
      <c r="AR270" s="210"/>
      <c r="AS270" s="210"/>
      <c r="AT270" s="210"/>
      <c r="AU270" s="210"/>
      <c r="AV270" s="210"/>
      <c r="AW270" s="210"/>
      <c r="AX270" s="210"/>
      <c r="AY270" s="210"/>
      <c r="AZ270" s="210"/>
      <c r="BA270" s="210"/>
      <c r="BB270" s="210"/>
      <c r="BC270" s="210"/>
      <c r="BD270" s="210"/>
      <c r="BE270" s="210"/>
      <c r="BF270" s="210"/>
      <c r="BG270" s="210"/>
      <c r="BH270" s="210"/>
    </row>
    <row r="271" spans="1:60" ht="22.5" outlineLevel="1" x14ac:dyDescent="0.2">
      <c r="A271" s="234">
        <v>54</v>
      </c>
      <c r="B271" s="235" t="s">
        <v>383</v>
      </c>
      <c r="C271" s="252" t="s">
        <v>384</v>
      </c>
      <c r="D271" s="236" t="s">
        <v>191</v>
      </c>
      <c r="E271" s="237">
        <v>20.82</v>
      </c>
      <c r="F271" s="238"/>
      <c r="G271" s="239">
        <f>ROUND(E271*F271,2)</f>
        <v>0</v>
      </c>
      <c r="H271" s="238"/>
      <c r="I271" s="239">
        <f>ROUND(E271*H271,2)</f>
        <v>0</v>
      </c>
      <c r="J271" s="238"/>
      <c r="K271" s="239">
        <f>ROUND(E271*J271,2)</f>
        <v>0</v>
      </c>
      <c r="L271" s="239">
        <v>12</v>
      </c>
      <c r="M271" s="239">
        <f>G271*(1+L271/100)</f>
        <v>0</v>
      </c>
      <c r="N271" s="237">
        <v>2.8900000000000002E-3</v>
      </c>
      <c r="O271" s="237">
        <f>ROUND(E271*N271,2)</f>
        <v>0.06</v>
      </c>
      <c r="P271" s="237">
        <v>0</v>
      </c>
      <c r="Q271" s="237">
        <f>ROUND(E271*P271,2)</f>
        <v>0</v>
      </c>
      <c r="R271" s="239"/>
      <c r="S271" s="239" t="s">
        <v>192</v>
      </c>
      <c r="T271" s="240" t="s">
        <v>192</v>
      </c>
      <c r="U271" s="220">
        <v>0.28999999999999998</v>
      </c>
      <c r="V271" s="220">
        <f>ROUND(E271*U271,2)</f>
        <v>6.04</v>
      </c>
      <c r="W271" s="220"/>
      <c r="X271" s="220" t="s">
        <v>180</v>
      </c>
      <c r="Y271" s="220" t="s">
        <v>140</v>
      </c>
      <c r="Z271" s="210"/>
      <c r="AA271" s="210"/>
      <c r="AB271" s="210"/>
      <c r="AC271" s="210"/>
      <c r="AD271" s="210"/>
      <c r="AE271" s="210"/>
      <c r="AF271" s="210"/>
      <c r="AG271" s="210" t="s">
        <v>181</v>
      </c>
      <c r="AH271" s="210"/>
      <c r="AI271" s="210"/>
      <c r="AJ271" s="210"/>
      <c r="AK271" s="210"/>
      <c r="AL271" s="210"/>
      <c r="AM271" s="210"/>
      <c r="AN271" s="210"/>
      <c r="AO271" s="210"/>
      <c r="AP271" s="210"/>
      <c r="AQ271" s="210"/>
      <c r="AR271" s="210"/>
      <c r="AS271" s="210"/>
      <c r="AT271" s="210"/>
      <c r="AU271" s="210"/>
      <c r="AV271" s="210"/>
      <c r="AW271" s="210"/>
      <c r="AX271" s="210"/>
      <c r="AY271" s="210"/>
      <c r="AZ271" s="210"/>
      <c r="BA271" s="210"/>
      <c r="BB271" s="210"/>
      <c r="BC271" s="210"/>
      <c r="BD271" s="210"/>
      <c r="BE271" s="210"/>
      <c r="BF271" s="210"/>
      <c r="BG271" s="210"/>
      <c r="BH271" s="210"/>
    </row>
    <row r="272" spans="1:60" outlineLevel="2" x14ac:dyDescent="0.2">
      <c r="A272" s="217"/>
      <c r="B272" s="218"/>
      <c r="C272" s="253" t="s">
        <v>385</v>
      </c>
      <c r="D272" s="241"/>
      <c r="E272" s="241"/>
      <c r="F272" s="241"/>
      <c r="G272" s="241"/>
      <c r="H272" s="220"/>
      <c r="I272" s="220"/>
      <c r="J272" s="220"/>
      <c r="K272" s="220"/>
      <c r="L272" s="220"/>
      <c r="M272" s="220"/>
      <c r="N272" s="219"/>
      <c r="O272" s="219"/>
      <c r="P272" s="219"/>
      <c r="Q272" s="219"/>
      <c r="R272" s="220"/>
      <c r="S272" s="220"/>
      <c r="T272" s="220"/>
      <c r="U272" s="220"/>
      <c r="V272" s="220"/>
      <c r="W272" s="220"/>
      <c r="X272" s="220"/>
      <c r="Y272" s="220"/>
      <c r="Z272" s="210"/>
      <c r="AA272" s="210"/>
      <c r="AB272" s="210"/>
      <c r="AC272" s="210"/>
      <c r="AD272" s="210"/>
      <c r="AE272" s="210"/>
      <c r="AF272" s="210"/>
      <c r="AG272" s="210" t="s">
        <v>143</v>
      </c>
      <c r="AH272" s="210"/>
      <c r="AI272" s="210"/>
      <c r="AJ272" s="210"/>
      <c r="AK272" s="210"/>
      <c r="AL272" s="210"/>
      <c r="AM272" s="210"/>
      <c r="AN272" s="210"/>
      <c r="AO272" s="210"/>
      <c r="AP272" s="210"/>
      <c r="AQ272" s="210"/>
      <c r="AR272" s="210"/>
      <c r="AS272" s="210"/>
      <c r="AT272" s="210"/>
      <c r="AU272" s="210"/>
      <c r="AV272" s="210"/>
      <c r="AW272" s="210"/>
      <c r="AX272" s="210"/>
      <c r="AY272" s="210"/>
      <c r="AZ272" s="210"/>
      <c r="BA272" s="210"/>
      <c r="BB272" s="210"/>
      <c r="BC272" s="210"/>
      <c r="BD272" s="210"/>
      <c r="BE272" s="210"/>
      <c r="BF272" s="210"/>
      <c r="BG272" s="210"/>
      <c r="BH272" s="210"/>
    </row>
    <row r="273" spans="1:60" outlineLevel="2" x14ac:dyDescent="0.2">
      <c r="A273" s="217"/>
      <c r="B273" s="218"/>
      <c r="C273" s="256" t="s">
        <v>386</v>
      </c>
      <c r="D273" s="224"/>
      <c r="E273" s="225">
        <v>20.82</v>
      </c>
      <c r="F273" s="220"/>
      <c r="G273" s="220"/>
      <c r="H273" s="220"/>
      <c r="I273" s="220"/>
      <c r="J273" s="220"/>
      <c r="K273" s="220"/>
      <c r="L273" s="220"/>
      <c r="M273" s="220"/>
      <c r="N273" s="219"/>
      <c r="O273" s="219"/>
      <c r="P273" s="219"/>
      <c r="Q273" s="219"/>
      <c r="R273" s="220"/>
      <c r="S273" s="220"/>
      <c r="T273" s="220"/>
      <c r="U273" s="220"/>
      <c r="V273" s="220"/>
      <c r="W273" s="220"/>
      <c r="X273" s="220"/>
      <c r="Y273" s="220"/>
      <c r="Z273" s="210"/>
      <c r="AA273" s="210"/>
      <c r="AB273" s="210"/>
      <c r="AC273" s="210"/>
      <c r="AD273" s="210"/>
      <c r="AE273" s="210"/>
      <c r="AF273" s="210"/>
      <c r="AG273" s="210" t="s">
        <v>194</v>
      </c>
      <c r="AH273" s="210">
        <v>0</v>
      </c>
      <c r="AI273" s="210"/>
      <c r="AJ273" s="210"/>
      <c r="AK273" s="210"/>
      <c r="AL273" s="210"/>
      <c r="AM273" s="210"/>
      <c r="AN273" s="210"/>
      <c r="AO273" s="210"/>
      <c r="AP273" s="210"/>
      <c r="AQ273" s="210"/>
      <c r="AR273" s="210"/>
      <c r="AS273" s="210"/>
      <c r="AT273" s="210"/>
      <c r="AU273" s="210"/>
      <c r="AV273" s="210"/>
      <c r="AW273" s="210"/>
      <c r="AX273" s="210"/>
      <c r="AY273" s="210"/>
      <c r="AZ273" s="210"/>
      <c r="BA273" s="210"/>
      <c r="BB273" s="210"/>
      <c r="BC273" s="210"/>
      <c r="BD273" s="210"/>
      <c r="BE273" s="210"/>
      <c r="BF273" s="210"/>
      <c r="BG273" s="210"/>
      <c r="BH273" s="210"/>
    </row>
    <row r="274" spans="1:60" ht="22.5" outlineLevel="1" x14ac:dyDescent="0.2">
      <c r="A274" s="244">
        <v>55</v>
      </c>
      <c r="B274" s="245" t="s">
        <v>387</v>
      </c>
      <c r="C274" s="257" t="s">
        <v>388</v>
      </c>
      <c r="D274" s="246" t="s">
        <v>353</v>
      </c>
      <c r="E274" s="247">
        <v>0.19764000000000001</v>
      </c>
      <c r="F274" s="248"/>
      <c r="G274" s="249">
        <f>ROUND(E274*F274,2)</f>
        <v>0</v>
      </c>
      <c r="H274" s="248"/>
      <c r="I274" s="249">
        <f>ROUND(E274*H274,2)</f>
        <v>0</v>
      </c>
      <c r="J274" s="248"/>
      <c r="K274" s="249">
        <f>ROUND(E274*J274,2)</f>
        <v>0</v>
      </c>
      <c r="L274" s="249">
        <v>12</v>
      </c>
      <c r="M274" s="249">
        <f>G274*(1+L274/100)</f>
        <v>0</v>
      </c>
      <c r="N274" s="247">
        <v>0</v>
      </c>
      <c r="O274" s="247">
        <f>ROUND(E274*N274,2)</f>
        <v>0</v>
      </c>
      <c r="P274" s="247">
        <v>0</v>
      </c>
      <c r="Q274" s="247">
        <f>ROUND(E274*P274,2)</f>
        <v>0</v>
      </c>
      <c r="R274" s="249"/>
      <c r="S274" s="249" t="s">
        <v>192</v>
      </c>
      <c r="T274" s="250" t="s">
        <v>192</v>
      </c>
      <c r="U274" s="220">
        <v>4.9470000000000001</v>
      </c>
      <c r="V274" s="220">
        <f>ROUND(E274*U274,2)</f>
        <v>0.98</v>
      </c>
      <c r="W274" s="220"/>
      <c r="X274" s="220" t="s">
        <v>354</v>
      </c>
      <c r="Y274" s="220" t="s">
        <v>140</v>
      </c>
      <c r="Z274" s="210"/>
      <c r="AA274" s="210"/>
      <c r="AB274" s="210"/>
      <c r="AC274" s="210"/>
      <c r="AD274" s="210"/>
      <c r="AE274" s="210"/>
      <c r="AF274" s="210"/>
      <c r="AG274" s="210" t="s">
        <v>355</v>
      </c>
      <c r="AH274" s="210"/>
      <c r="AI274" s="210"/>
      <c r="AJ274" s="210"/>
      <c r="AK274" s="210"/>
      <c r="AL274" s="210"/>
      <c r="AM274" s="210"/>
      <c r="AN274" s="210"/>
      <c r="AO274" s="210"/>
      <c r="AP274" s="210"/>
      <c r="AQ274" s="210"/>
      <c r="AR274" s="210"/>
      <c r="AS274" s="210"/>
      <c r="AT274" s="210"/>
      <c r="AU274" s="210"/>
      <c r="AV274" s="210"/>
      <c r="AW274" s="210"/>
      <c r="AX274" s="210"/>
      <c r="AY274" s="210"/>
      <c r="AZ274" s="210"/>
      <c r="BA274" s="210"/>
      <c r="BB274" s="210"/>
      <c r="BC274" s="210"/>
      <c r="BD274" s="210"/>
      <c r="BE274" s="210"/>
      <c r="BF274" s="210"/>
      <c r="BG274" s="210"/>
      <c r="BH274" s="210"/>
    </row>
    <row r="275" spans="1:60" x14ac:dyDescent="0.2">
      <c r="A275" s="227" t="s">
        <v>132</v>
      </c>
      <c r="B275" s="228" t="s">
        <v>97</v>
      </c>
      <c r="C275" s="251" t="s">
        <v>98</v>
      </c>
      <c r="D275" s="229"/>
      <c r="E275" s="230"/>
      <c r="F275" s="231"/>
      <c r="G275" s="231">
        <f>SUMIF(AG276:AG322,"&lt;&gt;NOR",G276:G322)</f>
        <v>0</v>
      </c>
      <c r="H275" s="231"/>
      <c r="I275" s="231">
        <f>SUM(I276:I322)</f>
        <v>0</v>
      </c>
      <c r="J275" s="231"/>
      <c r="K275" s="231">
        <f>SUM(K276:K322)</f>
        <v>0</v>
      </c>
      <c r="L275" s="231"/>
      <c r="M275" s="231">
        <f>SUM(M276:M322)</f>
        <v>0</v>
      </c>
      <c r="N275" s="230"/>
      <c r="O275" s="230">
        <f>SUM(O276:O322)</f>
        <v>0</v>
      </c>
      <c r="P275" s="230"/>
      <c r="Q275" s="230">
        <f>SUM(Q276:Q322)</f>
        <v>0</v>
      </c>
      <c r="R275" s="231"/>
      <c r="S275" s="231"/>
      <c r="T275" s="232"/>
      <c r="U275" s="226"/>
      <c r="V275" s="226">
        <f>SUM(V276:V322)</f>
        <v>0</v>
      </c>
      <c r="W275" s="226"/>
      <c r="X275" s="226"/>
      <c r="Y275" s="226"/>
      <c r="AG275" t="s">
        <v>133</v>
      </c>
    </row>
    <row r="276" spans="1:60" ht="33.75" outlineLevel="1" x14ac:dyDescent="0.2">
      <c r="A276" s="234">
        <v>56</v>
      </c>
      <c r="B276" s="235" t="s">
        <v>389</v>
      </c>
      <c r="C276" s="252" t="s">
        <v>390</v>
      </c>
      <c r="D276" s="236" t="s">
        <v>391</v>
      </c>
      <c r="E276" s="237">
        <v>1</v>
      </c>
      <c r="F276" s="238"/>
      <c r="G276" s="239">
        <f>ROUND(E276*F276,2)</f>
        <v>0</v>
      </c>
      <c r="H276" s="238"/>
      <c r="I276" s="239">
        <f>ROUND(E276*H276,2)</f>
        <v>0</v>
      </c>
      <c r="J276" s="238"/>
      <c r="K276" s="239">
        <f>ROUND(E276*J276,2)</f>
        <v>0</v>
      </c>
      <c r="L276" s="239">
        <v>12</v>
      </c>
      <c r="M276" s="239">
        <f>G276*(1+L276/100)</f>
        <v>0</v>
      </c>
      <c r="N276" s="237">
        <v>0</v>
      </c>
      <c r="O276" s="237">
        <f>ROUND(E276*N276,2)</f>
        <v>0</v>
      </c>
      <c r="P276" s="237">
        <v>0</v>
      </c>
      <c r="Q276" s="237">
        <f>ROUND(E276*P276,2)</f>
        <v>0</v>
      </c>
      <c r="R276" s="239"/>
      <c r="S276" s="239" t="s">
        <v>137</v>
      </c>
      <c r="T276" s="240" t="s">
        <v>158</v>
      </c>
      <c r="U276" s="220">
        <v>0</v>
      </c>
      <c r="V276" s="220">
        <f>ROUND(E276*U276,2)</f>
        <v>0</v>
      </c>
      <c r="W276" s="220"/>
      <c r="X276" s="220" t="s">
        <v>180</v>
      </c>
      <c r="Y276" s="220" t="s">
        <v>140</v>
      </c>
      <c r="Z276" s="210"/>
      <c r="AA276" s="210"/>
      <c r="AB276" s="210"/>
      <c r="AC276" s="210"/>
      <c r="AD276" s="210"/>
      <c r="AE276" s="210"/>
      <c r="AF276" s="210"/>
      <c r="AG276" s="210" t="s">
        <v>181</v>
      </c>
      <c r="AH276" s="210"/>
      <c r="AI276" s="210"/>
      <c r="AJ276" s="210"/>
      <c r="AK276" s="210"/>
      <c r="AL276" s="210"/>
      <c r="AM276" s="210"/>
      <c r="AN276" s="210"/>
      <c r="AO276" s="210"/>
      <c r="AP276" s="210"/>
      <c r="AQ276" s="210"/>
      <c r="AR276" s="210"/>
      <c r="AS276" s="210"/>
      <c r="AT276" s="210"/>
      <c r="AU276" s="210"/>
      <c r="AV276" s="210"/>
      <c r="AW276" s="210"/>
      <c r="AX276" s="210"/>
      <c r="AY276" s="210"/>
      <c r="AZ276" s="210"/>
      <c r="BA276" s="210"/>
      <c r="BB276" s="210"/>
      <c r="BC276" s="210"/>
      <c r="BD276" s="210"/>
      <c r="BE276" s="210"/>
      <c r="BF276" s="210"/>
      <c r="BG276" s="210"/>
      <c r="BH276" s="210"/>
    </row>
    <row r="277" spans="1:60" outlineLevel="2" x14ac:dyDescent="0.2">
      <c r="A277" s="217"/>
      <c r="B277" s="218"/>
      <c r="C277" s="253" t="s">
        <v>392</v>
      </c>
      <c r="D277" s="241"/>
      <c r="E277" s="241"/>
      <c r="F277" s="241"/>
      <c r="G277" s="241"/>
      <c r="H277" s="220"/>
      <c r="I277" s="220"/>
      <c r="J277" s="220"/>
      <c r="K277" s="220"/>
      <c r="L277" s="220"/>
      <c r="M277" s="220"/>
      <c r="N277" s="219"/>
      <c r="O277" s="219"/>
      <c r="P277" s="219"/>
      <c r="Q277" s="219"/>
      <c r="R277" s="220"/>
      <c r="S277" s="220"/>
      <c r="T277" s="220"/>
      <c r="U277" s="220"/>
      <c r="V277" s="220"/>
      <c r="W277" s="220"/>
      <c r="X277" s="220"/>
      <c r="Y277" s="220"/>
      <c r="Z277" s="210"/>
      <c r="AA277" s="210"/>
      <c r="AB277" s="210"/>
      <c r="AC277" s="210"/>
      <c r="AD277" s="210"/>
      <c r="AE277" s="210"/>
      <c r="AF277" s="210"/>
      <c r="AG277" s="210" t="s">
        <v>143</v>
      </c>
      <c r="AH277" s="210"/>
      <c r="AI277" s="210"/>
      <c r="AJ277" s="210"/>
      <c r="AK277" s="210"/>
      <c r="AL277" s="210"/>
      <c r="AM277" s="210"/>
      <c r="AN277" s="210"/>
      <c r="AO277" s="210"/>
      <c r="AP277" s="210"/>
      <c r="AQ277" s="210"/>
      <c r="AR277" s="210"/>
      <c r="AS277" s="210"/>
      <c r="AT277" s="210"/>
      <c r="AU277" s="210"/>
      <c r="AV277" s="210"/>
      <c r="AW277" s="210"/>
      <c r="AX277" s="210"/>
      <c r="AY277" s="210"/>
      <c r="AZ277" s="210"/>
      <c r="BA277" s="210"/>
      <c r="BB277" s="210"/>
      <c r="BC277" s="210"/>
      <c r="BD277" s="210"/>
      <c r="BE277" s="210"/>
      <c r="BF277" s="210"/>
      <c r="BG277" s="210"/>
      <c r="BH277" s="210"/>
    </row>
    <row r="278" spans="1:60" outlineLevel="3" x14ac:dyDescent="0.2">
      <c r="A278" s="217"/>
      <c r="B278" s="218"/>
      <c r="C278" s="255" t="s">
        <v>162</v>
      </c>
      <c r="D278" s="221"/>
      <c r="E278" s="222"/>
      <c r="F278" s="223"/>
      <c r="G278" s="223"/>
      <c r="H278" s="220"/>
      <c r="I278" s="220"/>
      <c r="J278" s="220"/>
      <c r="K278" s="220"/>
      <c r="L278" s="220"/>
      <c r="M278" s="220"/>
      <c r="N278" s="219"/>
      <c r="O278" s="219"/>
      <c r="P278" s="219"/>
      <c r="Q278" s="219"/>
      <c r="R278" s="220"/>
      <c r="S278" s="220"/>
      <c r="T278" s="220"/>
      <c r="U278" s="220"/>
      <c r="V278" s="220"/>
      <c r="W278" s="220"/>
      <c r="X278" s="220"/>
      <c r="Y278" s="220"/>
      <c r="Z278" s="210"/>
      <c r="AA278" s="210"/>
      <c r="AB278" s="210"/>
      <c r="AC278" s="210"/>
      <c r="AD278" s="210"/>
      <c r="AE278" s="210"/>
      <c r="AF278" s="210"/>
      <c r="AG278" s="210" t="s">
        <v>143</v>
      </c>
      <c r="AH278" s="210"/>
      <c r="AI278" s="210"/>
      <c r="AJ278" s="210"/>
      <c r="AK278" s="210"/>
      <c r="AL278" s="210"/>
      <c r="AM278" s="210"/>
      <c r="AN278" s="210"/>
      <c r="AO278" s="210"/>
      <c r="AP278" s="210"/>
      <c r="AQ278" s="210"/>
      <c r="AR278" s="210"/>
      <c r="AS278" s="210"/>
      <c r="AT278" s="210"/>
      <c r="AU278" s="210"/>
      <c r="AV278" s="210"/>
      <c r="AW278" s="210"/>
      <c r="AX278" s="210"/>
      <c r="AY278" s="210"/>
      <c r="AZ278" s="210"/>
      <c r="BA278" s="210"/>
      <c r="BB278" s="210"/>
      <c r="BC278" s="210"/>
      <c r="BD278" s="210"/>
      <c r="BE278" s="210"/>
      <c r="BF278" s="210"/>
      <c r="BG278" s="210"/>
      <c r="BH278" s="210"/>
    </row>
    <row r="279" spans="1:60" ht="22.5" outlineLevel="3" x14ac:dyDescent="0.2">
      <c r="A279" s="217"/>
      <c r="B279" s="218"/>
      <c r="C279" s="254" t="s">
        <v>393</v>
      </c>
      <c r="D279" s="242"/>
      <c r="E279" s="242"/>
      <c r="F279" s="242"/>
      <c r="G279" s="242"/>
      <c r="H279" s="220"/>
      <c r="I279" s="220"/>
      <c r="J279" s="220"/>
      <c r="K279" s="220"/>
      <c r="L279" s="220"/>
      <c r="M279" s="220"/>
      <c r="N279" s="219"/>
      <c r="O279" s="219"/>
      <c r="P279" s="219"/>
      <c r="Q279" s="219"/>
      <c r="R279" s="220"/>
      <c r="S279" s="220"/>
      <c r="T279" s="220"/>
      <c r="U279" s="220"/>
      <c r="V279" s="220"/>
      <c r="W279" s="220"/>
      <c r="X279" s="220"/>
      <c r="Y279" s="220"/>
      <c r="Z279" s="210"/>
      <c r="AA279" s="210"/>
      <c r="AB279" s="210"/>
      <c r="AC279" s="210"/>
      <c r="AD279" s="210"/>
      <c r="AE279" s="210"/>
      <c r="AF279" s="210"/>
      <c r="AG279" s="210" t="s">
        <v>143</v>
      </c>
      <c r="AH279" s="210"/>
      <c r="AI279" s="210"/>
      <c r="AJ279" s="210"/>
      <c r="AK279" s="210"/>
      <c r="AL279" s="210"/>
      <c r="AM279" s="210"/>
      <c r="AN279" s="210"/>
      <c r="AO279" s="210"/>
      <c r="AP279" s="210"/>
      <c r="AQ279" s="210"/>
      <c r="AR279" s="210"/>
      <c r="AS279" s="210"/>
      <c r="AT279" s="210"/>
      <c r="AU279" s="210"/>
      <c r="AV279" s="210"/>
      <c r="AW279" s="210"/>
      <c r="AX279" s="210"/>
      <c r="AY279" s="210"/>
      <c r="AZ279" s="210"/>
      <c r="BA279" s="243" t="str">
        <f>C279</f>
        <v>DVOUKŘÍDLÝ DŘEVĚNÝ VÝKLADEC Z VÍCEVRSTVÝCH/LEPENÝCH PROFILŮ, KŘÍDLA NEOTVÍRAVÁ, ČLENĚNÍ DLE STÁVAJÍCÍHO ŘEŠENÍ,</v>
      </c>
      <c r="BB279" s="210"/>
      <c r="BC279" s="210"/>
      <c r="BD279" s="210"/>
      <c r="BE279" s="210"/>
      <c r="BF279" s="210"/>
      <c r="BG279" s="210"/>
      <c r="BH279" s="210"/>
    </row>
    <row r="280" spans="1:60" outlineLevel="3" x14ac:dyDescent="0.2">
      <c r="A280" s="217"/>
      <c r="B280" s="218"/>
      <c r="C280" s="254" t="s">
        <v>394</v>
      </c>
      <c r="D280" s="242"/>
      <c r="E280" s="242"/>
      <c r="F280" s="242"/>
      <c r="G280" s="242"/>
      <c r="H280" s="220"/>
      <c r="I280" s="220"/>
      <c r="J280" s="220"/>
      <c r="K280" s="220"/>
      <c r="L280" s="220"/>
      <c r="M280" s="220"/>
      <c r="N280" s="219"/>
      <c r="O280" s="219"/>
      <c r="P280" s="219"/>
      <c r="Q280" s="219"/>
      <c r="R280" s="220"/>
      <c r="S280" s="220"/>
      <c r="T280" s="220"/>
      <c r="U280" s="220"/>
      <c r="V280" s="220"/>
      <c r="W280" s="220"/>
      <c r="X280" s="220"/>
      <c r="Y280" s="220"/>
      <c r="Z280" s="210"/>
      <c r="AA280" s="210"/>
      <c r="AB280" s="210"/>
      <c r="AC280" s="210"/>
      <c r="AD280" s="210"/>
      <c r="AE280" s="210"/>
      <c r="AF280" s="210"/>
      <c r="AG280" s="210" t="s">
        <v>143</v>
      </c>
      <c r="AH280" s="210"/>
      <c r="AI280" s="210"/>
      <c r="AJ280" s="210"/>
      <c r="AK280" s="210"/>
      <c r="AL280" s="210"/>
      <c r="AM280" s="210"/>
      <c r="AN280" s="210"/>
      <c r="AO280" s="210"/>
      <c r="AP280" s="210"/>
      <c r="AQ280" s="210"/>
      <c r="AR280" s="210"/>
      <c r="AS280" s="210"/>
      <c r="AT280" s="210"/>
      <c r="AU280" s="210"/>
      <c r="AV280" s="210"/>
      <c r="AW280" s="210"/>
      <c r="AX280" s="210"/>
      <c r="AY280" s="210"/>
      <c r="AZ280" s="210"/>
      <c r="BA280" s="210"/>
      <c r="BB280" s="210"/>
      <c r="BC280" s="210"/>
      <c r="BD280" s="210"/>
      <c r="BE280" s="210"/>
      <c r="BF280" s="210"/>
      <c r="BG280" s="210"/>
      <c r="BH280" s="210"/>
    </row>
    <row r="281" spans="1:60" outlineLevel="3" x14ac:dyDescent="0.2">
      <c r="A281" s="217"/>
      <c r="B281" s="218"/>
      <c r="C281" s="254" t="s">
        <v>395</v>
      </c>
      <c r="D281" s="242"/>
      <c r="E281" s="242"/>
      <c r="F281" s="242"/>
      <c r="G281" s="242"/>
      <c r="H281" s="220"/>
      <c r="I281" s="220"/>
      <c r="J281" s="220"/>
      <c r="K281" s="220"/>
      <c r="L281" s="220"/>
      <c r="M281" s="220"/>
      <c r="N281" s="219"/>
      <c r="O281" s="219"/>
      <c r="P281" s="219"/>
      <c r="Q281" s="219"/>
      <c r="R281" s="220"/>
      <c r="S281" s="220"/>
      <c r="T281" s="220"/>
      <c r="U281" s="220"/>
      <c r="V281" s="220"/>
      <c r="W281" s="220"/>
      <c r="X281" s="220"/>
      <c r="Y281" s="220"/>
      <c r="Z281" s="210"/>
      <c r="AA281" s="210"/>
      <c r="AB281" s="210"/>
      <c r="AC281" s="210"/>
      <c r="AD281" s="210"/>
      <c r="AE281" s="210"/>
      <c r="AF281" s="210"/>
      <c r="AG281" s="210" t="s">
        <v>143</v>
      </c>
      <c r="AH281" s="210"/>
      <c r="AI281" s="210"/>
      <c r="AJ281" s="210"/>
      <c r="AK281" s="210"/>
      <c r="AL281" s="210"/>
      <c r="AM281" s="210"/>
      <c r="AN281" s="210"/>
      <c r="AO281" s="210"/>
      <c r="AP281" s="210"/>
      <c r="AQ281" s="210"/>
      <c r="AR281" s="210"/>
      <c r="AS281" s="210"/>
      <c r="AT281" s="210"/>
      <c r="AU281" s="210"/>
      <c r="AV281" s="210"/>
      <c r="AW281" s="210"/>
      <c r="AX281" s="210"/>
      <c r="AY281" s="210"/>
      <c r="AZ281" s="210"/>
      <c r="BA281" s="210"/>
      <c r="BB281" s="210"/>
      <c r="BC281" s="210"/>
      <c r="BD281" s="210"/>
      <c r="BE281" s="210"/>
      <c r="BF281" s="210"/>
      <c r="BG281" s="210"/>
      <c r="BH281" s="210"/>
    </row>
    <row r="282" spans="1:60" outlineLevel="3" x14ac:dyDescent="0.2">
      <c r="A282" s="217"/>
      <c r="B282" s="218"/>
      <c r="C282" s="254" t="s">
        <v>396</v>
      </c>
      <c r="D282" s="242"/>
      <c r="E282" s="242"/>
      <c r="F282" s="242"/>
      <c r="G282" s="242"/>
      <c r="H282" s="220"/>
      <c r="I282" s="220"/>
      <c r="J282" s="220"/>
      <c r="K282" s="220"/>
      <c r="L282" s="220"/>
      <c r="M282" s="220"/>
      <c r="N282" s="219"/>
      <c r="O282" s="219"/>
      <c r="P282" s="219"/>
      <c r="Q282" s="219"/>
      <c r="R282" s="220"/>
      <c r="S282" s="220"/>
      <c r="T282" s="220"/>
      <c r="U282" s="220"/>
      <c r="V282" s="220"/>
      <c r="W282" s="220"/>
      <c r="X282" s="220"/>
      <c r="Y282" s="220"/>
      <c r="Z282" s="210"/>
      <c r="AA282" s="210"/>
      <c r="AB282" s="210"/>
      <c r="AC282" s="210"/>
      <c r="AD282" s="210"/>
      <c r="AE282" s="210"/>
      <c r="AF282" s="210"/>
      <c r="AG282" s="210" t="s">
        <v>143</v>
      </c>
      <c r="AH282" s="210"/>
      <c r="AI282" s="210"/>
      <c r="AJ282" s="210"/>
      <c r="AK282" s="210"/>
      <c r="AL282" s="210"/>
      <c r="AM282" s="210"/>
      <c r="AN282" s="210"/>
      <c r="AO282" s="210"/>
      <c r="AP282" s="210"/>
      <c r="AQ282" s="210"/>
      <c r="AR282" s="210"/>
      <c r="AS282" s="210"/>
      <c r="AT282" s="210"/>
      <c r="AU282" s="210"/>
      <c r="AV282" s="210"/>
      <c r="AW282" s="210"/>
      <c r="AX282" s="210"/>
      <c r="AY282" s="210"/>
      <c r="AZ282" s="210"/>
      <c r="BA282" s="210"/>
      <c r="BB282" s="210"/>
      <c r="BC282" s="210"/>
      <c r="BD282" s="210"/>
      <c r="BE282" s="210"/>
      <c r="BF282" s="210"/>
      <c r="BG282" s="210"/>
      <c r="BH282" s="210"/>
    </row>
    <row r="283" spans="1:60" outlineLevel="3" x14ac:dyDescent="0.2">
      <c r="A283" s="217"/>
      <c r="B283" s="218"/>
      <c r="C283" s="254" t="s">
        <v>397</v>
      </c>
      <c r="D283" s="242"/>
      <c r="E283" s="242"/>
      <c r="F283" s="242"/>
      <c r="G283" s="242"/>
      <c r="H283" s="220"/>
      <c r="I283" s="220"/>
      <c r="J283" s="220"/>
      <c r="K283" s="220"/>
      <c r="L283" s="220"/>
      <c r="M283" s="220"/>
      <c r="N283" s="219"/>
      <c r="O283" s="219"/>
      <c r="P283" s="219"/>
      <c r="Q283" s="219"/>
      <c r="R283" s="220"/>
      <c r="S283" s="220"/>
      <c r="T283" s="220"/>
      <c r="U283" s="220"/>
      <c r="V283" s="220"/>
      <c r="W283" s="220"/>
      <c r="X283" s="220"/>
      <c r="Y283" s="220"/>
      <c r="Z283" s="210"/>
      <c r="AA283" s="210"/>
      <c r="AB283" s="210"/>
      <c r="AC283" s="210"/>
      <c r="AD283" s="210"/>
      <c r="AE283" s="210"/>
      <c r="AF283" s="210"/>
      <c r="AG283" s="210" t="s">
        <v>143</v>
      </c>
      <c r="AH283" s="210"/>
      <c r="AI283" s="210"/>
      <c r="AJ283" s="210"/>
      <c r="AK283" s="210"/>
      <c r="AL283" s="210"/>
      <c r="AM283" s="210"/>
      <c r="AN283" s="210"/>
      <c r="AO283" s="210"/>
      <c r="AP283" s="210"/>
      <c r="AQ283" s="210"/>
      <c r="AR283" s="210"/>
      <c r="AS283" s="210"/>
      <c r="AT283" s="210"/>
      <c r="AU283" s="210"/>
      <c r="AV283" s="210"/>
      <c r="AW283" s="210"/>
      <c r="AX283" s="210"/>
      <c r="AY283" s="210"/>
      <c r="AZ283" s="210"/>
      <c r="BA283" s="210"/>
      <c r="BB283" s="210"/>
      <c r="BC283" s="210"/>
      <c r="BD283" s="210"/>
      <c r="BE283" s="210"/>
      <c r="BF283" s="210"/>
      <c r="BG283" s="210"/>
      <c r="BH283" s="210"/>
    </row>
    <row r="284" spans="1:60" outlineLevel="3" x14ac:dyDescent="0.2">
      <c r="A284" s="217"/>
      <c r="B284" s="218"/>
      <c r="C284" s="254" t="s">
        <v>398</v>
      </c>
      <c r="D284" s="242"/>
      <c r="E284" s="242"/>
      <c r="F284" s="242"/>
      <c r="G284" s="242"/>
      <c r="H284" s="220"/>
      <c r="I284" s="220"/>
      <c r="J284" s="220"/>
      <c r="K284" s="220"/>
      <c r="L284" s="220"/>
      <c r="M284" s="220"/>
      <c r="N284" s="219"/>
      <c r="O284" s="219"/>
      <c r="P284" s="219"/>
      <c r="Q284" s="219"/>
      <c r="R284" s="220"/>
      <c r="S284" s="220"/>
      <c r="T284" s="220"/>
      <c r="U284" s="220"/>
      <c r="V284" s="220"/>
      <c r="W284" s="220"/>
      <c r="X284" s="220"/>
      <c r="Y284" s="220"/>
      <c r="Z284" s="210"/>
      <c r="AA284" s="210"/>
      <c r="AB284" s="210"/>
      <c r="AC284" s="210"/>
      <c r="AD284" s="210"/>
      <c r="AE284" s="210"/>
      <c r="AF284" s="210"/>
      <c r="AG284" s="210" t="s">
        <v>143</v>
      </c>
      <c r="AH284" s="210"/>
      <c r="AI284" s="210"/>
      <c r="AJ284" s="210"/>
      <c r="AK284" s="210"/>
      <c r="AL284" s="210"/>
      <c r="AM284" s="210"/>
      <c r="AN284" s="210"/>
      <c r="AO284" s="210"/>
      <c r="AP284" s="210"/>
      <c r="AQ284" s="210"/>
      <c r="AR284" s="210"/>
      <c r="AS284" s="210"/>
      <c r="AT284" s="210"/>
      <c r="AU284" s="210"/>
      <c r="AV284" s="210"/>
      <c r="AW284" s="210"/>
      <c r="AX284" s="210"/>
      <c r="AY284" s="210"/>
      <c r="AZ284" s="210"/>
      <c r="BA284" s="210"/>
      <c r="BB284" s="210"/>
      <c r="BC284" s="210"/>
      <c r="BD284" s="210"/>
      <c r="BE284" s="210"/>
      <c r="BF284" s="210"/>
      <c r="BG284" s="210"/>
      <c r="BH284" s="210"/>
    </row>
    <row r="285" spans="1:60" outlineLevel="3" x14ac:dyDescent="0.2">
      <c r="A285" s="217"/>
      <c r="B285" s="218"/>
      <c r="C285" s="255" t="s">
        <v>162</v>
      </c>
      <c r="D285" s="221"/>
      <c r="E285" s="222"/>
      <c r="F285" s="223"/>
      <c r="G285" s="223"/>
      <c r="H285" s="220"/>
      <c r="I285" s="220"/>
      <c r="J285" s="220"/>
      <c r="K285" s="220"/>
      <c r="L285" s="220"/>
      <c r="M285" s="220"/>
      <c r="N285" s="219"/>
      <c r="O285" s="219"/>
      <c r="P285" s="219"/>
      <c r="Q285" s="219"/>
      <c r="R285" s="220"/>
      <c r="S285" s="220"/>
      <c r="T285" s="220"/>
      <c r="U285" s="220"/>
      <c r="V285" s="220"/>
      <c r="W285" s="220"/>
      <c r="X285" s="220"/>
      <c r="Y285" s="220"/>
      <c r="Z285" s="210"/>
      <c r="AA285" s="210"/>
      <c r="AB285" s="210"/>
      <c r="AC285" s="210"/>
      <c r="AD285" s="210"/>
      <c r="AE285" s="210"/>
      <c r="AF285" s="210"/>
      <c r="AG285" s="210" t="s">
        <v>143</v>
      </c>
      <c r="AH285" s="210"/>
      <c r="AI285" s="210"/>
      <c r="AJ285" s="210"/>
      <c r="AK285" s="210"/>
      <c r="AL285" s="210"/>
      <c r="AM285" s="210"/>
      <c r="AN285" s="210"/>
      <c r="AO285" s="210"/>
      <c r="AP285" s="210"/>
      <c r="AQ285" s="210"/>
      <c r="AR285" s="210"/>
      <c r="AS285" s="210"/>
      <c r="AT285" s="210"/>
      <c r="AU285" s="210"/>
      <c r="AV285" s="210"/>
      <c r="AW285" s="210"/>
      <c r="AX285" s="210"/>
      <c r="AY285" s="210"/>
      <c r="AZ285" s="210"/>
      <c r="BA285" s="210"/>
      <c r="BB285" s="210"/>
      <c r="BC285" s="210"/>
      <c r="BD285" s="210"/>
      <c r="BE285" s="210"/>
      <c r="BF285" s="210"/>
      <c r="BG285" s="210"/>
      <c r="BH285" s="210"/>
    </row>
    <row r="286" spans="1:60" outlineLevel="3" x14ac:dyDescent="0.2">
      <c r="A286" s="217"/>
      <c r="B286" s="218"/>
      <c r="C286" s="254" t="s">
        <v>399</v>
      </c>
      <c r="D286" s="242"/>
      <c r="E286" s="242"/>
      <c r="F286" s="242"/>
      <c r="G286" s="242"/>
      <c r="H286" s="220"/>
      <c r="I286" s="220"/>
      <c r="J286" s="220"/>
      <c r="K286" s="220"/>
      <c r="L286" s="220"/>
      <c r="M286" s="220"/>
      <c r="N286" s="219"/>
      <c r="O286" s="219"/>
      <c r="P286" s="219"/>
      <c r="Q286" s="219"/>
      <c r="R286" s="220"/>
      <c r="S286" s="220"/>
      <c r="T286" s="220"/>
      <c r="U286" s="220"/>
      <c r="V286" s="220"/>
      <c r="W286" s="220"/>
      <c r="X286" s="220"/>
      <c r="Y286" s="220"/>
      <c r="Z286" s="210"/>
      <c r="AA286" s="210"/>
      <c r="AB286" s="210"/>
      <c r="AC286" s="210"/>
      <c r="AD286" s="210"/>
      <c r="AE286" s="210"/>
      <c r="AF286" s="210"/>
      <c r="AG286" s="210" t="s">
        <v>143</v>
      </c>
      <c r="AH286" s="210"/>
      <c r="AI286" s="210"/>
      <c r="AJ286" s="210"/>
      <c r="AK286" s="210"/>
      <c r="AL286" s="210"/>
      <c r="AM286" s="210"/>
      <c r="AN286" s="210"/>
      <c r="AO286" s="210"/>
      <c r="AP286" s="210"/>
      <c r="AQ286" s="210"/>
      <c r="AR286" s="210"/>
      <c r="AS286" s="210"/>
      <c r="AT286" s="210"/>
      <c r="AU286" s="210"/>
      <c r="AV286" s="210"/>
      <c r="AW286" s="210"/>
      <c r="AX286" s="210"/>
      <c r="AY286" s="210"/>
      <c r="AZ286" s="210"/>
      <c r="BA286" s="210"/>
      <c r="BB286" s="210"/>
      <c r="BC286" s="210"/>
      <c r="BD286" s="210"/>
      <c r="BE286" s="210"/>
      <c r="BF286" s="210"/>
      <c r="BG286" s="210"/>
      <c r="BH286" s="210"/>
    </row>
    <row r="287" spans="1:60" ht="33.75" outlineLevel="1" x14ac:dyDescent="0.2">
      <c r="A287" s="234">
        <v>57</v>
      </c>
      <c r="B287" s="235" t="s">
        <v>400</v>
      </c>
      <c r="C287" s="252" t="s">
        <v>401</v>
      </c>
      <c r="D287" s="236" t="s">
        <v>391</v>
      </c>
      <c r="E287" s="237">
        <v>1</v>
      </c>
      <c r="F287" s="238"/>
      <c r="G287" s="239">
        <f>ROUND(E287*F287,2)</f>
        <v>0</v>
      </c>
      <c r="H287" s="238"/>
      <c r="I287" s="239">
        <f>ROUND(E287*H287,2)</f>
        <v>0</v>
      </c>
      <c r="J287" s="238"/>
      <c r="K287" s="239">
        <f>ROUND(E287*J287,2)</f>
        <v>0</v>
      </c>
      <c r="L287" s="239">
        <v>12</v>
      </c>
      <c r="M287" s="239">
        <f>G287*(1+L287/100)</f>
        <v>0</v>
      </c>
      <c r="N287" s="237">
        <v>0</v>
      </c>
      <c r="O287" s="237">
        <f>ROUND(E287*N287,2)</f>
        <v>0</v>
      </c>
      <c r="P287" s="237">
        <v>0</v>
      </c>
      <c r="Q287" s="237">
        <f>ROUND(E287*P287,2)</f>
        <v>0</v>
      </c>
      <c r="R287" s="239"/>
      <c r="S287" s="239" t="s">
        <v>137</v>
      </c>
      <c r="T287" s="240" t="s">
        <v>158</v>
      </c>
      <c r="U287" s="220">
        <v>0</v>
      </c>
      <c r="V287" s="220">
        <f>ROUND(E287*U287,2)</f>
        <v>0</v>
      </c>
      <c r="W287" s="220"/>
      <c r="X287" s="220" t="s">
        <v>180</v>
      </c>
      <c r="Y287" s="220" t="s">
        <v>140</v>
      </c>
      <c r="Z287" s="210"/>
      <c r="AA287" s="210"/>
      <c r="AB287" s="210"/>
      <c r="AC287" s="210"/>
      <c r="AD287" s="210"/>
      <c r="AE287" s="210"/>
      <c r="AF287" s="210"/>
      <c r="AG287" s="210" t="s">
        <v>181</v>
      </c>
      <c r="AH287" s="210"/>
      <c r="AI287" s="210"/>
      <c r="AJ287" s="210"/>
      <c r="AK287" s="210"/>
      <c r="AL287" s="210"/>
      <c r="AM287" s="210"/>
      <c r="AN287" s="210"/>
      <c r="AO287" s="210"/>
      <c r="AP287" s="210"/>
      <c r="AQ287" s="210"/>
      <c r="AR287" s="210"/>
      <c r="AS287" s="210"/>
      <c r="AT287" s="210"/>
      <c r="AU287" s="210"/>
      <c r="AV287" s="210"/>
      <c r="AW287" s="210"/>
      <c r="AX287" s="210"/>
      <c r="AY287" s="210"/>
      <c r="AZ287" s="210"/>
      <c r="BA287" s="210"/>
      <c r="BB287" s="210"/>
      <c r="BC287" s="210"/>
      <c r="BD287" s="210"/>
      <c r="BE287" s="210"/>
      <c r="BF287" s="210"/>
      <c r="BG287" s="210"/>
      <c r="BH287" s="210"/>
    </row>
    <row r="288" spans="1:60" outlineLevel="2" x14ac:dyDescent="0.2">
      <c r="A288" s="217"/>
      <c r="B288" s="218"/>
      <c r="C288" s="253" t="s">
        <v>402</v>
      </c>
      <c r="D288" s="241"/>
      <c r="E288" s="241"/>
      <c r="F288" s="241"/>
      <c r="G288" s="241"/>
      <c r="H288" s="220"/>
      <c r="I288" s="220"/>
      <c r="J288" s="220"/>
      <c r="K288" s="220"/>
      <c r="L288" s="220"/>
      <c r="M288" s="220"/>
      <c r="N288" s="219"/>
      <c r="O288" s="219"/>
      <c r="P288" s="219"/>
      <c r="Q288" s="219"/>
      <c r="R288" s="220"/>
      <c r="S288" s="220"/>
      <c r="T288" s="220"/>
      <c r="U288" s="220"/>
      <c r="V288" s="220"/>
      <c r="W288" s="220"/>
      <c r="X288" s="220"/>
      <c r="Y288" s="220"/>
      <c r="Z288" s="210"/>
      <c r="AA288" s="210"/>
      <c r="AB288" s="210"/>
      <c r="AC288" s="210"/>
      <c r="AD288" s="210"/>
      <c r="AE288" s="210"/>
      <c r="AF288" s="210"/>
      <c r="AG288" s="210" t="s">
        <v>143</v>
      </c>
      <c r="AH288" s="210"/>
      <c r="AI288" s="210"/>
      <c r="AJ288" s="210"/>
      <c r="AK288" s="210"/>
      <c r="AL288" s="210"/>
      <c r="AM288" s="210"/>
      <c r="AN288" s="210"/>
      <c r="AO288" s="210"/>
      <c r="AP288" s="210"/>
      <c r="AQ288" s="210"/>
      <c r="AR288" s="210"/>
      <c r="AS288" s="210"/>
      <c r="AT288" s="210"/>
      <c r="AU288" s="210"/>
      <c r="AV288" s="210"/>
      <c r="AW288" s="210"/>
      <c r="AX288" s="210"/>
      <c r="AY288" s="210"/>
      <c r="AZ288" s="210"/>
      <c r="BA288" s="210"/>
      <c r="BB288" s="210"/>
      <c r="BC288" s="210"/>
      <c r="BD288" s="210"/>
      <c r="BE288" s="210"/>
      <c r="BF288" s="210"/>
      <c r="BG288" s="210"/>
      <c r="BH288" s="210"/>
    </row>
    <row r="289" spans="1:60" outlineLevel="3" x14ac:dyDescent="0.2">
      <c r="A289" s="217"/>
      <c r="B289" s="218"/>
      <c r="C289" s="255" t="s">
        <v>162</v>
      </c>
      <c r="D289" s="221"/>
      <c r="E289" s="222"/>
      <c r="F289" s="223"/>
      <c r="G289" s="223"/>
      <c r="H289" s="220"/>
      <c r="I289" s="220"/>
      <c r="J289" s="220"/>
      <c r="K289" s="220"/>
      <c r="L289" s="220"/>
      <c r="M289" s="220"/>
      <c r="N289" s="219"/>
      <c r="O289" s="219"/>
      <c r="P289" s="219"/>
      <c r="Q289" s="219"/>
      <c r="R289" s="220"/>
      <c r="S289" s="220"/>
      <c r="T289" s="220"/>
      <c r="U289" s="220"/>
      <c r="V289" s="220"/>
      <c r="W289" s="220"/>
      <c r="X289" s="220"/>
      <c r="Y289" s="220"/>
      <c r="Z289" s="210"/>
      <c r="AA289" s="210"/>
      <c r="AB289" s="210"/>
      <c r="AC289" s="210"/>
      <c r="AD289" s="210"/>
      <c r="AE289" s="210"/>
      <c r="AF289" s="210"/>
      <c r="AG289" s="210" t="s">
        <v>143</v>
      </c>
      <c r="AH289" s="210"/>
      <c r="AI289" s="210"/>
      <c r="AJ289" s="210"/>
      <c r="AK289" s="210"/>
      <c r="AL289" s="210"/>
      <c r="AM289" s="210"/>
      <c r="AN289" s="210"/>
      <c r="AO289" s="210"/>
      <c r="AP289" s="210"/>
      <c r="AQ289" s="210"/>
      <c r="AR289" s="210"/>
      <c r="AS289" s="210"/>
      <c r="AT289" s="210"/>
      <c r="AU289" s="210"/>
      <c r="AV289" s="210"/>
      <c r="AW289" s="210"/>
      <c r="AX289" s="210"/>
      <c r="AY289" s="210"/>
      <c r="AZ289" s="210"/>
      <c r="BA289" s="210"/>
      <c r="BB289" s="210"/>
      <c r="BC289" s="210"/>
      <c r="BD289" s="210"/>
      <c r="BE289" s="210"/>
      <c r="BF289" s="210"/>
      <c r="BG289" s="210"/>
      <c r="BH289" s="210"/>
    </row>
    <row r="290" spans="1:60" ht="22.5" outlineLevel="3" x14ac:dyDescent="0.2">
      <c r="A290" s="217"/>
      <c r="B290" s="218"/>
      <c r="C290" s="254" t="s">
        <v>393</v>
      </c>
      <c r="D290" s="242"/>
      <c r="E290" s="242"/>
      <c r="F290" s="242"/>
      <c r="G290" s="242"/>
      <c r="H290" s="220"/>
      <c r="I290" s="220"/>
      <c r="J290" s="220"/>
      <c r="K290" s="220"/>
      <c r="L290" s="220"/>
      <c r="M290" s="220"/>
      <c r="N290" s="219"/>
      <c r="O290" s="219"/>
      <c r="P290" s="219"/>
      <c r="Q290" s="219"/>
      <c r="R290" s="220"/>
      <c r="S290" s="220"/>
      <c r="T290" s="220"/>
      <c r="U290" s="220"/>
      <c r="V290" s="220"/>
      <c r="W290" s="220"/>
      <c r="X290" s="220"/>
      <c r="Y290" s="220"/>
      <c r="Z290" s="210"/>
      <c r="AA290" s="210"/>
      <c r="AB290" s="210"/>
      <c r="AC290" s="210"/>
      <c r="AD290" s="210"/>
      <c r="AE290" s="210"/>
      <c r="AF290" s="210"/>
      <c r="AG290" s="210" t="s">
        <v>143</v>
      </c>
      <c r="AH290" s="210"/>
      <c r="AI290" s="210"/>
      <c r="AJ290" s="210"/>
      <c r="AK290" s="210"/>
      <c r="AL290" s="210"/>
      <c r="AM290" s="210"/>
      <c r="AN290" s="210"/>
      <c r="AO290" s="210"/>
      <c r="AP290" s="210"/>
      <c r="AQ290" s="210"/>
      <c r="AR290" s="210"/>
      <c r="AS290" s="210"/>
      <c r="AT290" s="210"/>
      <c r="AU290" s="210"/>
      <c r="AV290" s="210"/>
      <c r="AW290" s="210"/>
      <c r="AX290" s="210"/>
      <c r="AY290" s="210"/>
      <c r="AZ290" s="210"/>
      <c r="BA290" s="243" t="str">
        <f>C290</f>
        <v>DVOUKŘÍDLÝ DŘEVĚNÝ VÝKLADEC Z VÍCEVRSTVÝCH/LEPENÝCH PROFILŮ, KŘÍDLA NEOTVÍRAVÁ, ČLENĚNÍ DLE STÁVAJÍCÍHO ŘEŠENÍ,</v>
      </c>
      <c r="BB290" s="210"/>
      <c r="BC290" s="210"/>
      <c r="BD290" s="210"/>
      <c r="BE290" s="210"/>
      <c r="BF290" s="210"/>
      <c r="BG290" s="210"/>
      <c r="BH290" s="210"/>
    </row>
    <row r="291" spans="1:60" outlineLevel="3" x14ac:dyDescent="0.2">
      <c r="A291" s="217"/>
      <c r="B291" s="218"/>
      <c r="C291" s="254" t="s">
        <v>394</v>
      </c>
      <c r="D291" s="242"/>
      <c r="E291" s="242"/>
      <c r="F291" s="242"/>
      <c r="G291" s="242"/>
      <c r="H291" s="220"/>
      <c r="I291" s="220"/>
      <c r="J291" s="220"/>
      <c r="K291" s="220"/>
      <c r="L291" s="220"/>
      <c r="M291" s="220"/>
      <c r="N291" s="219"/>
      <c r="O291" s="219"/>
      <c r="P291" s="219"/>
      <c r="Q291" s="219"/>
      <c r="R291" s="220"/>
      <c r="S291" s="220"/>
      <c r="T291" s="220"/>
      <c r="U291" s="220"/>
      <c r="V291" s="220"/>
      <c r="W291" s="220"/>
      <c r="X291" s="220"/>
      <c r="Y291" s="220"/>
      <c r="Z291" s="210"/>
      <c r="AA291" s="210"/>
      <c r="AB291" s="210"/>
      <c r="AC291" s="210"/>
      <c r="AD291" s="210"/>
      <c r="AE291" s="210"/>
      <c r="AF291" s="210"/>
      <c r="AG291" s="210" t="s">
        <v>143</v>
      </c>
      <c r="AH291" s="210"/>
      <c r="AI291" s="210"/>
      <c r="AJ291" s="210"/>
      <c r="AK291" s="210"/>
      <c r="AL291" s="210"/>
      <c r="AM291" s="210"/>
      <c r="AN291" s="210"/>
      <c r="AO291" s="210"/>
      <c r="AP291" s="210"/>
      <c r="AQ291" s="210"/>
      <c r="AR291" s="210"/>
      <c r="AS291" s="210"/>
      <c r="AT291" s="210"/>
      <c r="AU291" s="210"/>
      <c r="AV291" s="210"/>
      <c r="AW291" s="210"/>
      <c r="AX291" s="210"/>
      <c r="AY291" s="210"/>
      <c r="AZ291" s="210"/>
      <c r="BA291" s="210"/>
      <c r="BB291" s="210"/>
      <c r="BC291" s="210"/>
      <c r="BD291" s="210"/>
      <c r="BE291" s="210"/>
      <c r="BF291" s="210"/>
      <c r="BG291" s="210"/>
      <c r="BH291" s="210"/>
    </row>
    <row r="292" spans="1:60" outlineLevel="3" x14ac:dyDescent="0.2">
      <c r="A292" s="217"/>
      <c r="B292" s="218"/>
      <c r="C292" s="254" t="s">
        <v>395</v>
      </c>
      <c r="D292" s="242"/>
      <c r="E292" s="242"/>
      <c r="F292" s="242"/>
      <c r="G292" s="242"/>
      <c r="H292" s="220"/>
      <c r="I292" s="220"/>
      <c r="J292" s="220"/>
      <c r="K292" s="220"/>
      <c r="L292" s="220"/>
      <c r="M292" s="220"/>
      <c r="N292" s="219"/>
      <c r="O292" s="219"/>
      <c r="P292" s="219"/>
      <c r="Q292" s="219"/>
      <c r="R292" s="220"/>
      <c r="S292" s="220"/>
      <c r="T292" s="220"/>
      <c r="U292" s="220"/>
      <c r="V292" s="220"/>
      <c r="W292" s="220"/>
      <c r="X292" s="220"/>
      <c r="Y292" s="220"/>
      <c r="Z292" s="210"/>
      <c r="AA292" s="210"/>
      <c r="AB292" s="210"/>
      <c r="AC292" s="210"/>
      <c r="AD292" s="210"/>
      <c r="AE292" s="210"/>
      <c r="AF292" s="210"/>
      <c r="AG292" s="210" t="s">
        <v>143</v>
      </c>
      <c r="AH292" s="210"/>
      <c r="AI292" s="210"/>
      <c r="AJ292" s="210"/>
      <c r="AK292" s="210"/>
      <c r="AL292" s="210"/>
      <c r="AM292" s="210"/>
      <c r="AN292" s="210"/>
      <c r="AO292" s="210"/>
      <c r="AP292" s="210"/>
      <c r="AQ292" s="210"/>
      <c r="AR292" s="210"/>
      <c r="AS292" s="210"/>
      <c r="AT292" s="210"/>
      <c r="AU292" s="210"/>
      <c r="AV292" s="210"/>
      <c r="AW292" s="210"/>
      <c r="AX292" s="210"/>
      <c r="AY292" s="210"/>
      <c r="AZ292" s="210"/>
      <c r="BA292" s="210"/>
      <c r="BB292" s="210"/>
      <c r="BC292" s="210"/>
      <c r="BD292" s="210"/>
      <c r="BE292" s="210"/>
      <c r="BF292" s="210"/>
      <c r="BG292" s="210"/>
      <c r="BH292" s="210"/>
    </row>
    <row r="293" spans="1:60" outlineLevel="3" x14ac:dyDescent="0.2">
      <c r="A293" s="217"/>
      <c r="B293" s="218"/>
      <c r="C293" s="254" t="s">
        <v>396</v>
      </c>
      <c r="D293" s="242"/>
      <c r="E293" s="242"/>
      <c r="F293" s="242"/>
      <c r="G293" s="242"/>
      <c r="H293" s="220"/>
      <c r="I293" s="220"/>
      <c r="J293" s="220"/>
      <c r="K293" s="220"/>
      <c r="L293" s="220"/>
      <c r="M293" s="220"/>
      <c r="N293" s="219"/>
      <c r="O293" s="219"/>
      <c r="P293" s="219"/>
      <c r="Q293" s="219"/>
      <c r="R293" s="220"/>
      <c r="S293" s="220"/>
      <c r="T293" s="220"/>
      <c r="U293" s="220"/>
      <c r="V293" s="220"/>
      <c r="W293" s="220"/>
      <c r="X293" s="220"/>
      <c r="Y293" s="220"/>
      <c r="Z293" s="210"/>
      <c r="AA293" s="210"/>
      <c r="AB293" s="210"/>
      <c r="AC293" s="210"/>
      <c r="AD293" s="210"/>
      <c r="AE293" s="210"/>
      <c r="AF293" s="210"/>
      <c r="AG293" s="210" t="s">
        <v>143</v>
      </c>
      <c r="AH293" s="210"/>
      <c r="AI293" s="210"/>
      <c r="AJ293" s="210"/>
      <c r="AK293" s="210"/>
      <c r="AL293" s="210"/>
      <c r="AM293" s="210"/>
      <c r="AN293" s="210"/>
      <c r="AO293" s="210"/>
      <c r="AP293" s="210"/>
      <c r="AQ293" s="210"/>
      <c r="AR293" s="210"/>
      <c r="AS293" s="210"/>
      <c r="AT293" s="210"/>
      <c r="AU293" s="210"/>
      <c r="AV293" s="210"/>
      <c r="AW293" s="210"/>
      <c r="AX293" s="210"/>
      <c r="AY293" s="210"/>
      <c r="AZ293" s="210"/>
      <c r="BA293" s="210"/>
      <c r="BB293" s="210"/>
      <c r="BC293" s="210"/>
      <c r="BD293" s="210"/>
      <c r="BE293" s="210"/>
      <c r="BF293" s="210"/>
      <c r="BG293" s="210"/>
      <c r="BH293" s="210"/>
    </row>
    <row r="294" spans="1:60" outlineLevel="3" x14ac:dyDescent="0.2">
      <c r="A294" s="217"/>
      <c r="B294" s="218"/>
      <c r="C294" s="254" t="s">
        <v>397</v>
      </c>
      <c r="D294" s="242"/>
      <c r="E294" s="242"/>
      <c r="F294" s="242"/>
      <c r="G294" s="242"/>
      <c r="H294" s="220"/>
      <c r="I294" s="220"/>
      <c r="J294" s="220"/>
      <c r="K294" s="220"/>
      <c r="L294" s="220"/>
      <c r="M294" s="220"/>
      <c r="N294" s="219"/>
      <c r="O294" s="219"/>
      <c r="P294" s="219"/>
      <c r="Q294" s="219"/>
      <c r="R294" s="220"/>
      <c r="S294" s="220"/>
      <c r="T294" s="220"/>
      <c r="U294" s="220"/>
      <c r="V294" s="220"/>
      <c r="W294" s="220"/>
      <c r="X294" s="220"/>
      <c r="Y294" s="220"/>
      <c r="Z294" s="210"/>
      <c r="AA294" s="210"/>
      <c r="AB294" s="210"/>
      <c r="AC294" s="210"/>
      <c r="AD294" s="210"/>
      <c r="AE294" s="210"/>
      <c r="AF294" s="210"/>
      <c r="AG294" s="210" t="s">
        <v>143</v>
      </c>
      <c r="AH294" s="210"/>
      <c r="AI294" s="210"/>
      <c r="AJ294" s="210"/>
      <c r="AK294" s="210"/>
      <c r="AL294" s="210"/>
      <c r="AM294" s="210"/>
      <c r="AN294" s="210"/>
      <c r="AO294" s="210"/>
      <c r="AP294" s="210"/>
      <c r="AQ294" s="210"/>
      <c r="AR294" s="210"/>
      <c r="AS294" s="210"/>
      <c r="AT294" s="210"/>
      <c r="AU294" s="210"/>
      <c r="AV294" s="210"/>
      <c r="AW294" s="210"/>
      <c r="AX294" s="210"/>
      <c r="AY294" s="210"/>
      <c r="AZ294" s="210"/>
      <c r="BA294" s="210"/>
      <c r="BB294" s="210"/>
      <c r="BC294" s="210"/>
      <c r="BD294" s="210"/>
      <c r="BE294" s="210"/>
      <c r="BF294" s="210"/>
      <c r="BG294" s="210"/>
      <c r="BH294" s="210"/>
    </row>
    <row r="295" spans="1:60" outlineLevel="3" x14ac:dyDescent="0.2">
      <c r="A295" s="217"/>
      <c r="B295" s="218"/>
      <c r="C295" s="254" t="s">
        <v>398</v>
      </c>
      <c r="D295" s="242"/>
      <c r="E295" s="242"/>
      <c r="F295" s="242"/>
      <c r="G295" s="242"/>
      <c r="H295" s="220"/>
      <c r="I295" s="220"/>
      <c r="J295" s="220"/>
      <c r="K295" s="220"/>
      <c r="L295" s="220"/>
      <c r="M295" s="220"/>
      <c r="N295" s="219"/>
      <c r="O295" s="219"/>
      <c r="P295" s="219"/>
      <c r="Q295" s="219"/>
      <c r="R295" s="220"/>
      <c r="S295" s="220"/>
      <c r="T295" s="220"/>
      <c r="U295" s="220"/>
      <c r="V295" s="220"/>
      <c r="W295" s="220"/>
      <c r="X295" s="220"/>
      <c r="Y295" s="220"/>
      <c r="Z295" s="210"/>
      <c r="AA295" s="210"/>
      <c r="AB295" s="210"/>
      <c r="AC295" s="210"/>
      <c r="AD295" s="210"/>
      <c r="AE295" s="210"/>
      <c r="AF295" s="210"/>
      <c r="AG295" s="210" t="s">
        <v>143</v>
      </c>
      <c r="AH295" s="210"/>
      <c r="AI295" s="210"/>
      <c r="AJ295" s="210"/>
      <c r="AK295" s="210"/>
      <c r="AL295" s="210"/>
      <c r="AM295" s="210"/>
      <c r="AN295" s="210"/>
      <c r="AO295" s="210"/>
      <c r="AP295" s="210"/>
      <c r="AQ295" s="210"/>
      <c r="AR295" s="210"/>
      <c r="AS295" s="210"/>
      <c r="AT295" s="210"/>
      <c r="AU295" s="210"/>
      <c r="AV295" s="210"/>
      <c r="AW295" s="210"/>
      <c r="AX295" s="210"/>
      <c r="AY295" s="210"/>
      <c r="AZ295" s="210"/>
      <c r="BA295" s="210"/>
      <c r="BB295" s="210"/>
      <c r="BC295" s="210"/>
      <c r="BD295" s="210"/>
      <c r="BE295" s="210"/>
      <c r="BF295" s="210"/>
      <c r="BG295" s="210"/>
      <c r="BH295" s="210"/>
    </row>
    <row r="296" spans="1:60" outlineLevel="3" x14ac:dyDescent="0.2">
      <c r="A296" s="217"/>
      <c r="B296" s="218"/>
      <c r="C296" s="255" t="s">
        <v>162</v>
      </c>
      <c r="D296" s="221"/>
      <c r="E296" s="222"/>
      <c r="F296" s="223"/>
      <c r="G296" s="223"/>
      <c r="H296" s="220"/>
      <c r="I296" s="220"/>
      <c r="J296" s="220"/>
      <c r="K296" s="220"/>
      <c r="L296" s="220"/>
      <c r="M296" s="220"/>
      <c r="N296" s="219"/>
      <c r="O296" s="219"/>
      <c r="P296" s="219"/>
      <c r="Q296" s="219"/>
      <c r="R296" s="220"/>
      <c r="S296" s="220"/>
      <c r="T296" s="220"/>
      <c r="U296" s="220"/>
      <c r="V296" s="220"/>
      <c r="W296" s="220"/>
      <c r="X296" s="220"/>
      <c r="Y296" s="220"/>
      <c r="Z296" s="210"/>
      <c r="AA296" s="210"/>
      <c r="AB296" s="210"/>
      <c r="AC296" s="210"/>
      <c r="AD296" s="210"/>
      <c r="AE296" s="210"/>
      <c r="AF296" s="210"/>
      <c r="AG296" s="210" t="s">
        <v>143</v>
      </c>
      <c r="AH296" s="210"/>
      <c r="AI296" s="210"/>
      <c r="AJ296" s="210"/>
      <c r="AK296" s="210"/>
      <c r="AL296" s="210"/>
      <c r="AM296" s="210"/>
      <c r="AN296" s="210"/>
      <c r="AO296" s="210"/>
      <c r="AP296" s="210"/>
      <c r="AQ296" s="210"/>
      <c r="AR296" s="210"/>
      <c r="AS296" s="210"/>
      <c r="AT296" s="210"/>
      <c r="AU296" s="210"/>
      <c r="AV296" s="210"/>
      <c r="AW296" s="210"/>
      <c r="AX296" s="210"/>
      <c r="AY296" s="210"/>
      <c r="AZ296" s="210"/>
      <c r="BA296" s="210"/>
      <c r="BB296" s="210"/>
      <c r="BC296" s="210"/>
      <c r="BD296" s="210"/>
      <c r="BE296" s="210"/>
      <c r="BF296" s="210"/>
      <c r="BG296" s="210"/>
      <c r="BH296" s="210"/>
    </row>
    <row r="297" spans="1:60" outlineLevel="3" x14ac:dyDescent="0.2">
      <c r="A297" s="217"/>
      <c r="B297" s="218"/>
      <c r="C297" s="254" t="s">
        <v>399</v>
      </c>
      <c r="D297" s="242"/>
      <c r="E297" s="242"/>
      <c r="F297" s="242"/>
      <c r="G297" s="242"/>
      <c r="H297" s="220"/>
      <c r="I297" s="220"/>
      <c r="J297" s="220"/>
      <c r="K297" s="220"/>
      <c r="L297" s="220"/>
      <c r="M297" s="220"/>
      <c r="N297" s="219"/>
      <c r="O297" s="219"/>
      <c r="P297" s="219"/>
      <c r="Q297" s="219"/>
      <c r="R297" s="220"/>
      <c r="S297" s="220"/>
      <c r="T297" s="220"/>
      <c r="U297" s="220"/>
      <c r="V297" s="220"/>
      <c r="W297" s="220"/>
      <c r="X297" s="220"/>
      <c r="Y297" s="220"/>
      <c r="Z297" s="210"/>
      <c r="AA297" s="210"/>
      <c r="AB297" s="210"/>
      <c r="AC297" s="210"/>
      <c r="AD297" s="210"/>
      <c r="AE297" s="210"/>
      <c r="AF297" s="210"/>
      <c r="AG297" s="210" t="s">
        <v>143</v>
      </c>
      <c r="AH297" s="210"/>
      <c r="AI297" s="210"/>
      <c r="AJ297" s="210"/>
      <c r="AK297" s="210"/>
      <c r="AL297" s="210"/>
      <c r="AM297" s="210"/>
      <c r="AN297" s="210"/>
      <c r="AO297" s="210"/>
      <c r="AP297" s="210"/>
      <c r="AQ297" s="210"/>
      <c r="AR297" s="210"/>
      <c r="AS297" s="210"/>
      <c r="AT297" s="210"/>
      <c r="AU297" s="210"/>
      <c r="AV297" s="210"/>
      <c r="AW297" s="210"/>
      <c r="AX297" s="210"/>
      <c r="AY297" s="210"/>
      <c r="AZ297" s="210"/>
      <c r="BA297" s="210"/>
      <c r="BB297" s="210"/>
      <c r="BC297" s="210"/>
      <c r="BD297" s="210"/>
      <c r="BE297" s="210"/>
      <c r="BF297" s="210"/>
      <c r="BG297" s="210"/>
      <c r="BH297" s="210"/>
    </row>
    <row r="298" spans="1:60" ht="33.75" outlineLevel="1" x14ac:dyDescent="0.2">
      <c r="A298" s="234">
        <v>58</v>
      </c>
      <c r="B298" s="235" t="s">
        <v>403</v>
      </c>
      <c r="C298" s="252" t="s">
        <v>404</v>
      </c>
      <c r="D298" s="236" t="s">
        <v>391</v>
      </c>
      <c r="E298" s="237">
        <v>1</v>
      </c>
      <c r="F298" s="238"/>
      <c r="G298" s="239">
        <f>ROUND(E298*F298,2)</f>
        <v>0</v>
      </c>
      <c r="H298" s="238"/>
      <c r="I298" s="239">
        <f>ROUND(E298*H298,2)</f>
        <v>0</v>
      </c>
      <c r="J298" s="238"/>
      <c r="K298" s="239">
        <f>ROUND(E298*J298,2)</f>
        <v>0</v>
      </c>
      <c r="L298" s="239">
        <v>12</v>
      </c>
      <c r="M298" s="239">
        <f>G298*(1+L298/100)</f>
        <v>0</v>
      </c>
      <c r="N298" s="237">
        <v>0</v>
      </c>
      <c r="O298" s="237">
        <f>ROUND(E298*N298,2)</f>
        <v>0</v>
      </c>
      <c r="P298" s="237">
        <v>0</v>
      </c>
      <c r="Q298" s="237">
        <f>ROUND(E298*P298,2)</f>
        <v>0</v>
      </c>
      <c r="R298" s="239"/>
      <c r="S298" s="239" t="s">
        <v>137</v>
      </c>
      <c r="T298" s="240" t="s">
        <v>158</v>
      </c>
      <c r="U298" s="220">
        <v>0</v>
      </c>
      <c r="V298" s="220">
        <f>ROUND(E298*U298,2)</f>
        <v>0</v>
      </c>
      <c r="W298" s="220"/>
      <c r="X298" s="220" t="s">
        <v>180</v>
      </c>
      <c r="Y298" s="220" t="s">
        <v>140</v>
      </c>
      <c r="Z298" s="210"/>
      <c r="AA298" s="210"/>
      <c r="AB298" s="210"/>
      <c r="AC298" s="210"/>
      <c r="AD298" s="210"/>
      <c r="AE298" s="210"/>
      <c r="AF298" s="210"/>
      <c r="AG298" s="210" t="s">
        <v>181</v>
      </c>
      <c r="AH298" s="210"/>
      <c r="AI298" s="210"/>
      <c r="AJ298" s="210"/>
      <c r="AK298" s="210"/>
      <c r="AL298" s="210"/>
      <c r="AM298" s="210"/>
      <c r="AN298" s="210"/>
      <c r="AO298" s="210"/>
      <c r="AP298" s="210"/>
      <c r="AQ298" s="210"/>
      <c r="AR298" s="210"/>
      <c r="AS298" s="210"/>
      <c r="AT298" s="210"/>
      <c r="AU298" s="210"/>
      <c r="AV298" s="210"/>
      <c r="AW298" s="210"/>
      <c r="AX298" s="210"/>
      <c r="AY298" s="210"/>
      <c r="AZ298" s="210"/>
      <c r="BA298" s="210"/>
      <c r="BB298" s="210"/>
      <c r="BC298" s="210"/>
      <c r="BD298" s="210"/>
      <c r="BE298" s="210"/>
      <c r="BF298" s="210"/>
      <c r="BG298" s="210"/>
      <c r="BH298" s="210"/>
    </row>
    <row r="299" spans="1:60" outlineLevel="2" x14ac:dyDescent="0.2">
      <c r="A299" s="217"/>
      <c r="B299" s="218"/>
      <c r="C299" s="253" t="s">
        <v>405</v>
      </c>
      <c r="D299" s="241"/>
      <c r="E299" s="241"/>
      <c r="F299" s="241"/>
      <c r="G299" s="241"/>
      <c r="H299" s="220"/>
      <c r="I299" s="220"/>
      <c r="J299" s="220"/>
      <c r="K299" s="220"/>
      <c r="L299" s="220"/>
      <c r="M299" s="220"/>
      <c r="N299" s="219"/>
      <c r="O299" s="219"/>
      <c r="P299" s="219"/>
      <c r="Q299" s="219"/>
      <c r="R299" s="220"/>
      <c r="S299" s="220"/>
      <c r="T299" s="220"/>
      <c r="U299" s="220"/>
      <c r="V299" s="220"/>
      <c r="W299" s="220"/>
      <c r="X299" s="220"/>
      <c r="Y299" s="220"/>
      <c r="Z299" s="210"/>
      <c r="AA299" s="210"/>
      <c r="AB299" s="210"/>
      <c r="AC299" s="210"/>
      <c r="AD299" s="210"/>
      <c r="AE299" s="210"/>
      <c r="AF299" s="210"/>
      <c r="AG299" s="210" t="s">
        <v>143</v>
      </c>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0"/>
      <c r="BC299" s="210"/>
      <c r="BD299" s="210"/>
      <c r="BE299" s="210"/>
      <c r="BF299" s="210"/>
      <c r="BG299" s="210"/>
      <c r="BH299" s="210"/>
    </row>
    <row r="300" spans="1:60" outlineLevel="3" x14ac:dyDescent="0.2">
      <c r="A300" s="217"/>
      <c r="B300" s="218"/>
      <c r="C300" s="254" t="s">
        <v>406</v>
      </c>
      <c r="D300" s="242"/>
      <c r="E300" s="242"/>
      <c r="F300" s="242"/>
      <c r="G300" s="242"/>
      <c r="H300" s="220"/>
      <c r="I300" s="220"/>
      <c r="J300" s="220"/>
      <c r="K300" s="220"/>
      <c r="L300" s="220"/>
      <c r="M300" s="220"/>
      <c r="N300" s="219"/>
      <c r="O300" s="219"/>
      <c r="P300" s="219"/>
      <c r="Q300" s="219"/>
      <c r="R300" s="220"/>
      <c r="S300" s="220"/>
      <c r="T300" s="220"/>
      <c r="U300" s="220"/>
      <c r="V300" s="220"/>
      <c r="W300" s="220"/>
      <c r="X300" s="220"/>
      <c r="Y300" s="220"/>
      <c r="Z300" s="210"/>
      <c r="AA300" s="210"/>
      <c r="AB300" s="210"/>
      <c r="AC300" s="210"/>
      <c r="AD300" s="210"/>
      <c r="AE300" s="210"/>
      <c r="AF300" s="210"/>
      <c r="AG300" s="210" t="s">
        <v>143</v>
      </c>
      <c r="AH300" s="210"/>
      <c r="AI300" s="210"/>
      <c r="AJ300" s="210"/>
      <c r="AK300" s="210"/>
      <c r="AL300" s="210"/>
      <c r="AM300" s="210"/>
      <c r="AN300" s="210"/>
      <c r="AO300" s="210"/>
      <c r="AP300" s="210"/>
      <c r="AQ300" s="210"/>
      <c r="AR300" s="210"/>
      <c r="AS300" s="210"/>
      <c r="AT300" s="210"/>
      <c r="AU300" s="210"/>
      <c r="AV300" s="210"/>
      <c r="AW300" s="210"/>
      <c r="AX300" s="210"/>
      <c r="AY300" s="210"/>
      <c r="AZ300" s="210"/>
      <c r="BA300" s="210"/>
      <c r="BB300" s="210"/>
      <c r="BC300" s="210"/>
      <c r="BD300" s="210"/>
      <c r="BE300" s="210"/>
      <c r="BF300" s="210"/>
      <c r="BG300" s="210"/>
      <c r="BH300" s="210"/>
    </row>
    <row r="301" spans="1:60" outlineLevel="3" x14ac:dyDescent="0.2">
      <c r="A301" s="217"/>
      <c r="B301" s="218"/>
      <c r="C301" s="254" t="s">
        <v>407</v>
      </c>
      <c r="D301" s="242"/>
      <c r="E301" s="242"/>
      <c r="F301" s="242"/>
      <c r="G301" s="242"/>
      <c r="H301" s="220"/>
      <c r="I301" s="220"/>
      <c r="J301" s="220"/>
      <c r="K301" s="220"/>
      <c r="L301" s="220"/>
      <c r="M301" s="220"/>
      <c r="N301" s="219"/>
      <c r="O301" s="219"/>
      <c r="P301" s="219"/>
      <c r="Q301" s="219"/>
      <c r="R301" s="220"/>
      <c r="S301" s="220"/>
      <c r="T301" s="220"/>
      <c r="U301" s="220"/>
      <c r="V301" s="220"/>
      <c r="W301" s="220"/>
      <c r="X301" s="220"/>
      <c r="Y301" s="220"/>
      <c r="Z301" s="210"/>
      <c r="AA301" s="210"/>
      <c r="AB301" s="210"/>
      <c r="AC301" s="210"/>
      <c r="AD301" s="210"/>
      <c r="AE301" s="210"/>
      <c r="AF301" s="210"/>
      <c r="AG301" s="210" t="s">
        <v>143</v>
      </c>
      <c r="AH301" s="210"/>
      <c r="AI301" s="210"/>
      <c r="AJ301" s="210"/>
      <c r="AK301" s="210"/>
      <c r="AL301" s="210"/>
      <c r="AM301" s="210"/>
      <c r="AN301" s="210"/>
      <c r="AO301" s="210"/>
      <c r="AP301" s="210"/>
      <c r="AQ301" s="210"/>
      <c r="AR301" s="210"/>
      <c r="AS301" s="210"/>
      <c r="AT301" s="210"/>
      <c r="AU301" s="210"/>
      <c r="AV301" s="210"/>
      <c r="AW301" s="210"/>
      <c r="AX301" s="210"/>
      <c r="AY301" s="210"/>
      <c r="AZ301" s="210"/>
      <c r="BA301" s="210"/>
      <c r="BB301" s="210"/>
      <c r="BC301" s="210"/>
      <c r="BD301" s="210"/>
      <c r="BE301" s="210"/>
      <c r="BF301" s="210"/>
      <c r="BG301" s="210"/>
      <c r="BH301" s="210"/>
    </row>
    <row r="302" spans="1:60" outlineLevel="3" x14ac:dyDescent="0.2">
      <c r="A302" s="217"/>
      <c r="B302" s="218"/>
      <c r="C302" s="255" t="s">
        <v>162</v>
      </c>
      <c r="D302" s="221"/>
      <c r="E302" s="222"/>
      <c r="F302" s="223"/>
      <c r="G302" s="223"/>
      <c r="H302" s="220"/>
      <c r="I302" s="220"/>
      <c r="J302" s="220"/>
      <c r="K302" s="220"/>
      <c r="L302" s="220"/>
      <c r="M302" s="220"/>
      <c r="N302" s="219"/>
      <c r="O302" s="219"/>
      <c r="P302" s="219"/>
      <c r="Q302" s="219"/>
      <c r="R302" s="220"/>
      <c r="S302" s="220"/>
      <c r="T302" s="220"/>
      <c r="U302" s="220"/>
      <c r="V302" s="220"/>
      <c r="W302" s="220"/>
      <c r="X302" s="220"/>
      <c r="Y302" s="220"/>
      <c r="Z302" s="210"/>
      <c r="AA302" s="210"/>
      <c r="AB302" s="210"/>
      <c r="AC302" s="210"/>
      <c r="AD302" s="210"/>
      <c r="AE302" s="210"/>
      <c r="AF302" s="210"/>
      <c r="AG302" s="210" t="s">
        <v>143</v>
      </c>
      <c r="AH302" s="210"/>
      <c r="AI302" s="210"/>
      <c r="AJ302" s="210"/>
      <c r="AK302" s="210"/>
      <c r="AL302" s="210"/>
      <c r="AM302" s="210"/>
      <c r="AN302" s="210"/>
      <c r="AO302" s="210"/>
      <c r="AP302" s="210"/>
      <c r="AQ302" s="210"/>
      <c r="AR302" s="210"/>
      <c r="AS302" s="210"/>
      <c r="AT302" s="210"/>
      <c r="AU302" s="210"/>
      <c r="AV302" s="210"/>
      <c r="AW302" s="210"/>
      <c r="AX302" s="210"/>
      <c r="AY302" s="210"/>
      <c r="AZ302" s="210"/>
      <c r="BA302" s="210"/>
      <c r="BB302" s="210"/>
      <c r="BC302" s="210"/>
      <c r="BD302" s="210"/>
      <c r="BE302" s="210"/>
      <c r="BF302" s="210"/>
      <c r="BG302" s="210"/>
      <c r="BH302" s="210"/>
    </row>
    <row r="303" spans="1:60" ht="33.75" outlineLevel="3" x14ac:dyDescent="0.2">
      <c r="A303" s="217"/>
      <c r="B303" s="218"/>
      <c r="C303" s="254" t="s">
        <v>408</v>
      </c>
      <c r="D303" s="242"/>
      <c r="E303" s="242"/>
      <c r="F303" s="242"/>
      <c r="G303" s="242"/>
      <c r="H303" s="220"/>
      <c r="I303" s="220"/>
      <c r="J303" s="220"/>
      <c r="K303" s="220"/>
      <c r="L303" s="220"/>
      <c r="M303" s="220"/>
      <c r="N303" s="219"/>
      <c r="O303" s="219"/>
      <c r="P303" s="219"/>
      <c r="Q303" s="219"/>
      <c r="R303" s="220"/>
      <c r="S303" s="220"/>
      <c r="T303" s="220"/>
      <c r="U303" s="220"/>
      <c r="V303" s="220"/>
      <c r="W303" s="220"/>
      <c r="X303" s="220"/>
      <c r="Y303" s="220"/>
      <c r="Z303" s="210"/>
      <c r="AA303" s="210"/>
      <c r="AB303" s="210"/>
      <c r="AC303" s="210"/>
      <c r="AD303" s="210"/>
      <c r="AE303" s="210"/>
      <c r="AF303" s="210"/>
      <c r="AG303" s="210" t="s">
        <v>143</v>
      </c>
      <c r="AH303" s="210"/>
      <c r="AI303" s="210"/>
      <c r="AJ303" s="210"/>
      <c r="AK303" s="210"/>
      <c r="AL303" s="210"/>
      <c r="AM303" s="210"/>
      <c r="AN303" s="210"/>
      <c r="AO303" s="210"/>
      <c r="AP303" s="210"/>
      <c r="AQ303" s="210"/>
      <c r="AR303" s="210"/>
      <c r="AS303" s="210"/>
      <c r="AT303" s="210"/>
      <c r="AU303" s="210"/>
      <c r="AV303" s="210"/>
      <c r="AW303" s="210"/>
      <c r="AX303" s="210"/>
      <c r="AY303" s="210"/>
      <c r="AZ303" s="210"/>
      <c r="BA303" s="243" t="str">
        <f>C303</f>
        <v>DVOUKŘÍDLÝ DŘEVĚNÝ VÝKLADEC Z VÍCEVRSTVÝCH/LEPENÝCH PROFILŮ A VSTUPNÍ DVEŘE PROPOJENÉ S VÝKLADCI, KŘÍDLA VÝKLADCE NEOTVÍRAVÁ, DVEŘE OTEVÍRAVÉ  ČLENĚNÍ DLE STÁVAJÍCÍHO ŘEŠENÍ,</v>
      </c>
      <c r="BB303" s="210"/>
      <c r="BC303" s="210"/>
      <c r="BD303" s="210"/>
      <c r="BE303" s="210"/>
      <c r="BF303" s="210"/>
      <c r="BG303" s="210"/>
      <c r="BH303" s="210"/>
    </row>
    <row r="304" spans="1:60" outlineLevel="3" x14ac:dyDescent="0.2">
      <c r="A304" s="217"/>
      <c r="B304" s="218"/>
      <c r="C304" s="254" t="s">
        <v>394</v>
      </c>
      <c r="D304" s="242"/>
      <c r="E304" s="242"/>
      <c r="F304" s="242"/>
      <c r="G304" s="242"/>
      <c r="H304" s="220"/>
      <c r="I304" s="220"/>
      <c r="J304" s="220"/>
      <c r="K304" s="220"/>
      <c r="L304" s="220"/>
      <c r="M304" s="220"/>
      <c r="N304" s="219"/>
      <c r="O304" s="219"/>
      <c r="P304" s="219"/>
      <c r="Q304" s="219"/>
      <c r="R304" s="220"/>
      <c r="S304" s="220"/>
      <c r="T304" s="220"/>
      <c r="U304" s="220"/>
      <c r="V304" s="220"/>
      <c r="W304" s="220"/>
      <c r="X304" s="220"/>
      <c r="Y304" s="220"/>
      <c r="Z304" s="210"/>
      <c r="AA304" s="210"/>
      <c r="AB304" s="210"/>
      <c r="AC304" s="210"/>
      <c r="AD304" s="210"/>
      <c r="AE304" s="210"/>
      <c r="AF304" s="210"/>
      <c r="AG304" s="210" t="s">
        <v>143</v>
      </c>
      <c r="AH304" s="210"/>
      <c r="AI304" s="210"/>
      <c r="AJ304" s="210"/>
      <c r="AK304" s="210"/>
      <c r="AL304" s="210"/>
      <c r="AM304" s="210"/>
      <c r="AN304" s="210"/>
      <c r="AO304" s="210"/>
      <c r="AP304" s="210"/>
      <c r="AQ304" s="210"/>
      <c r="AR304" s="210"/>
      <c r="AS304" s="210"/>
      <c r="AT304" s="210"/>
      <c r="AU304" s="210"/>
      <c r="AV304" s="210"/>
      <c r="AW304" s="210"/>
      <c r="AX304" s="210"/>
      <c r="AY304" s="210"/>
      <c r="AZ304" s="210"/>
      <c r="BA304" s="210"/>
      <c r="BB304" s="210"/>
      <c r="BC304" s="210"/>
      <c r="BD304" s="210"/>
      <c r="BE304" s="210"/>
      <c r="BF304" s="210"/>
      <c r="BG304" s="210"/>
      <c r="BH304" s="210"/>
    </row>
    <row r="305" spans="1:60" outlineLevel="3" x14ac:dyDescent="0.2">
      <c r="A305" s="217"/>
      <c r="B305" s="218"/>
      <c r="C305" s="254" t="s">
        <v>395</v>
      </c>
      <c r="D305" s="242"/>
      <c r="E305" s="242"/>
      <c r="F305" s="242"/>
      <c r="G305" s="242"/>
      <c r="H305" s="220"/>
      <c r="I305" s="220"/>
      <c r="J305" s="220"/>
      <c r="K305" s="220"/>
      <c r="L305" s="220"/>
      <c r="M305" s="220"/>
      <c r="N305" s="219"/>
      <c r="O305" s="219"/>
      <c r="P305" s="219"/>
      <c r="Q305" s="219"/>
      <c r="R305" s="220"/>
      <c r="S305" s="220"/>
      <c r="T305" s="220"/>
      <c r="U305" s="220"/>
      <c r="V305" s="220"/>
      <c r="W305" s="220"/>
      <c r="X305" s="220"/>
      <c r="Y305" s="220"/>
      <c r="Z305" s="210"/>
      <c r="AA305" s="210"/>
      <c r="AB305" s="210"/>
      <c r="AC305" s="210"/>
      <c r="AD305" s="210"/>
      <c r="AE305" s="210"/>
      <c r="AF305" s="210"/>
      <c r="AG305" s="210" t="s">
        <v>143</v>
      </c>
      <c r="AH305" s="210"/>
      <c r="AI305" s="210"/>
      <c r="AJ305" s="210"/>
      <c r="AK305" s="210"/>
      <c r="AL305" s="210"/>
      <c r="AM305" s="210"/>
      <c r="AN305" s="210"/>
      <c r="AO305" s="210"/>
      <c r="AP305" s="210"/>
      <c r="AQ305" s="210"/>
      <c r="AR305" s="210"/>
      <c r="AS305" s="210"/>
      <c r="AT305" s="210"/>
      <c r="AU305" s="210"/>
      <c r="AV305" s="210"/>
      <c r="AW305" s="210"/>
      <c r="AX305" s="210"/>
      <c r="AY305" s="210"/>
      <c r="AZ305" s="210"/>
      <c r="BA305" s="210"/>
      <c r="BB305" s="210"/>
      <c r="BC305" s="210"/>
      <c r="BD305" s="210"/>
      <c r="BE305" s="210"/>
      <c r="BF305" s="210"/>
      <c r="BG305" s="210"/>
      <c r="BH305" s="210"/>
    </row>
    <row r="306" spans="1:60" outlineLevel="3" x14ac:dyDescent="0.2">
      <c r="A306" s="217"/>
      <c r="B306" s="218"/>
      <c r="C306" s="254" t="s">
        <v>396</v>
      </c>
      <c r="D306" s="242"/>
      <c r="E306" s="242"/>
      <c r="F306" s="242"/>
      <c r="G306" s="242"/>
      <c r="H306" s="220"/>
      <c r="I306" s="220"/>
      <c r="J306" s="220"/>
      <c r="K306" s="220"/>
      <c r="L306" s="220"/>
      <c r="M306" s="220"/>
      <c r="N306" s="219"/>
      <c r="O306" s="219"/>
      <c r="P306" s="219"/>
      <c r="Q306" s="219"/>
      <c r="R306" s="220"/>
      <c r="S306" s="220"/>
      <c r="T306" s="220"/>
      <c r="U306" s="220"/>
      <c r="V306" s="220"/>
      <c r="W306" s="220"/>
      <c r="X306" s="220"/>
      <c r="Y306" s="220"/>
      <c r="Z306" s="210"/>
      <c r="AA306" s="210"/>
      <c r="AB306" s="210"/>
      <c r="AC306" s="210"/>
      <c r="AD306" s="210"/>
      <c r="AE306" s="210"/>
      <c r="AF306" s="210"/>
      <c r="AG306" s="210" t="s">
        <v>143</v>
      </c>
      <c r="AH306" s="210"/>
      <c r="AI306" s="210"/>
      <c r="AJ306" s="210"/>
      <c r="AK306" s="210"/>
      <c r="AL306" s="210"/>
      <c r="AM306" s="210"/>
      <c r="AN306" s="210"/>
      <c r="AO306" s="210"/>
      <c r="AP306" s="210"/>
      <c r="AQ306" s="210"/>
      <c r="AR306" s="210"/>
      <c r="AS306" s="210"/>
      <c r="AT306" s="210"/>
      <c r="AU306" s="210"/>
      <c r="AV306" s="210"/>
      <c r="AW306" s="210"/>
      <c r="AX306" s="210"/>
      <c r="AY306" s="210"/>
      <c r="AZ306" s="210"/>
      <c r="BA306" s="210"/>
      <c r="BB306" s="210"/>
      <c r="BC306" s="210"/>
      <c r="BD306" s="210"/>
      <c r="BE306" s="210"/>
      <c r="BF306" s="210"/>
      <c r="BG306" s="210"/>
      <c r="BH306" s="210"/>
    </row>
    <row r="307" spans="1:60" outlineLevel="3" x14ac:dyDescent="0.2">
      <c r="A307" s="217"/>
      <c r="B307" s="218"/>
      <c r="C307" s="254" t="s">
        <v>409</v>
      </c>
      <c r="D307" s="242"/>
      <c r="E307" s="242"/>
      <c r="F307" s="242"/>
      <c r="G307" s="242"/>
      <c r="H307" s="220"/>
      <c r="I307" s="220"/>
      <c r="J307" s="220"/>
      <c r="K307" s="220"/>
      <c r="L307" s="220"/>
      <c r="M307" s="220"/>
      <c r="N307" s="219"/>
      <c r="O307" s="219"/>
      <c r="P307" s="219"/>
      <c r="Q307" s="219"/>
      <c r="R307" s="220"/>
      <c r="S307" s="220"/>
      <c r="T307" s="220"/>
      <c r="U307" s="220"/>
      <c r="V307" s="220"/>
      <c r="W307" s="220"/>
      <c r="X307" s="220"/>
      <c r="Y307" s="220"/>
      <c r="Z307" s="210"/>
      <c r="AA307" s="210"/>
      <c r="AB307" s="210"/>
      <c r="AC307" s="210"/>
      <c r="AD307" s="210"/>
      <c r="AE307" s="210"/>
      <c r="AF307" s="210"/>
      <c r="AG307" s="210" t="s">
        <v>143</v>
      </c>
      <c r="AH307" s="210"/>
      <c r="AI307" s="210"/>
      <c r="AJ307" s="210"/>
      <c r="AK307" s="210"/>
      <c r="AL307" s="210"/>
      <c r="AM307" s="210"/>
      <c r="AN307" s="210"/>
      <c r="AO307" s="210"/>
      <c r="AP307" s="210"/>
      <c r="AQ307" s="210"/>
      <c r="AR307" s="210"/>
      <c r="AS307" s="210"/>
      <c r="AT307" s="210"/>
      <c r="AU307" s="210"/>
      <c r="AV307" s="210"/>
      <c r="AW307" s="210"/>
      <c r="AX307" s="210"/>
      <c r="AY307" s="210"/>
      <c r="AZ307" s="210"/>
      <c r="BA307" s="210"/>
      <c r="BB307" s="210"/>
      <c r="BC307" s="210"/>
      <c r="BD307" s="210"/>
      <c r="BE307" s="210"/>
      <c r="BF307" s="210"/>
      <c r="BG307" s="210"/>
      <c r="BH307" s="210"/>
    </row>
    <row r="308" spans="1:60" ht="22.5" outlineLevel="3" x14ac:dyDescent="0.2">
      <c r="A308" s="217"/>
      <c r="B308" s="218"/>
      <c r="C308" s="254" t="s">
        <v>410</v>
      </c>
      <c r="D308" s="242"/>
      <c r="E308" s="242"/>
      <c r="F308" s="242"/>
      <c r="G308" s="242"/>
      <c r="H308" s="220"/>
      <c r="I308" s="220"/>
      <c r="J308" s="220"/>
      <c r="K308" s="220"/>
      <c r="L308" s="220"/>
      <c r="M308" s="220"/>
      <c r="N308" s="219"/>
      <c r="O308" s="219"/>
      <c r="P308" s="219"/>
      <c r="Q308" s="219"/>
      <c r="R308" s="220"/>
      <c r="S308" s="220"/>
      <c r="T308" s="220"/>
      <c r="U308" s="220"/>
      <c r="V308" s="220"/>
      <c r="W308" s="220"/>
      <c r="X308" s="220"/>
      <c r="Y308" s="220"/>
      <c r="Z308" s="210"/>
      <c r="AA308" s="210"/>
      <c r="AB308" s="210"/>
      <c r="AC308" s="210"/>
      <c r="AD308" s="210"/>
      <c r="AE308" s="210"/>
      <c r="AF308" s="210"/>
      <c r="AG308" s="210" t="s">
        <v>143</v>
      </c>
      <c r="AH308" s="210"/>
      <c r="AI308" s="210"/>
      <c r="AJ308" s="210"/>
      <c r="AK308" s="210"/>
      <c r="AL308" s="210"/>
      <c r="AM308" s="210"/>
      <c r="AN308" s="210"/>
      <c r="AO308" s="210"/>
      <c r="AP308" s="210"/>
      <c r="AQ308" s="210"/>
      <c r="AR308" s="210"/>
      <c r="AS308" s="210"/>
      <c r="AT308" s="210"/>
      <c r="AU308" s="210"/>
      <c r="AV308" s="210"/>
      <c r="AW308" s="210"/>
      <c r="AX308" s="210"/>
      <c r="AY308" s="210"/>
      <c r="AZ308" s="210"/>
      <c r="BA308" s="243" t="str">
        <f>C308</f>
        <v>DVEŘNÍ KOVÁNÍ ZE STRANY INTERIÉRU KLIKA, EXTERIÉR KOULE, FAB ZÁMEK S CYLINDRICKOU VLOŽKOU 3. BEZP. TŘÍDY</v>
      </c>
      <c r="BB308" s="210"/>
      <c r="BC308" s="210"/>
      <c r="BD308" s="210"/>
      <c r="BE308" s="210"/>
      <c r="BF308" s="210"/>
      <c r="BG308" s="210"/>
      <c r="BH308" s="210"/>
    </row>
    <row r="309" spans="1:60" outlineLevel="3" x14ac:dyDescent="0.2">
      <c r="A309" s="217"/>
      <c r="B309" s="218"/>
      <c r="C309" s="254" t="s">
        <v>398</v>
      </c>
      <c r="D309" s="242"/>
      <c r="E309" s="242"/>
      <c r="F309" s="242"/>
      <c r="G309" s="242"/>
      <c r="H309" s="220"/>
      <c r="I309" s="220"/>
      <c r="J309" s="220"/>
      <c r="K309" s="220"/>
      <c r="L309" s="220"/>
      <c r="M309" s="220"/>
      <c r="N309" s="219"/>
      <c r="O309" s="219"/>
      <c r="P309" s="219"/>
      <c r="Q309" s="219"/>
      <c r="R309" s="220"/>
      <c r="S309" s="220"/>
      <c r="T309" s="220"/>
      <c r="U309" s="220"/>
      <c r="V309" s="220"/>
      <c r="W309" s="220"/>
      <c r="X309" s="220"/>
      <c r="Y309" s="220"/>
      <c r="Z309" s="210"/>
      <c r="AA309" s="210"/>
      <c r="AB309" s="210"/>
      <c r="AC309" s="210"/>
      <c r="AD309" s="210"/>
      <c r="AE309" s="210"/>
      <c r="AF309" s="210"/>
      <c r="AG309" s="210" t="s">
        <v>143</v>
      </c>
      <c r="AH309" s="210"/>
      <c r="AI309" s="210"/>
      <c r="AJ309" s="210"/>
      <c r="AK309" s="210"/>
      <c r="AL309" s="210"/>
      <c r="AM309" s="210"/>
      <c r="AN309" s="210"/>
      <c r="AO309" s="210"/>
      <c r="AP309" s="210"/>
      <c r="AQ309" s="210"/>
      <c r="AR309" s="210"/>
      <c r="AS309" s="210"/>
      <c r="AT309" s="210"/>
      <c r="AU309" s="210"/>
      <c r="AV309" s="210"/>
      <c r="AW309" s="210"/>
      <c r="AX309" s="210"/>
      <c r="AY309" s="210"/>
      <c r="AZ309" s="210"/>
      <c r="BA309" s="210"/>
      <c r="BB309" s="210"/>
      <c r="BC309" s="210"/>
      <c r="BD309" s="210"/>
      <c r="BE309" s="210"/>
      <c r="BF309" s="210"/>
      <c r="BG309" s="210"/>
      <c r="BH309" s="210"/>
    </row>
    <row r="310" spans="1:60" outlineLevel="3" x14ac:dyDescent="0.2">
      <c r="A310" s="217"/>
      <c r="B310" s="218"/>
      <c r="C310" s="255" t="s">
        <v>162</v>
      </c>
      <c r="D310" s="221"/>
      <c r="E310" s="222"/>
      <c r="F310" s="223"/>
      <c r="G310" s="223"/>
      <c r="H310" s="220"/>
      <c r="I310" s="220"/>
      <c r="J310" s="220"/>
      <c r="K310" s="220"/>
      <c r="L310" s="220"/>
      <c r="M310" s="220"/>
      <c r="N310" s="219"/>
      <c r="O310" s="219"/>
      <c r="P310" s="219"/>
      <c r="Q310" s="219"/>
      <c r="R310" s="220"/>
      <c r="S310" s="220"/>
      <c r="T310" s="220"/>
      <c r="U310" s="220"/>
      <c r="V310" s="220"/>
      <c r="W310" s="220"/>
      <c r="X310" s="220"/>
      <c r="Y310" s="220"/>
      <c r="Z310" s="210"/>
      <c r="AA310" s="210"/>
      <c r="AB310" s="210"/>
      <c r="AC310" s="210"/>
      <c r="AD310" s="210"/>
      <c r="AE310" s="210"/>
      <c r="AF310" s="210"/>
      <c r="AG310" s="210" t="s">
        <v>143</v>
      </c>
      <c r="AH310" s="210"/>
      <c r="AI310" s="210"/>
      <c r="AJ310" s="210"/>
      <c r="AK310" s="210"/>
      <c r="AL310" s="210"/>
      <c r="AM310" s="210"/>
      <c r="AN310" s="210"/>
      <c r="AO310" s="210"/>
      <c r="AP310" s="210"/>
      <c r="AQ310" s="210"/>
      <c r="AR310" s="210"/>
      <c r="AS310" s="210"/>
      <c r="AT310" s="210"/>
      <c r="AU310" s="210"/>
      <c r="AV310" s="210"/>
      <c r="AW310" s="210"/>
      <c r="AX310" s="210"/>
      <c r="AY310" s="210"/>
      <c r="AZ310" s="210"/>
      <c r="BA310" s="210"/>
      <c r="BB310" s="210"/>
      <c r="BC310" s="210"/>
      <c r="BD310" s="210"/>
      <c r="BE310" s="210"/>
      <c r="BF310" s="210"/>
      <c r="BG310" s="210"/>
      <c r="BH310" s="210"/>
    </row>
    <row r="311" spans="1:60" outlineLevel="3" x14ac:dyDescent="0.2">
      <c r="A311" s="217"/>
      <c r="B311" s="218"/>
      <c r="C311" s="254" t="s">
        <v>399</v>
      </c>
      <c r="D311" s="242"/>
      <c r="E311" s="242"/>
      <c r="F311" s="242"/>
      <c r="G311" s="242"/>
      <c r="H311" s="220"/>
      <c r="I311" s="220"/>
      <c r="J311" s="220"/>
      <c r="K311" s="220"/>
      <c r="L311" s="220"/>
      <c r="M311" s="220"/>
      <c r="N311" s="219"/>
      <c r="O311" s="219"/>
      <c r="P311" s="219"/>
      <c r="Q311" s="219"/>
      <c r="R311" s="220"/>
      <c r="S311" s="220"/>
      <c r="T311" s="220"/>
      <c r="U311" s="220"/>
      <c r="V311" s="220"/>
      <c r="W311" s="220"/>
      <c r="X311" s="220"/>
      <c r="Y311" s="220"/>
      <c r="Z311" s="210"/>
      <c r="AA311" s="210"/>
      <c r="AB311" s="210"/>
      <c r="AC311" s="210"/>
      <c r="AD311" s="210"/>
      <c r="AE311" s="210"/>
      <c r="AF311" s="210"/>
      <c r="AG311" s="210" t="s">
        <v>143</v>
      </c>
      <c r="AH311" s="210"/>
      <c r="AI311" s="210"/>
      <c r="AJ311" s="210"/>
      <c r="AK311" s="210"/>
      <c r="AL311" s="210"/>
      <c r="AM311" s="210"/>
      <c r="AN311" s="210"/>
      <c r="AO311" s="210"/>
      <c r="AP311" s="210"/>
      <c r="AQ311" s="210"/>
      <c r="AR311" s="210"/>
      <c r="AS311" s="210"/>
      <c r="AT311" s="210"/>
      <c r="AU311" s="210"/>
      <c r="AV311" s="210"/>
      <c r="AW311" s="210"/>
      <c r="AX311" s="210"/>
      <c r="AY311" s="210"/>
      <c r="AZ311" s="210"/>
      <c r="BA311" s="210"/>
      <c r="BB311" s="210"/>
      <c r="BC311" s="210"/>
      <c r="BD311" s="210"/>
      <c r="BE311" s="210"/>
      <c r="BF311" s="210"/>
      <c r="BG311" s="210"/>
      <c r="BH311" s="210"/>
    </row>
    <row r="312" spans="1:60" ht="33.75" outlineLevel="1" x14ac:dyDescent="0.2">
      <c r="A312" s="234">
        <v>59</v>
      </c>
      <c r="B312" s="235" t="s">
        <v>411</v>
      </c>
      <c r="C312" s="252" t="s">
        <v>412</v>
      </c>
      <c r="D312" s="236" t="s">
        <v>391</v>
      </c>
      <c r="E312" s="237">
        <v>1</v>
      </c>
      <c r="F312" s="238"/>
      <c r="G312" s="239">
        <f>ROUND(E312*F312,2)</f>
        <v>0</v>
      </c>
      <c r="H312" s="238"/>
      <c r="I312" s="239">
        <f>ROUND(E312*H312,2)</f>
        <v>0</v>
      </c>
      <c r="J312" s="238"/>
      <c r="K312" s="239">
        <f>ROUND(E312*J312,2)</f>
        <v>0</v>
      </c>
      <c r="L312" s="239">
        <v>12</v>
      </c>
      <c r="M312" s="239">
        <f>G312*(1+L312/100)</f>
        <v>0</v>
      </c>
      <c r="N312" s="237">
        <v>0</v>
      </c>
      <c r="O312" s="237">
        <f>ROUND(E312*N312,2)</f>
        <v>0</v>
      </c>
      <c r="P312" s="237">
        <v>0</v>
      </c>
      <c r="Q312" s="237">
        <f>ROUND(E312*P312,2)</f>
        <v>0</v>
      </c>
      <c r="R312" s="239"/>
      <c r="S312" s="239" t="s">
        <v>137</v>
      </c>
      <c r="T312" s="240" t="s">
        <v>158</v>
      </c>
      <c r="U312" s="220">
        <v>0</v>
      </c>
      <c r="V312" s="220">
        <f>ROUND(E312*U312,2)</f>
        <v>0</v>
      </c>
      <c r="W312" s="220"/>
      <c r="X312" s="220" t="s">
        <v>180</v>
      </c>
      <c r="Y312" s="220" t="s">
        <v>140</v>
      </c>
      <c r="Z312" s="210"/>
      <c r="AA312" s="210"/>
      <c r="AB312" s="210"/>
      <c r="AC312" s="210"/>
      <c r="AD312" s="210"/>
      <c r="AE312" s="210"/>
      <c r="AF312" s="210"/>
      <c r="AG312" s="210" t="s">
        <v>181</v>
      </c>
      <c r="AH312" s="210"/>
      <c r="AI312" s="210"/>
      <c r="AJ312" s="210"/>
      <c r="AK312" s="210"/>
      <c r="AL312" s="210"/>
      <c r="AM312" s="210"/>
      <c r="AN312" s="210"/>
      <c r="AO312" s="210"/>
      <c r="AP312" s="210"/>
      <c r="AQ312" s="210"/>
      <c r="AR312" s="210"/>
      <c r="AS312" s="210"/>
      <c r="AT312" s="210"/>
      <c r="AU312" s="210"/>
      <c r="AV312" s="210"/>
      <c r="AW312" s="210"/>
      <c r="AX312" s="210"/>
      <c r="AY312" s="210"/>
      <c r="AZ312" s="210"/>
      <c r="BA312" s="210"/>
      <c r="BB312" s="210"/>
      <c r="BC312" s="210"/>
      <c r="BD312" s="210"/>
      <c r="BE312" s="210"/>
      <c r="BF312" s="210"/>
      <c r="BG312" s="210"/>
      <c r="BH312" s="210"/>
    </row>
    <row r="313" spans="1:60" outlineLevel="2" x14ac:dyDescent="0.2">
      <c r="A313" s="217"/>
      <c r="B313" s="218"/>
      <c r="C313" s="253" t="s">
        <v>413</v>
      </c>
      <c r="D313" s="241"/>
      <c r="E313" s="241"/>
      <c r="F313" s="241"/>
      <c r="G313" s="241"/>
      <c r="H313" s="220"/>
      <c r="I313" s="220"/>
      <c r="J313" s="220"/>
      <c r="K313" s="220"/>
      <c r="L313" s="220"/>
      <c r="M313" s="220"/>
      <c r="N313" s="219"/>
      <c r="O313" s="219"/>
      <c r="P313" s="219"/>
      <c r="Q313" s="219"/>
      <c r="R313" s="220"/>
      <c r="S313" s="220"/>
      <c r="T313" s="220"/>
      <c r="U313" s="220"/>
      <c r="V313" s="220"/>
      <c r="W313" s="220"/>
      <c r="X313" s="220"/>
      <c r="Y313" s="220"/>
      <c r="Z313" s="210"/>
      <c r="AA313" s="210"/>
      <c r="AB313" s="210"/>
      <c r="AC313" s="210"/>
      <c r="AD313" s="210"/>
      <c r="AE313" s="210"/>
      <c r="AF313" s="210"/>
      <c r="AG313" s="210" t="s">
        <v>143</v>
      </c>
      <c r="AH313" s="210"/>
      <c r="AI313" s="210"/>
      <c r="AJ313" s="210"/>
      <c r="AK313" s="210"/>
      <c r="AL313" s="210"/>
      <c r="AM313" s="210"/>
      <c r="AN313" s="210"/>
      <c r="AO313" s="210"/>
      <c r="AP313" s="210"/>
      <c r="AQ313" s="210"/>
      <c r="AR313" s="210"/>
      <c r="AS313" s="210"/>
      <c r="AT313" s="210"/>
      <c r="AU313" s="210"/>
      <c r="AV313" s="210"/>
      <c r="AW313" s="210"/>
      <c r="AX313" s="210"/>
      <c r="AY313" s="210"/>
      <c r="AZ313" s="210"/>
      <c r="BA313" s="210"/>
      <c r="BB313" s="210"/>
      <c r="BC313" s="210"/>
      <c r="BD313" s="210"/>
      <c r="BE313" s="210"/>
      <c r="BF313" s="210"/>
      <c r="BG313" s="210"/>
      <c r="BH313" s="210"/>
    </row>
    <row r="314" spans="1:60" outlineLevel="3" x14ac:dyDescent="0.2">
      <c r="A314" s="217"/>
      <c r="B314" s="218"/>
      <c r="C314" s="255" t="s">
        <v>162</v>
      </c>
      <c r="D314" s="221"/>
      <c r="E314" s="222"/>
      <c r="F314" s="223"/>
      <c r="G314" s="223"/>
      <c r="H314" s="220"/>
      <c r="I314" s="220"/>
      <c r="J314" s="220"/>
      <c r="K314" s="220"/>
      <c r="L314" s="220"/>
      <c r="M314" s="220"/>
      <c r="N314" s="219"/>
      <c r="O314" s="219"/>
      <c r="P314" s="219"/>
      <c r="Q314" s="219"/>
      <c r="R314" s="220"/>
      <c r="S314" s="220"/>
      <c r="T314" s="220"/>
      <c r="U314" s="220"/>
      <c r="V314" s="220"/>
      <c r="W314" s="220"/>
      <c r="X314" s="220"/>
      <c r="Y314" s="220"/>
      <c r="Z314" s="210"/>
      <c r="AA314" s="210"/>
      <c r="AB314" s="210"/>
      <c r="AC314" s="210"/>
      <c r="AD314" s="210"/>
      <c r="AE314" s="210"/>
      <c r="AF314" s="210"/>
      <c r="AG314" s="210" t="s">
        <v>143</v>
      </c>
      <c r="AH314" s="210"/>
      <c r="AI314" s="210"/>
      <c r="AJ314" s="210"/>
      <c r="AK314" s="210"/>
      <c r="AL314" s="210"/>
      <c r="AM314" s="210"/>
      <c r="AN314" s="210"/>
      <c r="AO314" s="210"/>
      <c r="AP314" s="210"/>
      <c r="AQ314" s="210"/>
      <c r="AR314" s="210"/>
      <c r="AS314" s="210"/>
      <c r="AT314" s="210"/>
      <c r="AU314" s="210"/>
      <c r="AV314" s="210"/>
      <c r="AW314" s="210"/>
      <c r="AX314" s="210"/>
      <c r="AY314" s="210"/>
      <c r="AZ314" s="210"/>
      <c r="BA314" s="210"/>
      <c r="BB314" s="210"/>
      <c r="BC314" s="210"/>
      <c r="BD314" s="210"/>
      <c r="BE314" s="210"/>
      <c r="BF314" s="210"/>
      <c r="BG314" s="210"/>
      <c r="BH314" s="210"/>
    </row>
    <row r="315" spans="1:60" ht="22.5" outlineLevel="3" x14ac:dyDescent="0.2">
      <c r="A315" s="217"/>
      <c r="B315" s="218"/>
      <c r="C315" s="254" t="s">
        <v>393</v>
      </c>
      <c r="D315" s="242"/>
      <c r="E315" s="242"/>
      <c r="F315" s="242"/>
      <c r="G315" s="242"/>
      <c r="H315" s="220"/>
      <c r="I315" s="220"/>
      <c r="J315" s="220"/>
      <c r="K315" s="220"/>
      <c r="L315" s="220"/>
      <c r="M315" s="220"/>
      <c r="N315" s="219"/>
      <c r="O315" s="219"/>
      <c r="P315" s="219"/>
      <c r="Q315" s="219"/>
      <c r="R315" s="220"/>
      <c r="S315" s="220"/>
      <c r="T315" s="220"/>
      <c r="U315" s="220"/>
      <c r="V315" s="220"/>
      <c r="W315" s="220"/>
      <c r="X315" s="220"/>
      <c r="Y315" s="220"/>
      <c r="Z315" s="210"/>
      <c r="AA315" s="210"/>
      <c r="AB315" s="210"/>
      <c r="AC315" s="210"/>
      <c r="AD315" s="210"/>
      <c r="AE315" s="210"/>
      <c r="AF315" s="210"/>
      <c r="AG315" s="210" t="s">
        <v>143</v>
      </c>
      <c r="AH315" s="210"/>
      <c r="AI315" s="210"/>
      <c r="AJ315" s="210"/>
      <c r="AK315" s="210"/>
      <c r="AL315" s="210"/>
      <c r="AM315" s="210"/>
      <c r="AN315" s="210"/>
      <c r="AO315" s="210"/>
      <c r="AP315" s="210"/>
      <c r="AQ315" s="210"/>
      <c r="AR315" s="210"/>
      <c r="AS315" s="210"/>
      <c r="AT315" s="210"/>
      <c r="AU315" s="210"/>
      <c r="AV315" s="210"/>
      <c r="AW315" s="210"/>
      <c r="AX315" s="210"/>
      <c r="AY315" s="210"/>
      <c r="AZ315" s="210"/>
      <c r="BA315" s="243" t="str">
        <f>C315</f>
        <v>DVOUKŘÍDLÝ DŘEVĚNÝ VÝKLADEC Z VÍCEVRSTVÝCH/LEPENÝCH PROFILŮ, KŘÍDLA NEOTVÍRAVÁ, ČLENĚNÍ DLE STÁVAJÍCÍHO ŘEŠENÍ,</v>
      </c>
      <c r="BB315" s="210"/>
      <c r="BC315" s="210"/>
      <c r="BD315" s="210"/>
      <c r="BE315" s="210"/>
      <c r="BF315" s="210"/>
      <c r="BG315" s="210"/>
      <c r="BH315" s="210"/>
    </row>
    <row r="316" spans="1:60" outlineLevel="3" x14ac:dyDescent="0.2">
      <c r="A316" s="217"/>
      <c r="B316" s="218"/>
      <c r="C316" s="254" t="s">
        <v>394</v>
      </c>
      <c r="D316" s="242"/>
      <c r="E316" s="242"/>
      <c r="F316" s="242"/>
      <c r="G316" s="242"/>
      <c r="H316" s="220"/>
      <c r="I316" s="220"/>
      <c r="J316" s="220"/>
      <c r="K316" s="220"/>
      <c r="L316" s="220"/>
      <c r="M316" s="220"/>
      <c r="N316" s="219"/>
      <c r="O316" s="219"/>
      <c r="P316" s="219"/>
      <c r="Q316" s="219"/>
      <c r="R316" s="220"/>
      <c r="S316" s="220"/>
      <c r="T316" s="220"/>
      <c r="U316" s="220"/>
      <c r="V316" s="220"/>
      <c r="W316" s="220"/>
      <c r="X316" s="220"/>
      <c r="Y316" s="220"/>
      <c r="Z316" s="210"/>
      <c r="AA316" s="210"/>
      <c r="AB316" s="210"/>
      <c r="AC316" s="210"/>
      <c r="AD316" s="210"/>
      <c r="AE316" s="210"/>
      <c r="AF316" s="210"/>
      <c r="AG316" s="210" t="s">
        <v>143</v>
      </c>
      <c r="AH316" s="210"/>
      <c r="AI316" s="210"/>
      <c r="AJ316" s="210"/>
      <c r="AK316" s="210"/>
      <c r="AL316" s="210"/>
      <c r="AM316" s="210"/>
      <c r="AN316" s="210"/>
      <c r="AO316" s="210"/>
      <c r="AP316" s="210"/>
      <c r="AQ316" s="210"/>
      <c r="AR316" s="210"/>
      <c r="AS316" s="210"/>
      <c r="AT316" s="210"/>
      <c r="AU316" s="210"/>
      <c r="AV316" s="210"/>
      <c r="AW316" s="210"/>
      <c r="AX316" s="210"/>
      <c r="AY316" s="210"/>
      <c r="AZ316" s="210"/>
      <c r="BA316" s="210"/>
      <c r="BB316" s="210"/>
      <c r="BC316" s="210"/>
      <c r="BD316" s="210"/>
      <c r="BE316" s="210"/>
      <c r="BF316" s="210"/>
      <c r="BG316" s="210"/>
      <c r="BH316" s="210"/>
    </row>
    <row r="317" spans="1:60" outlineLevel="3" x14ac:dyDescent="0.2">
      <c r="A317" s="217"/>
      <c r="B317" s="218"/>
      <c r="C317" s="254" t="s">
        <v>395</v>
      </c>
      <c r="D317" s="242"/>
      <c r="E317" s="242"/>
      <c r="F317" s="242"/>
      <c r="G317" s="242"/>
      <c r="H317" s="220"/>
      <c r="I317" s="220"/>
      <c r="J317" s="220"/>
      <c r="K317" s="220"/>
      <c r="L317" s="220"/>
      <c r="M317" s="220"/>
      <c r="N317" s="219"/>
      <c r="O317" s="219"/>
      <c r="P317" s="219"/>
      <c r="Q317" s="219"/>
      <c r="R317" s="220"/>
      <c r="S317" s="220"/>
      <c r="T317" s="220"/>
      <c r="U317" s="220"/>
      <c r="V317" s="220"/>
      <c r="W317" s="220"/>
      <c r="X317" s="220"/>
      <c r="Y317" s="220"/>
      <c r="Z317" s="210"/>
      <c r="AA317" s="210"/>
      <c r="AB317" s="210"/>
      <c r="AC317" s="210"/>
      <c r="AD317" s="210"/>
      <c r="AE317" s="210"/>
      <c r="AF317" s="210"/>
      <c r="AG317" s="210" t="s">
        <v>143</v>
      </c>
      <c r="AH317" s="210"/>
      <c r="AI317" s="210"/>
      <c r="AJ317" s="210"/>
      <c r="AK317" s="210"/>
      <c r="AL317" s="210"/>
      <c r="AM317" s="210"/>
      <c r="AN317" s="210"/>
      <c r="AO317" s="210"/>
      <c r="AP317" s="210"/>
      <c r="AQ317" s="210"/>
      <c r="AR317" s="210"/>
      <c r="AS317" s="210"/>
      <c r="AT317" s="210"/>
      <c r="AU317" s="210"/>
      <c r="AV317" s="210"/>
      <c r="AW317" s="210"/>
      <c r="AX317" s="210"/>
      <c r="AY317" s="210"/>
      <c r="AZ317" s="210"/>
      <c r="BA317" s="210"/>
      <c r="BB317" s="210"/>
      <c r="BC317" s="210"/>
      <c r="BD317" s="210"/>
      <c r="BE317" s="210"/>
      <c r="BF317" s="210"/>
      <c r="BG317" s="210"/>
      <c r="BH317" s="210"/>
    </row>
    <row r="318" spans="1:60" outlineLevel="3" x14ac:dyDescent="0.2">
      <c r="A318" s="217"/>
      <c r="B318" s="218"/>
      <c r="C318" s="254" t="s">
        <v>396</v>
      </c>
      <c r="D318" s="242"/>
      <c r="E318" s="242"/>
      <c r="F318" s="242"/>
      <c r="G318" s="242"/>
      <c r="H318" s="220"/>
      <c r="I318" s="220"/>
      <c r="J318" s="220"/>
      <c r="K318" s="220"/>
      <c r="L318" s="220"/>
      <c r="M318" s="220"/>
      <c r="N318" s="219"/>
      <c r="O318" s="219"/>
      <c r="P318" s="219"/>
      <c r="Q318" s="219"/>
      <c r="R318" s="220"/>
      <c r="S318" s="220"/>
      <c r="T318" s="220"/>
      <c r="U318" s="220"/>
      <c r="V318" s="220"/>
      <c r="W318" s="220"/>
      <c r="X318" s="220"/>
      <c r="Y318" s="220"/>
      <c r="Z318" s="210"/>
      <c r="AA318" s="210"/>
      <c r="AB318" s="210"/>
      <c r="AC318" s="210"/>
      <c r="AD318" s="210"/>
      <c r="AE318" s="210"/>
      <c r="AF318" s="210"/>
      <c r="AG318" s="210" t="s">
        <v>143</v>
      </c>
      <c r="AH318" s="210"/>
      <c r="AI318" s="210"/>
      <c r="AJ318" s="210"/>
      <c r="AK318" s="210"/>
      <c r="AL318" s="210"/>
      <c r="AM318" s="210"/>
      <c r="AN318" s="210"/>
      <c r="AO318" s="210"/>
      <c r="AP318" s="210"/>
      <c r="AQ318" s="210"/>
      <c r="AR318" s="210"/>
      <c r="AS318" s="210"/>
      <c r="AT318" s="210"/>
      <c r="AU318" s="210"/>
      <c r="AV318" s="210"/>
      <c r="AW318" s="210"/>
      <c r="AX318" s="210"/>
      <c r="AY318" s="210"/>
      <c r="AZ318" s="210"/>
      <c r="BA318" s="210"/>
      <c r="BB318" s="210"/>
      <c r="BC318" s="210"/>
      <c r="BD318" s="210"/>
      <c r="BE318" s="210"/>
      <c r="BF318" s="210"/>
      <c r="BG318" s="210"/>
      <c r="BH318" s="210"/>
    </row>
    <row r="319" spans="1:60" outlineLevel="3" x14ac:dyDescent="0.2">
      <c r="A319" s="217"/>
      <c r="B319" s="218"/>
      <c r="C319" s="254" t="s">
        <v>397</v>
      </c>
      <c r="D319" s="242"/>
      <c r="E319" s="242"/>
      <c r="F319" s="242"/>
      <c r="G319" s="242"/>
      <c r="H319" s="220"/>
      <c r="I319" s="220"/>
      <c r="J319" s="220"/>
      <c r="K319" s="220"/>
      <c r="L319" s="220"/>
      <c r="M319" s="220"/>
      <c r="N319" s="219"/>
      <c r="O319" s="219"/>
      <c r="P319" s="219"/>
      <c r="Q319" s="219"/>
      <c r="R319" s="220"/>
      <c r="S319" s="220"/>
      <c r="T319" s="220"/>
      <c r="U319" s="220"/>
      <c r="V319" s="220"/>
      <c r="W319" s="220"/>
      <c r="X319" s="220"/>
      <c r="Y319" s="220"/>
      <c r="Z319" s="210"/>
      <c r="AA319" s="210"/>
      <c r="AB319" s="210"/>
      <c r="AC319" s="210"/>
      <c r="AD319" s="210"/>
      <c r="AE319" s="210"/>
      <c r="AF319" s="210"/>
      <c r="AG319" s="210" t="s">
        <v>143</v>
      </c>
      <c r="AH319" s="210"/>
      <c r="AI319" s="210"/>
      <c r="AJ319" s="210"/>
      <c r="AK319" s="210"/>
      <c r="AL319" s="210"/>
      <c r="AM319" s="210"/>
      <c r="AN319" s="210"/>
      <c r="AO319" s="210"/>
      <c r="AP319" s="210"/>
      <c r="AQ319" s="210"/>
      <c r="AR319" s="210"/>
      <c r="AS319" s="210"/>
      <c r="AT319" s="210"/>
      <c r="AU319" s="210"/>
      <c r="AV319" s="210"/>
      <c r="AW319" s="210"/>
      <c r="AX319" s="210"/>
      <c r="AY319" s="210"/>
      <c r="AZ319" s="210"/>
      <c r="BA319" s="210"/>
      <c r="BB319" s="210"/>
      <c r="BC319" s="210"/>
      <c r="BD319" s="210"/>
      <c r="BE319" s="210"/>
      <c r="BF319" s="210"/>
      <c r="BG319" s="210"/>
      <c r="BH319" s="210"/>
    </row>
    <row r="320" spans="1:60" outlineLevel="3" x14ac:dyDescent="0.2">
      <c r="A320" s="217"/>
      <c r="B320" s="218"/>
      <c r="C320" s="254" t="s">
        <v>398</v>
      </c>
      <c r="D320" s="242"/>
      <c r="E320" s="242"/>
      <c r="F320" s="242"/>
      <c r="G320" s="242"/>
      <c r="H320" s="220"/>
      <c r="I320" s="220"/>
      <c r="J320" s="220"/>
      <c r="K320" s="220"/>
      <c r="L320" s="220"/>
      <c r="M320" s="220"/>
      <c r="N320" s="219"/>
      <c r="O320" s="219"/>
      <c r="P320" s="219"/>
      <c r="Q320" s="219"/>
      <c r="R320" s="220"/>
      <c r="S320" s="220"/>
      <c r="T320" s="220"/>
      <c r="U320" s="220"/>
      <c r="V320" s="220"/>
      <c r="W320" s="220"/>
      <c r="X320" s="220"/>
      <c r="Y320" s="220"/>
      <c r="Z320" s="210"/>
      <c r="AA320" s="210"/>
      <c r="AB320" s="210"/>
      <c r="AC320" s="210"/>
      <c r="AD320" s="210"/>
      <c r="AE320" s="210"/>
      <c r="AF320" s="210"/>
      <c r="AG320" s="210" t="s">
        <v>143</v>
      </c>
      <c r="AH320" s="210"/>
      <c r="AI320" s="210"/>
      <c r="AJ320" s="210"/>
      <c r="AK320" s="210"/>
      <c r="AL320" s="210"/>
      <c r="AM320" s="210"/>
      <c r="AN320" s="210"/>
      <c r="AO320" s="210"/>
      <c r="AP320" s="210"/>
      <c r="AQ320" s="210"/>
      <c r="AR320" s="210"/>
      <c r="AS320" s="210"/>
      <c r="AT320" s="210"/>
      <c r="AU320" s="210"/>
      <c r="AV320" s="210"/>
      <c r="AW320" s="210"/>
      <c r="AX320" s="210"/>
      <c r="AY320" s="210"/>
      <c r="AZ320" s="210"/>
      <c r="BA320" s="210"/>
      <c r="BB320" s="210"/>
      <c r="BC320" s="210"/>
      <c r="BD320" s="210"/>
      <c r="BE320" s="210"/>
      <c r="BF320" s="210"/>
      <c r="BG320" s="210"/>
      <c r="BH320" s="210"/>
    </row>
    <row r="321" spans="1:60" outlineLevel="3" x14ac:dyDescent="0.2">
      <c r="A321" s="217"/>
      <c r="B321" s="218"/>
      <c r="C321" s="255" t="s">
        <v>162</v>
      </c>
      <c r="D321" s="221"/>
      <c r="E321" s="222"/>
      <c r="F321" s="223"/>
      <c r="G321" s="223"/>
      <c r="H321" s="220"/>
      <c r="I321" s="220"/>
      <c r="J321" s="220"/>
      <c r="K321" s="220"/>
      <c r="L321" s="220"/>
      <c r="M321" s="220"/>
      <c r="N321" s="219"/>
      <c r="O321" s="219"/>
      <c r="P321" s="219"/>
      <c r="Q321" s="219"/>
      <c r="R321" s="220"/>
      <c r="S321" s="220"/>
      <c r="T321" s="220"/>
      <c r="U321" s="220"/>
      <c r="V321" s="220"/>
      <c r="W321" s="220"/>
      <c r="X321" s="220"/>
      <c r="Y321" s="220"/>
      <c r="Z321" s="210"/>
      <c r="AA321" s="210"/>
      <c r="AB321" s="210"/>
      <c r="AC321" s="210"/>
      <c r="AD321" s="210"/>
      <c r="AE321" s="210"/>
      <c r="AF321" s="210"/>
      <c r="AG321" s="210" t="s">
        <v>143</v>
      </c>
      <c r="AH321" s="210"/>
      <c r="AI321" s="210"/>
      <c r="AJ321" s="210"/>
      <c r="AK321" s="210"/>
      <c r="AL321" s="210"/>
      <c r="AM321" s="210"/>
      <c r="AN321" s="210"/>
      <c r="AO321" s="210"/>
      <c r="AP321" s="210"/>
      <c r="AQ321" s="210"/>
      <c r="AR321" s="210"/>
      <c r="AS321" s="210"/>
      <c r="AT321" s="210"/>
      <c r="AU321" s="210"/>
      <c r="AV321" s="210"/>
      <c r="AW321" s="210"/>
      <c r="AX321" s="210"/>
      <c r="AY321" s="210"/>
      <c r="AZ321" s="210"/>
      <c r="BA321" s="210"/>
      <c r="BB321" s="210"/>
      <c r="BC321" s="210"/>
      <c r="BD321" s="210"/>
      <c r="BE321" s="210"/>
      <c r="BF321" s="210"/>
      <c r="BG321" s="210"/>
      <c r="BH321" s="210"/>
    </row>
    <row r="322" spans="1:60" outlineLevel="3" x14ac:dyDescent="0.2">
      <c r="A322" s="217"/>
      <c r="B322" s="218"/>
      <c r="C322" s="254" t="s">
        <v>399</v>
      </c>
      <c r="D322" s="242"/>
      <c r="E322" s="242"/>
      <c r="F322" s="242"/>
      <c r="G322" s="242"/>
      <c r="H322" s="220"/>
      <c r="I322" s="220"/>
      <c r="J322" s="220"/>
      <c r="K322" s="220"/>
      <c r="L322" s="220"/>
      <c r="M322" s="220"/>
      <c r="N322" s="219"/>
      <c r="O322" s="219"/>
      <c r="P322" s="219"/>
      <c r="Q322" s="219"/>
      <c r="R322" s="220"/>
      <c r="S322" s="220"/>
      <c r="T322" s="220"/>
      <c r="U322" s="220"/>
      <c r="V322" s="220"/>
      <c r="W322" s="220"/>
      <c r="X322" s="220"/>
      <c r="Y322" s="220"/>
      <c r="Z322" s="210"/>
      <c r="AA322" s="210"/>
      <c r="AB322" s="210"/>
      <c r="AC322" s="210"/>
      <c r="AD322" s="210"/>
      <c r="AE322" s="210"/>
      <c r="AF322" s="210"/>
      <c r="AG322" s="210" t="s">
        <v>143</v>
      </c>
      <c r="AH322" s="210"/>
      <c r="AI322" s="210"/>
      <c r="AJ322" s="210"/>
      <c r="AK322" s="210"/>
      <c r="AL322" s="210"/>
      <c r="AM322" s="210"/>
      <c r="AN322" s="210"/>
      <c r="AO322" s="210"/>
      <c r="AP322" s="210"/>
      <c r="AQ322" s="210"/>
      <c r="AR322" s="210"/>
      <c r="AS322" s="210"/>
      <c r="AT322" s="210"/>
      <c r="AU322" s="210"/>
      <c r="AV322" s="210"/>
      <c r="AW322" s="210"/>
      <c r="AX322" s="210"/>
      <c r="AY322" s="210"/>
      <c r="AZ322" s="210"/>
      <c r="BA322" s="210"/>
      <c r="BB322" s="210"/>
      <c r="BC322" s="210"/>
      <c r="BD322" s="210"/>
      <c r="BE322" s="210"/>
      <c r="BF322" s="210"/>
      <c r="BG322" s="210"/>
      <c r="BH322" s="210"/>
    </row>
    <row r="323" spans="1:60" x14ac:dyDescent="0.2">
      <c r="A323" s="227" t="s">
        <v>132</v>
      </c>
      <c r="B323" s="228" t="s">
        <v>99</v>
      </c>
      <c r="C323" s="251" t="s">
        <v>100</v>
      </c>
      <c r="D323" s="229"/>
      <c r="E323" s="230"/>
      <c r="F323" s="231"/>
      <c r="G323" s="231">
        <f>SUMIF(AG324:AG333,"&lt;&gt;NOR",G324:G333)</f>
        <v>0</v>
      </c>
      <c r="H323" s="231"/>
      <c r="I323" s="231">
        <f>SUM(I324:I333)</f>
        <v>0</v>
      </c>
      <c r="J323" s="231"/>
      <c r="K323" s="231">
        <f>SUM(K324:K333)</f>
        <v>0</v>
      </c>
      <c r="L323" s="231"/>
      <c r="M323" s="231">
        <f>SUM(M324:M333)</f>
        <v>0</v>
      </c>
      <c r="N323" s="230"/>
      <c r="O323" s="230">
        <f>SUM(O324:O333)</f>
        <v>0</v>
      </c>
      <c r="P323" s="230"/>
      <c r="Q323" s="230">
        <f>SUM(Q324:Q333)</f>
        <v>0</v>
      </c>
      <c r="R323" s="231"/>
      <c r="S323" s="231"/>
      <c r="T323" s="232"/>
      <c r="U323" s="226"/>
      <c r="V323" s="226">
        <f>SUM(V324:V333)</f>
        <v>0</v>
      </c>
      <c r="W323" s="226"/>
      <c r="X323" s="226"/>
      <c r="Y323" s="226"/>
      <c r="AG323" t="s">
        <v>133</v>
      </c>
    </row>
    <row r="324" spans="1:60" ht="33.75" outlineLevel="1" x14ac:dyDescent="0.2">
      <c r="A324" s="234">
        <v>60</v>
      </c>
      <c r="B324" s="235" t="s">
        <v>414</v>
      </c>
      <c r="C324" s="252" t="s">
        <v>415</v>
      </c>
      <c r="D324" s="236" t="s">
        <v>136</v>
      </c>
      <c r="E324" s="237">
        <v>8</v>
      </c>
      <c r="F324" s="238"/>
      <c r="G324" s="239">
        <f>ROUND(E324*F324,2)</f>
        <v>0</v>
      </c>
      <c r="H324" s="238"/>
      <c r="I324" s="239">
        <f>ROUND(E324*H324,2)</f>
        <v>0</v>
      </c>
      <c r="J324" s="238"/>
      <c r="K324" s="239">
        <f>ROUND(E324*J324,2)</f>
        <v>0</v>
      </c>
      <c r="L324" s="239">
        <v>12</v>
      </c>
      <c r="M324" s="239">
        <f>G324*(1+L324/100)</f>
        <v>0</v>
      </c>
      <c r="N324" s="237">
        <v>0</v>
      </c>
      <c r="O324" s="237">
        <f>ROUND(E324*N324,2)</f>
        <v>0</v>
      </c>
      <c r="P324" s="237">
        <v>0</v>
      </c>
      <c r="Q324" s="237">
        <f>ROUND(E324*P324,2)</f>
        <v>0</v>
      </c>
      <c r="R324" s="239"/>
      <c r="S324" s="239" t="s">
        <v>137</v>
      </c>
      <c r="T324" s="240" t="s">
        <v>158</v>
      </c>
      <c r="U324" s="220">
        <v>0</v>
      </c>
      <c r="V324" s="220">
        <f>ROUND(E324*U324,2)</f>
        <v>0</v>
      </c>
      <c r="W324" s="220"/>
      <c r="X324" s="220" t="s">
        <v>180</v>
      </c>
      <c r="Y324" s="220" t="s">
        <v>140</v>
      </c>
      <c r="Z324" s="210"/>
      <c r="AA324" s="210"/>
      <c r="AB324" s="210"/>
      <c r="AC324" s="210"/>
      <c r="AD324" s="210"/>
      <c r="AE324" s="210"/>
      <c r="AF324" s="210"/>
      <c r="AG324" s="210" t="s">
        <v>181</v>
      </c>
      <c r="AH324" s="210"/>
      <c r="AI324" s="210"/>
      <c r="AJ324" s="210"/>
      <c r="AK324" s="210"/>
      <c r="AL324" s="210"/>
      <c r="AM324" s="210"/>
      <c r="AN324" s="210"/>
      <c r="AO324" s="210"/>
      <c r="AP324" s="210"/>
      <c r="AQ324" s="210"/>
      <c r="AR324" s="210"/>
      <c r="AS324" s="210"/>
      <c r="AT324" s="210"/>
      <c r="AU324" s="210"/>
      <c r="AV324" s="210"/>
      <c r="AW324" s="210"/>
      <c r="AX324" s="210"/>
      <c r="AY324" s="210"/>
      <c r="AZ324" s="210"/>
      <c r="BA324" s="210"/>
      <c r="BB324" s="210"/>
      <c r="BC324" s="210"/>
      <c r="BD324" s="210"/>
      <c r="BE324" s="210"/>
      <c r="BF324" s="210"/>
      <c r="BG324" s="210"/>
      <c r="BH324" s="210"/>
    </row>
    <row r="325" spans="1:60" outlineLevel="2" x14ac:dyDescent="0.2">
      <c r="A325" s="217"/>
      <c r="B325" s="218"/>
      <c r="C325" s="253" t="s">
        <v>416</v>
      </c>
      <c r="D325" s="241"/>
      <c r="E325" s="241"/>
      <c r="F325" s="241"/>
      <c r="G325" s="241"/>
      <c r="H325" s="220"/>
      <c r="I325" s="220"/>
      <c r="J325" s="220"/>
      <c r="K325" s="220"/>
      <c r="L325" s="220"/>
      <c r="M325" s="220"/>
      <c r="N325" s="219"/>
      <c r="O325" s="219"/>
      <c r="P325" s="219"/>
      <c r="Q325" s="219"/>
      <c r="R325" s="220"/>
      <c r="S325" s="220"/>
      <c r="T325" s="220"/>
      <c r="U325" s="220"/>
      <c r="V325" s="220"/>
      <c r="W325" s="220"/>
      <c r="X325" s="220"/>
      <c r="Y325" s="220"/>
      <c r="Z325" s="210"/>
      <c r="AA325" s="210"/>
      <c r="AB325" s="210"/>
      <c r="AC325" s="210"/>
      <c r="AD325" s="210"/>
      <c r="AE325" s="210"/>
      <c r="AF325" s="210"/>
      <c r="AG325" s="210" t="s">
        <v>143</v>
      </c>
      <c r="AH325" s="210"/>
      <c r="AI325" s="210"/>
      <c r="AJ325" s="210"/>
      <c r="AK325" s="210"/>
      <c r="AL325" s="210"/>
      <c r="AM325" s="210"/>
      <c r="AN325" s="210"/>
      <c r="AO325" s="210"/>
      <c r="AP325" s="210"/>
      <c r="AQ325" s="210"/>
      <c r="AR325" s="210"/>
      <c r="AS325" s="210"/>
      <c r="AT325" s="210"/>
      <c r="AU325" s="210"/>
      <c r="AV325" s="210"/>
      <c r="AW325" s="210"/>
      <c r="AX325" s="210"/>
      <c r="AY325" s="210"/>
      <c r="AZ325" s="210"/>
      <c r="BA325" s="210"/>
      <c r="BB325" s="210"/>
      <c r="BC325" s="210"/>
      <c r="BD325" s="210"/>
      <c r="BE325" s="210"/>
      <c r="BF325" s="210"/>
      <c r="BG325" s="210"/>
      <c r="BH325" s="210"/>
    </row>
    <row r="326" spans="1:60" outlineLevel="3" x14ac:dyDescent="0.2">
      <c r="A326" s="217"/>
      <c r="B326" s="218"/>
      <c r="C326" s="255" t="s">
        <v>162</v>
      </c>
      <c r="D326" s="221"/>
      <c r="E326" s="222"/>
      <c r="F326" s="223"/>
      <c r="G326" s="223"/>
      <c r="H326" s="220"/>
      <c r="I326" s="220"/>
      <c r="J326" s="220"/>
      <c r="K326" s="220"/>
      <c r="L326" s="220"/>
      <c r="M326" s="220"/>
      <c r="N326" s="219"/>
      <c r="O326" s="219"/>
      <c r="P326" s="219"/>
      <c r="Q326" s="219"/>
      <c r="R326" s="220"/>
      <c r="S326" s="220"/>
      <c r="T326" s="220"/>
      <c r="U326" s="220"/>
      <c r="V326" s="220"/>
      <c r="W326" s="220"/>
      <c r="X326" s="220"/>
      <c r="Y326" s="220"/>
      <c r="Z326" s="210"/>
      <c r="AA326" s="210"/>
      <c r="AB326" s="210"/>
      <c r="AC326" s="210"/>
      <c r="AD326" s="210"/>
      <c r="AE326" s="210"/>
      <c r="AF326" s="210"/>
      <c r="AG326" s="210" t="s">
        <v>143</v>
      </c>
      <c r="AH326" s="210"/>
      <c r="AI326" s="210"/>
      <c r="AJ326" s="210"/>
      <c r="AK326" s="210"/>
      <c r="AL326" s="210"/>
      <c r="AM326" s="210"/>
      <c r="AN326" s="210"/>
      <c r="AO326" s="210"/>
      <c r="AP326" s="210"/>
      <c r="AQ326" s="210"/>
      <c r="AR326" s="210"/>
      <c r="AS326" s="210"/>
      <c r="AT326" s="210"/>
      <c r="AU326" s="210"/>
      <c r="AV326" s="210"/>
      <c r="AW326" s="210"/>
      <c r="AX326" s="210"/>
      <c r="AY326" s="210"/>
      <c r="AZ326" s="210"/>
      <c r="BA326" s="210"/>
      <c r="BB326" s="210"/>
      <c r="BC326" s="210"/>
      <c r="BD326" s="210"/>
      <c r="BE326" s="210"/>
      <c r="BF326" s="210"/>
      <c r="BG326" s="210"/>
      <c r="BH326" s="210"/>
    </row>
    <row r="327" spans="1:60" outlineLevel="3" x14ac:dyDescent="0.2">
      <c r="A327" s="217"/>
      <c r="B327" s="218"/>
      <c r="C327" s="254" t="s">
        <v>417</v>
      </c>
      <c r="D327" s="242"/>
      <c r="E327" s="242"/>
      <c r="F327" s="242"/>
      <c r="G327" s="242"/>
      <c r="H327" s="220"/>
      <c r="I327" s="220"/>
      <c r="J327" s="220"/>
      <c r="K327" s="220"/>
      <c r="L327" s="220"/>
      <c r="M327" s="220"/>
      <c r="N327" s="219"/>
      <c r="O327" s="219"/>
      <c r="P327" s="219"/>
      <c r="Q327" s="219"/>
      <c r="R327" s="220"/>
      <c r="S327" s="220"/>
      <c r="T327" s="220"/>
      <c r="U327" s="220"/>
      <c r="V327" s="220"/>
      <c r="W327" s="220"/>
      <c r="X327" s="220"/>
      <c r="Y327" s="220"/>
      <c r="Z327" s="210"/>
      <c r="AA327" s="210"/>
      <c r="AB327" s="210"/>
      <c r="AC327" s="210"/>
      <c r="AD327" s="210"/>
      <c r="AE327" s="210"/>
      <c r="AF327" s="210"/>
      <c r="AG327" s="210" t="s">
        <v>143</v>
      </c>
      <c r="AH327" s="210"/>
      <c r="AI327" s="210"/>
      <c r="AJ327" s="210"/>
      <c r="AK327" s="210"/>
      <c r="AL327" s="210"/>
      <c r="AM327" s="210"/>
      <c r="AN327" s="210"/>
      <c r="AO327" s="210"/>
      <c r="AP327" s="210"/>
      <c r="AQ327" s="210"/>
      <c r="AR327" s="210"/>
      <c r="AS327" s="210"/>
      <c r="AT327" s="210"/>
      <c r="AU327" s="210"/>
      <c r="AV327" s="210"/>
      <c r="AW327" s="210"/>
      <c r="AX327" s="210"/>
      <c r="AY327" s="210"/>
      <c r="AZ327" s="210"/>
      <c r="BA327" s="210"/>
      <c r="BB327" s="210"/>
      <c r="BC327" s="210"/>
      <c r="BD327" s="210"/>
      <c r="BE327" s="210"/>
      <c r="BF327" s="210"/>
      <c r="BG327" s="210"/>
      <c r="BH327" s="210"/>
    </row>
    <row r="328" spans="1:60" outlineLevel="3" x14ac:dyDescent="0.2">
      <c r="A328" s="217"/>
      <c r="B328" s="218"/>
      <c r="C328" s="254" t="s">
        <v>418</v>
      </c>
      <c r="D328" s="242"/>
      <c r="E328" s="242"/>
      <c r="F328" s="242"/>
      <c r="G328" s="242"/>
      <c r="H328" s="220"/>
      <c r="I328" s="220"/>
      <c r="J328" s="220"/>
      <c r="K328" s="220"/>
      <c r="L328" s="220"/>
      <c r="M328" s="220"/>
      <c r="N328" s="219"/>
      <c r="O328" s="219"/>
      <c r="P328" s="219"/>
      <c r="Q328" s="219"/>
      <c r="R328" s="220"/>
      <c r="S328" s="220"/>
      <c r="T328" s="220"/>
      <c r="U328" s="220"/>
      <c r="V328" s="220"/>
      <c r="W328" s="220"/>
      <c r="X328" s="220"/>
      <c r="Y328" s="220"/>
      <c r="Z328" s="210"/>
      <c r="AA328" s="210"/>
      <c r="AB328" s="210"/>
      <c r="AC328" s="210"/>
      <c r="AD328" s="210"/>
      <c r="AE328" s="210"/>
      <c r="AF328" s="210"/>
      <c r="AG328" s="210" t="s">
        <v>143</v>
      </c>
      <c r="AH328" s="210"/>
      <c r="AI328" s="210"/>
      <c r="AJ328" s="210"/>
      <c r="AK328" s="210"/>
      <c r="AL328" s="210"/>
      <c r="AM328" s="210"/>
      <c r="AN328" s="210"/>
      <c r="AO328" s="210"/>
      <c r="AP328" s="210"/>
      <c r="AQ328" s="210"/>
      <c r="AR328" s="210"/>
      <c r="AS328" s="210"/>
      <c r="AT328" s="210"/>
      <c r="AU328" s="210"/>
      <c r="AV328" s="210"/>
      <c r="AW328" s="210"/>
      <c r="AX328" s="210"/>
      <c r="AY328" s="210"/>
      <c r="AZ328" s="210"/>
      <c r="BA328" s="210"/>
      <c r="BB328" s="210"/>
      <c r="BC328" s="210"/>
      <c r="BD328" s="210"/>
      <c r="BE328" s="210"/>
      <c r="BF328" s="210"/>
      <c r="BG328" s="210"/>
      <c r="BH328" s="210"/>
    </row>
    <row r="329" spans="1:60" outlineLevel="3" x14ac:dyDescent="0.2">
      <c r="A329" s="217"/>
      <c r="B329" s="218"/>
      <c r="C329" s="254" t="s">
        <v>419</v>
      </c>
      <c r="D329" s="242"/>
      <c r="E329" s="242"/>
      <c r="F329" s="242"/>
      <c r="G329" s="242"/>
      <c r="H329" s="220"/>
      <c r="I329" s="220"/>
      <c r="J329" s="220"/>
      <c r="K329" s="220"/>
      <c r="L329" s="220"/>
      <c r="M329" s="220"/>
      <c r="N329" s="219"/>
      <c r="O329" s="219"/>
      <c r="P329" s="219"/>
      <c r="Q329" s="219"/>
      <c r="R329" s="220"/>
      <c r="S329" s="220"/>
      <c r="T329" s="220"/>
      <c r="U329" s="220"/>
      <c r="V329" s="220"/>
      <c r="W329" s="220"/>
      <c r="X329" s="220"/>
      <c r="Y329" s="220"/>
      <c r="Z329" s="210"/>
      <c r="AA329" s="210"/>
      <c r="AB329" s="210"/>
      <c r="AC329" s="210"/>
      <c r="AD329" s="210"/>
      <c r="AE329" s="210"/>
      <c r="AF329" s="210"/>
      <c r="AG329" s="210" t="s">
        <v>143</v>
      </c>
      <c r="AH329" s="210"/>
      <c r="AI329" s="210"/>
      <c r="AJ329" s="210"/>
      <c r="AK329" s="210"/>
      <c r="AL329" s="210"/>
      <c r="AM329" s="210"/>
      <c r="AN329" s="210"/>
      <c r="AO329" s="210"/>
      <c r="AP329" s="210"/>
      <c r="AQ329" s="210"/>
      <c r="AR329" s="210"/>
      <c r="AS329" s="210"/>
      <c r="AT329" s="210"/>
      <c r="AU329" s="210"/>
      <c r="AV329" s="210"/>
      <c r="AW329" s="210"/>
      <c r="AX329" s="210"/>
      <c r="AY329" s="210"/>
      <c r="AZ329" s="210"/>
      <c r="BA329" s="210"/>
      <c r="BB329" s="210"/>
      <c r="BC329" s="210"/>
      <c r="BD329" s="210"/>
      <c r="BE329" s="210"/>
      <c r="BF329" s="210"/>
      <c r="BG329" s="210"/>
      <c r="BH329" s="210"/>
    </row>
    <row r="330" spans="1:60" outlineLevel="3" x14ac:dyDescent="0.2">
      <c r="A330" s="217"/>
      <c r="B330" s="218"/>
      <c r="C330" s="254" t="s">
        <v>420</v>
      </c>
      <c r="D330" s="242"/>
      <c r="E330" s="242"/>
      <c r="F330" s="242"/>
      <c r="G330" s="242"/>
      <c r="H330" s="220"/>
      <c r="I330" s="220"/>
      <c r="J330" s="220"/>
      <c r="K330" s="220"/>
      <c r="L330" s="220"/>
      <c r="M330" s="220"/>
      <c r="N330" s="219"/>
      <c r="O330" s="219"/>
      <c r="P330" s="219"/>
      <c r="Q330" s="219"/>
      <c r="R330" s="220"/>
      <c r="S330" s="220"/>
      <c r="T330" s="220"/>
      <c r="U330" s="220"/>
      <c r="V330" s="220"/>
      <c r="W330" s="220"/>
      <c r="X330" s="220"/>
      <c r="Y330" s="220"/>
      <c r="Z330" s="210"/>
      <c r="AA330" s="210"/>
      <c r="AB330" s="210"/>
      <c r="AC330" s="210"/>
      <c r="AD330" s="210"/>
      <c r="AE330" s="210"/>
      <c r="AF330" s="210"/>
      <c r="AG330" s="210" t="s">
        <v>143</v>
      </c>
      <c r="AH330" s="210"/>
      <c r="AI330" s="210"/>
      <c r="AJ330" s="210"/>
      <c r="AK330" s="210"/>
      <c r="AL330" s="210"/>
      <c r="AM330" s="210"/>
      <c r="AN330" s="210"/>
      <c r="AO330" s="210"/>
      <c r="AP330" s="210"/>
      <c r="AQ330" s="210"/>
      <c r="AR330" s="210"/>
      <c r="AS330" s="210"/>
      <c r="AT330" s="210"/>
      <c r="AU330" s="210"/>
      <c r="AV330" s="210"/>
      <c r="AW330" s="210"/>
      <c r="AX330" s="210"/>
      <c r="AY330" s="210"/>
      <c r="AZ330" s="210"/>
      <c r="BA330" s="210"/>
      <c r="BB330" s="210"/>
      <c r="BC330" s="210"/>
      <c r="BD330" s="210"/>
      <c r="BE330" s="210"/>
      <c r="BF330" s="210"/>
      <c r="BG330" s="210"/>
      <c r="BH330" s="210"/>
    </row>
    <row r="331" spans="1:60" ht="22.5" outlineLevel="1" x14ac:dyDescent="0.2">
      <c r="A331" s="244">
        <v>61</v>
      </c>
      <c r="B331" s="245" t="s">
        <v>421</v>
      </c>
      <c r="C331" s="257" t="s">
        <v>422</v>
      </c>
      <c r="D331" s="246" t="s">
        <v>391</v>
      </c>
      <c r="E331" s="247">
        <v>1</v>
      </c>
      <c r="F331" s="248"/>
      <c r="G331" s="249">
        <f>ROUND(E331*F331,2)</f>
        <v>0</v>
      </c>
      <c r="H331" s="248"/>
      <c r="I331" s="249">
        <f>ROUND(E331*H331,2)</f>
        <v>0</v>
      </c>
      <c r="J331" s="248"/>
      <c r="K331" s="249">
        <f>ROUND(E331*J331,2)</f>
        <v>0</v>
      </c>
      <c r="L331" s="249">
        <v>12</v>
      </c>
      <c r="M331" s="249">
        <f>G331*(1+L331/100)</f>
        <v>0</v>
      </c>
      <c r="N331" s="247">
        <v>0</v>
      </c>
      <c r="O331" s="247">
        <f>ROUND(E331*N331,2)</f>
        <v>0</v>
      </c>
      <c r="P331" s="247">
        <v>0</v>
      </c>
      <c r="Q331" s="247">
        <f>ROUND(E331*P331,2)</f>
        <v>0</v>
      </c>
      <c r="R331" s="249"/>
      <c r="S331" s="249" t="s">
        <v>137</v>
      </c>
      <c r="T331" s="250" t="s">
        <v>158</v>
      </c>
      <c r="U331" s="220">
        <v>0</v>
      </c>
      <c r="V331" s="220">
        <f>ROUND(E331*U331,2)</f>
        <v>0</v>
      </c>
      <c r="W331" s="220"/>
      <c r="X331" s="220" t="s">
        <v>180</v>
      </c>
      <c r="Y331" s="220" t="s">
        <v>140</v>
      </c>
      <c r="Z331" s="210"/>
      <c r="AA331" s="210"/>
      <c r="AB331" s="210"/>
      <c r="AC331" s="210"/>
      <c r="AD331" s="210"/>
      <c r="AE331" s="210"/>
      <c r="AF331" s="210"/>
      <c r="AG331" s="210" t="s">
        <v>181</v>
      </c>
      <c r="AH331" s="210"/>
      <c r="AI331" s="210"/>
      <c r="AJ331" s="210"/>
      <c r="AK331" s="210"/>
      <c r="AL331" s="210"/>
      <c r="AM331" s="210"/>
      <c r="AN331" s="210"/>
      <c r="AO331" s="210"/>
      <c r="AP331" s="210"/>
      <c r="AQ331" s="210"/>
      <c r="AR331" s="210"/>
      <c r="AS331" s="210"/>
      <c r="AT331" s="210"/>
      <c r="AU331" s="210"/>
      <c r="AV331" s="210"/>
      <c r="AW331" s="210"/>
      <c r="AX331" s="210"/>
      <c r="AY331" s="210"/>
      <c r="AZ331" s="210"/>
      <c r="BA331" s="210"/>
      <c r="BB331" s="210"/>
      <c r="BC331" s="210"/>
      <c r="BD331" s="210"/>
      <c r="BE331" s="210"/>
      <c r="BF331" s="210"/>
      <c r="BG331" s="210"/>
      <c r="BH331" s="210"/>
    </row>
    <row r="332" spans="1:60" ht="22.5" outlineLevel="1" x14ac:dyDescent="0.2">
      <c r="A332" s="244">
        <v>62</v>
      </c>
      <c r="B332" s="245" t="s">
        <v>423</v>
      </c>
      <c r="C332" s="257" t="s">
        <v>424</v>
      </c>
      <c r="D332" s="246" t="s">
        <v>391</v>
      </c>
      <c r="E332" s="247">
        <v>1</v>
      </c>
      <c r="F332" s="248"/>
      <c r="G332" s="249">
        <f>ROUND(E332*F332,2)</f>
        <v>0</v>
      </c>
      <c r="H332" s="248"/>
      <c r="I332" s="249">
        <f>ROUND(E332*H332,2)</f>
        <v>0</v>
      </c>
      <c r="J332" s="248"/>
      <c r="K332" s="249">
        <f>ROUND(E332*J332,2)</f>
        <v>0</v>
      </c>
      <c r="L332" s="249">
        <v>12</v>
      </c>
      <c r="M332" s="249">
        <f>G332*(1+L332/100)</f>
        <v>0</v>
      </c>
      <c r="N332" s="247">
        <v>0</v>
      </c>
      <c r="O332" s="247">
        <f>ROUND(E332*N332,2)</f>
        <v>0</v>
      </c>
      <c r="P332" s="247">
        <v>0</v>
      </c>
      <c r="Q332" s="247">
        <f>ROUND(E332*P332,2)</f>
        <v>0</v>
      </c>
      <c r="R332" s="249"/>
      <c r="S332" s="249" t="s">
        <v>137</v>
      </c>
      <c r="T332" s="250" t="s">
        <v>158</v>
      </c>
      <c r="U332" s="220">
        <v>0</v>
      </c>
      <c r="V332" s="220">
        <f>ROUND(E332*U332,2)</f>
        <v>0</v>
      </c>
      <c r="W332" s="220"/>
      <c r="X332" s="220" t="s">
        <v>180</v>
      </c>
      <c r="Y332" s="220" t="s">
        <v>140</v>
      </c>
      <c r="Z332" s="210"/>
      <c r="AA332" s="210"/>
      <c r="AB332" s="210"/>
      <c r="AC332" s="210"/>
      <c r="AD332" s="210"/>
      <c r="AE332" s="210"/>
      <c r="AF332" s="210"/>
      <c r="AG332" s="210" t="s">
        <v>181</v>
      </c>
      <c r="AH332" s="210"/>
      <c r="AI332" s="210"/>
      <c r="AJ332" s="210"/>
      <c r="AK332" s="210"/>
      <c r="AL332" s="210"/>
      <c r="AM332" s="210"/>
      <c r="AN332" s="210"/>
      <c r="AO332" s="210"/>
      <c r="AP332" s="210"/>
      <c r="AQ332" s="210"/>
      <c r="AR332" s="210"/>
      <c r="AS332" s="210"/>
      <c r="AT332" s="210"/>
      <c r="AU332" s="210"/>
      <c r="AV332" s="210"/>
      <c r="AW332" s="210"/>
      <c r="AX332" s="210"/>
      <c r="AY332" s="210"/>
      <c r="AZ332" s="210"/>
      <c r="BA332" s="210"/>
      <c r="BB332" s="210"/>
      <c r="BC332" s="210"/>
      <c r="BD332" s="210"/>
      <c r="BE332" s="210"/>
      <c r="BF332" s="210"/>
      <c r="BG332" s="210"/>
      <c r="BH332" s="210"/>
    </row>
    <row r="333" spans="1:60" ht="22.5" outlineLevel="1" x14ac:dyDescent="0.2">
      <c r="A333" s="244">
        <v>63</v>
      </c>
      <c r="B333" s="245" t="s">
        <v>425</v>
      </c>
      <c r="C333" s="257" t="s">
        <v>426</v>
      </c>
      <c r="D333" s="246" t="s">
        <v>391</v>
      </c>
      <c r="E333" s="247">
        <v>1</v>
      </c>
      <c r="F333" s="248"/>
      <c r="G333" s="249">
        <f>ROUND(E333*F333,2)</f>
        <v>0</v>
      </c>
      <c r="H333" s="248"/>
      <c r="I333" s="249">
        <f>ROUND(E333*H333,2)</f>
        <v>0</v>
      </c>
      <c r="J333" s="248"/>
      <c r="K333" s="249">
        <f>ROUND(E333*J333,2)</f>
        <v>0</v>
      </c>
      <c r="L333" s="249">
        <v>12</v>
      </c>
      <c r="M333" s="249">
        <f>G333*(1+L333/100)</f>
        <v>0</v>
      </c>
      <c r="N333" s="247">
        <v>0</v>
      </c>
      <c r="O333" s="247">
        <f>ROUND(E333*N333,2)</f>
        <v>0</v>
      </c>
      <c r="P333" s="247">
        <v>0</v>
      </c>
      <c r="Q333" s="247">
        <f>ROUND(E333*P333,2)</f>
        <v>0</v>
      </c>
      <c r="R333" s="249"/>
      <c r="S333" s="249" t="s">
        <v>137</v>
      </c>
      <c r="T333" s="250" t="s">
        <v>158</v>
      </c>
      <c r="U333" s="220">
        <v>0</v>
      </c>
      <c r="V333" s="220">
        <f>ROUND(E333*U333,2)</f>
        <v>0</v>
      </c>
      <c r="W333" s="220"/>
      <c r="X333" s="220" t="s">
        <v>180</v>
      </c>
      <c r="Y333" s="220" t="s">
        <v>140</v>
      </c>
      <c r="Z333" s="210"/>
      <c r="AA333" s="210"/>
      <c r="AB333" s="210"/>
      <c r="AC333" s="210"/>
      <c r="AD333" s="210"/>
      <c r="AE333" s="210"/>
      <c r="AF333" s="210"/>
      <c r="AG333" s="210" t="s">
        <v>181</v>
      </c>
      <c r="AH333" s="210"/>
      <c r="AI333" s="210"/>
      <c r="AJ333" s="210"/>
      <c r="AK333" s="210"/>
      <c r="AL333" s="210"/>
      <c r="AM333" s="210"/>
      <c r="AN333" s="210"/>
      <c r="AO333" s="210"/>
      <c r="AP333" s="210"/>
      <c r="AQ333" s="210"/>
      <c r="AR333" s="210"/>
      <c r="AS333" s="210"/>
      <c r="AT333" s="210"/>
      <c r="AU333" s="210"/>
      <c r="AV333" s="210"/>
      <c r="AW333" s="210"/>
      <c r="AX333" s="210"/>
      <c r="AY333" s="210"/>
      <c r="AZ333" s="210"/>
      <c r="BA333" s="210"/>
      <c r="BB333" s="210"/>
      <c r="BC333" s="210"/>
      <c r="BD333" s="210"/>
      <c r="BE333" s="210"/>
      <c r="BF333" s="210"/>
      <c r="BG333" s="210"/>
      <c r="BH333" s="210"/>
    </row>
    <row r="334" spans="1:60" x14ac:dyDescent="0.2">
      <c r="A334" s="227" t="s">
        <v>132</v>
      </c>
      <c r="B334" s="228" t="s">
        <v>101</v>
      </c>
      <c r="C334" s="251" t="s">
        <v>102</v>
      </c>
      <c r="D334" s="229"/>
      <c r="E334" s="230"/>
      <c r="F334" s="231"/>
      <c r="G334" s="231">
        <f>SUMIF(AG335:AG337,"&lt;&gt;NOR",G335:G337)</f>
        <v>0</v>
      </c>
      <c r="H334" s="231"/>
      <c r="I334" s="231">
        <f>SUM(I335:I337)</f>
        <v>0</v>
      </c>
      <c r="J334" s="231"/>
      <c r="K334" s="231">
        <f>SUM(K335:K337)</f>
        <v>0</v>
      </c>
      <c r="L334" s="231"/>
      <c r="M334" s="231">
        <f>SUM(M335:M337)</f>
        <v>0</v>
      </c>
      <c r="N334" s="230"/>
      <c r="O334" s="230">
        <f>SUM(O335:O337)</f>
        <v>0</v>
      </c>
      <c r="P334" s="230"/>
      <c r="Q334" s="230">
        <f>SUM(Q335:Q337)</f>
        <v>0</v>
      </c>
      <c r="R334" s="231"/>
      <c r="S334" s="231"/>
      <c r="T334" s="232"/>
      <c r="U334" s="226"/>
      <c r="V334" s="226">
        <f>SUM(V335:V337)</f>
        <v>30.81</v>
      </c>
      <c r="W334" s="226"/>
      <c r="X334" s="226"/>
      <c r="Y334" s="226"/>
      <c r="AG334" t="s">
        <v>133</v>
      </c>
    </row>
    <row r="335" spans="1:60" ht="33.75" outlineLevel="1" x14ac:dyDescent="0.2">
      <c r="A335" s="244">
        <v>64</v>
      </c>
      <c r="B335" s="245" t="s">
        <v>427</v>
      </c>
      <c r="C335" s="257" t="s">
        <v>428</v>
      </c>
      <c r="D335" s="246" t="s">
        <v>353</v>
      </c>
      <c r="E335" s="247">
        <v>11.49757</v>
      </c>
      <c r="F335" s="248"/>
      <c r="G335" s="249">
        <f>ROUND(E335*F335,2)</f>
        <v>0</v>
      </c>
      <c r="H335" s="248"/>
      <c r="I335" s="249">
        <f>ROUND(E335*H335,2)</f>
        <v>0</v>
      </c>
      <c r="J335" s="248"/>
      <c r="K335" s="249">
        <f>ROUND(E335*J335,2)</f>
        <v>0</v>
      </c>
      <c r="L335" s="249">
        <v>12</v>
      </c>
      <c r="M335" s="249">
        <f>G335*(1+L335/100)</f>
        <v>0</v>
      </c>
      <c r="N335" s="247">
        <v>0</v>
      </c>
      <c r="O335" s="247">
        <f>ROUND(E335*N335,2)</f>
        <v>0</v>
      </c>
      <c r="P335" s="247">
        <v>0</v>
      </c>
      <c r="Q335" s="247">
        <f>ROUND(E335*P335,2)</f>
        <v>0</v>
      </c>
      <c r="R335" s="249"/>
      <c r="S335" s="249" t="s">
        <v>137</v>
      </c>
      <c r="T335" s="250" t="s">
        <v>138</v>
      </c>
      <c r="U335" s="220">
        <v>2.68</v>
      </c>
      <c r="V335" s="220">
        <f>ROUND(E335*U335,2)</f>
        <v>30.81</v>
      </c>
      <c r="W335" s="220"/>
      <c r="X335" s="220" t="s">
        <v>429</v>
      </c>
      <c r="Y335" s="220" t="s">
        <v>140</v>
      </c>
      <c r="Z335" s="210"/>
      <c r="AA335" s="210"/>
      <c r="AB335" s="210"/>
      <c r="AC335" s="210"/>
      <c r="AD335" s="210"/>
      <c r="AE335" s="210"/>
      <c r="AF335" s="210"/>
      <c r="AG335" s="210" t="s">
        <v>430</v>
      </c>
      <c r="AH335" s="210"/>
      <c r="AI335" s="210"/>
      <c r="AJ335" s="210"/>
      <c r="AK335" s="210"/>
      <c r="AL335" s="210"/>
      <c r="AM335" s="210"/>
      <c r="AN335" s="210"/>
      <c r="AO335" s="210"/>
      <c r="AP335" s="210"/>
      <c r="AQ335" s="210"/>
      <c r="AR335" s="210"/>
      <c r="AS335" s="210"/>
      <c r="AT335" s="210"/>
      <c r="AU335" s="210"/>
      <c r="AV335" s="210"/>
      <c r="AW335" s="210"/>
      <c r="AX335" s="210"/>
      <c r="AY335" s="210"/>
      <c r="AZ335" s="210"/>
      <c r="BA335" s="210"/>
      <c r="BB335" s="210"/>
      <c r="BC335" s="210"/>
      <c r="BD335" s="210"/>
      <c r="BE335" s="210"/>
      <c r="BF335" s="210"/>
      <c r="BG335" s="210"/>
      <c r="BH335" s="210"/>
    </row>
    <row r="336" spans="1:60" ht="22.5" outlineLevel="1" x14ac:dyDescent="0.2">
      <c r="A336" s="234">
        <v>65</v>
      </c>
      <c r="B336" s="235" t="s">
        <v>431</v>
      </c>
      <c r="C336" s="252" t="s">
        <v>432</v>
      </c>
      <c r="D336" s="236" t="s">
        <v>353</v>
      </c>
      <c r="E336" s="237">
        <v>11.49757</v>
      </c>
      <c r="F336" s="238"/>
      <c r="G336" s="239">
        <f>ROUND(E336*F336,2)</f>
        <v>0</v>
      </c>
      <c r="H336" s="238"/>
      <c r="I336" s="239">
        <f>ROUND(E336*H336,2)</f>
        <v>0</v>
      </c>
      <c r="J336" s="238"/>
      <c r="K336" s="239">
        <f>ROUND(E336*J336,2)</f>
        <v>0</v>
      </c>
      <c r="L336" s="239">
        <v>12</v>
      </c>
      <c r="M336" s="239">
        <f>G336*(1+L336/100)</f>
        <v>0</v>
      </c>
      <c r="N336" s="237">
        <v>0</v>
      </c>
      <c r="O336" s="237">
        <f>ROUND(E336*N336,2)</f>
        <v>0</v>
      </c>
      <c r="P336" s="237">
        <v>0</v>
      </c>
      <c r="Q336" s="237">
        <f>ROUND(E336*P336,2)</f>
        <v>0</v>
      </c>
      <c r="R336" s="239"/>
      <c r="S336" s="239" t="s">
        <v>192</v>
      </c>
      <c r="T336" s="240" t="s">
        <v>192</v>
      </c>
      <c r="U336" s="220">
        <v>0</v>
      </c>
      <c r="V336" s="220">
        <f>ROUND(E336*U336,2)</f>
        <v>0</v>
      </c>
      <c r="W336" s="220"/>
      <c r="X336" s="220" t="s">
        <v>429</v>
      </c>
      <c r="Y336" s="220" t="s">
        <v>140</v>
      </c>
      <c r="Z336" s="210"/>
      <c r="AA336" s="210"/>
      <c r="AB336" s="210"/>
      <c r="AC336" s="210"/>
      <c r="AD336" s="210"/>
      <c r="AE336" s="210"/>
      <c r="AF336" s="210"/>
      <c r="AG336" s="210" t="s">
        <v>430</v>
      </c>
      <c r="AH336" s="210"/>
      <c r="AI336" s="210"/>
      <c r="AJ336" s="210"/>
      <c r="AK336" s="210"/>
      <c r="AL336" s="210"/>
      <c r="AM336" s="210"/>
      <c r="AN336" s="210"/>
      <c r="AO336" s="210"/>
      <c r="AP336" s="210"/>
      <c r="AQ336" s="210"/>
      <c r="AR336" s="210"/>
      <c r="AS336" s="210"/>
      <c r="AT336" s="210"/>
      <c r="AU336" s="210"/>
      <c r="AV336" s="210"/>
      <c r="AW336" s="210"/>
      <c r="AX336" s="210"/>
      <c r="AY336" s="210"/>
      <c r="AZ336" s="210"/>
      <c r="BA336" s="210"/>
      <c r="BB336" s="210"/>
      <c r="BC336" s="210"/>
      <c r="BD336" s="210"/>
      <c r="BE336" s="210"/>
      <c r="BF336" s="210"/>
      <c r="BG336" s="210"/>
      <c r="BH336" s="210"/>
    </row>
    <row r="337" spans="1:60" outlineLevel="2" x14ac:dyDescent="0.2">
      <c r="A337" s="217"/>
      <c r="B337" s="218"/>
      <c r="C337" s="253" t="s">
        <v>433</v>
      </c>
      <c r="D337" s="241"/>
      <c r="E337" s="241"/>
      <c r="F337" s="241"/>
      <c r="G337" s="241"/>
      <c r="H337" s="220"/>
      <c r="I337" s="220"/>
      <c r="J337" s="220"/>
      <c r="K337" s="220"/>
      <c r="L337" s="220"/>
      <c r="M337" s="220"/>
      <c r="N337" s="219"/>
      <c r="O337" s="219"/>
      <c r="P337" s="219"/>
      <c r="Q337" s="219"/>
      <c r="R337" s="220"/>
      <c r="S337" s="220"/>
      <c r="T337" s="220"/>
      <c r="U337" s="220"/>
      <c r="V337" s="220"/>
      <c r="W337" s="220"/>
      <c r="X337" s="220"/>
      <c r="Y337" s="220"/>
      <c r="Z337" s="210"/>
      <c r="AA337" s="210"/>
      <c r="AB337" s="210"/>
      <c r="AC337" s="210"/>
      <c r="AD337" s="210"/>
      <c r="AE337" s="210"/>
      <c r="AF337" s="210"/>
      <c r="AG337" s="210" t="s">
        <v>143</v>
      </c>
      <c r="AH337" s="210"/>
      <c r="AI337" s="210"/>
      <c r="AJ337" s="210"/>
      <c r="AK337" s="210"/>
      <c r="AL337" s="210"/>
      <c r="AM337" s="210"/>
      <c r="AN337" s="210"/>
      <c r="AO337" s="210"/>
      <c r="AP337" s="210"/>
      <c r="AQ337" s="210"/>
      <c r="AR337" s="210"/>
      <c r="AS337" s="210"/>
      <c r="AT337" s="210"/>
      <c r="AU337" s="210"/>
      <c r="AV337" s="210"/>
      <c r="AW337" s="210"/>
      <c r="AX337" s="210"/>
      <c r="AY337" s="210"/>
      <c r="AZ337" s="210"/>
      <c r="BA337" s="210"/>
      <c r="BB337" s="210"/>
      <c r="BC337" s="210"/>
      <c r="BD337" s="210"/>
      <c r="BE337" s="210"/>
      <c r="BF337" s="210"/>
      <c r="BG337" s="210"/>
      <c r="BH337" s="210"/>
    </row>
    <row r="338" spans="1:60" x14ac:dyDescent="0.2">
      <c r="A338" s="227" t="s">
        <v>132</v>
      </c>
      <c r="B338" s="228" t="s">
        <v>104</v>
      </c>
      <c r="C338" s="251" t="s">
        <v>29</v>
      </c>
      <c r="D338" s="229"/>
      <c r="E338" s="230"/>
      <c r="F338" s="231"/>
      <c r="G338" s="231">
        <f>SUMIF(AG339:AG341,"&lt;&gt;NOR",G339:G341)</f>
        <v>0</v>
      </c>
      <c r="H338" s="231"/>
      <c r="I338" s="231">
        <f>SUM(I339:I341)</f>
        <v>0</v>
      </c>
      <c r="J338" s="231"/>
      <c r="K338" s="231">
        <f>SUM(K339:K341)</f>
        <v>0</v>
      </c>
      <c r="L338" s="231"/>
      <c r="M338" s="231">
        <f>SUM(M339:M341)</f>
        <v>0</v>
      </c>
      <c r="N338" s="230"/>
      <c r="O338" s="230">
        <f>SUM(O339:O341)</f>
        <v>0</v>
      </c>
      <c r="P338" s="230"/>
      <c r="Q338" s="230">
        <f>SUM(Q339:Q341)</f>
        <v>0</v>
      </c>
      <c r="R338" s="231"/>
      <c r="S338" s="231"/>
      <c r="T338" s="232"/>
      <c r="U338" s="226"/>
      <c r="V338" s="226">
        <f>SUM(V339:V341)</f>
        <v>0</v>
      </c>
      <c r="W338" s="226"/>
      <c r="X338" s="226"/>
      <c r="Y338" s="226"/>
      <c r="AG338" t="s">
        <v>133</v>
      </c>
    </row>
    <row r="339" spans="1:60" outlineLevel="1" x14ac:dyDescent="0.2">
      <c r="A339" s="234">
        <v>66</v>
      </c>
      <c r="B339" s="235" t="s">
        <v>434</v>
      </c>
      <c r="C339" s="252" t="s">
        <v>435</v>
      </c>
      <c r="D339" s="236" t="s">
        <v>436</v>
      </c>
      <c r="E339" s="237">
        <v>1</v>
      </c>
      <c r="F339" s="238"/>
      <c r="G339" s="239">
        <f>ROUND(E339*F339,2)</f>
        <v>0</v>
      </c>
      <c r="H339" s="238"/>
      <c r="I339" s="239">
        <f>ROUND(E339*H339,2)</f>
        <v>0</v>
      </c>
      <c r="J339" s="238"/>
      <c r="K339" s="239">
        <f>ROUND(E339*J339,2)</f>
        <v>0</v>
      </c>
      <c r="L339" s="239">
        <v>12</v>
      </c>
      <c r="M339" s="239">
        <f>G339*(1+L339/100)</f>
        <v>0</v>
      </c>
      <c r="N339" s="237">
        <v>0</v>
      </c>
      <c r="O339" s="237">
        <f>ROUND(E339*N339,2)</f>
        <v>0</v>
      </c>
      <c r="P339" s="237">
        <v>0</v>
      </c>
      <c r="Q339" s="237">
        <f>ROUND(E339*P339,2)</f>
        <v>0</v>
      </c>
      <c r="R339" s="239"/>
      <c r="S339" s="239" t="s">
        <v>137</v>
      </c>
      <c r="T339" s="240" t="s">
        <v>158</v>
      </c>
      <c r="U339" s="220">
        <v>0</v>
      </c>
      <c r="V339" s="220">
        <f>ROUND(E339*U339,2)</f>
        <v>0</v>
      </c>
      <c r="W339" s="220"/>
      <c r="X339" s="220" t="s">
        <v>437</v>
      </c>
      <c r="Y339" s="220" t="s">
        <v>140</v>
      </c>
      <c r="Z339" s="210"/>
      <c r="AA339" s="210"/>
      <c r="AB339" s="210"/>
      <c r="AC339" s="210"/>
      <c r="AD339" s="210"/>
      <c r="AE339" s="210"/>
      <c r="AF339" s="210"/>
      <c r="AG339" s="210" t="s">
        <v>438</v>
      </c>
      <c r="AH339" s="210"/>
      <c r="AI339" s="210"/>
      <c r="AJ339" s="210"/>
      <c r="AK339" s="210"/>
      <c r="AL339" s="210"/>
      <c r="AM339" s="210"/>
      <c r="AN339" s="210"/>
      <c r="AO339" s="210"/>
      <c r="AP339" s="210"/>
      <c r="AQ339" s="210"/>
      <c r="AR339" s="210"/>
      <c r="AS339" s="210"/>
      <c r="AT339" s="210"/>
      <c r="AU339" s="210"/>
      <c r="AV339" s="210"/>
      <c r="AW339" s="210"/>
      <c r="AX339" s="210"/>
      <c r="AY339" s="210"/>
      <c r="AZ339" s="210"/>
      <c r="BA339" s="210"/>
      <c r="BB339" s="210"/>
      <c r="BC339" s="210"/>
      <c r="BD339" s="210"/>
      <c r="BE339" s="210"/>
      <c r="BF339" s="210"/>
      <c r="BG339" s="210"/>
      <c r="BH339" s="210"/>
    </row>
    <row r="340" spans="1:60" outlineLevel="2" x14ac:dyDescent="0.2">
      <c r="A340" s="217"/>
      <c r="B340" s="218"/>
      <c r="C340" s="253" t="s">
        <v>439</v>
      </c>
      <c r="D340" s="241"/>
      <c r="E340" s="241"/>
      <c r="F340" s="241"/>
      <c r="G340" s="241"/>
      <c r="H340" s="220"/>
      <c r="I340" s="220"/>
      <c r="J340" s="220"/>
      <c r="K340" s="220"/>
      <c r="L340" s="220"/>
      <c r="M340" s="220"/>
      <c r="N340" s="219"/>
      <c r="O340" s="219"/>
      <c r="P340" s="219"/>
      <c r="Q340" s="219"/>
      <c r="R340" s="220"/>
      <c r="S340" s="220"/>
      <c r="T340" s="220"/>
      <c r="U340" s="220"/>
      <c r="V340" s="220"/>
      <c r="W340" s="220"/>
      <c r="X340" s="220"/>
      <c r="Y340" s="220"/>
      <c r="Z340" s="210"/>
      <c r="AA340" s="210"/>
      <c r="AB340" s="210"/>
      <c r="AC340" s="210"/>
      <c r="AD340" s="210"/>
      <c r="AE340" s="210"/>
      <c r="AF340" s="210"/>
      <c r="AG340" s="210" t="s">
        <v>143</v>
      </c>
      <c r="AH340" s="210"/>
      <c r="AI340" s="210"/>
      <c r="AJ340" s="210"/>
      <c r="AK340" s="210"/>
      <c r="AL340" s="210"/>
      <c r="AM340" s="210"/>
      <c r="AN340" s="210"/>
      <c r="AO340" s="210"/>
      <c r="AP340" s="210"/>
      <c r="AQ340" s="210"/>
      <c r="AR340" s="210"/>
      <c r="AS340" s="210"/>
      <c r="AT340" s="210"/>
      <c r="AU340" s="210"/>
      <c r="AV340" s="210"/>
      <c r="AW340" s="210"/>
      <c r="AX340" s="210"/>
      <c r="AY340" s="210"/>
      <c r="AZ340" s="210"/>
      <c r="BA340" s="210"/>
      <c r="BB340" s="210"/>
      <c r="BC340" s="210"/>
      <c r="BD340" s="210"/>
      <c r="BE340" s="210"/>
      <c r="BF340" s="210"/>
      <c r="BG340" s="210"/>
      <c r="BH340" s="210"/>
    </row>
    <row r="341" spans="1:60" ht="56.25" outlineLevel="3" x14ac:dyDescent="0.2">
      <c r="A341" s="217"/>
      <c r="B341" s="218"/>
      <c r="C341" s="254" t="s">
        <v>440</v>
      </c>
      <c r="D341" s="242"/>
      <c r="E341" s="242"/>
      <c r="F341" s="242"/>
      <c r="G341" s="242"/>
      <c r="H341" s="220"/>
      <c r="I341" s="220"/>
      <c r="J341" s="220"/>
      <c r="K341" s="220"/>
      <c r="L341" s="220"/>
      <c r="M341" s="220"/>
      <c r="N341" s="219"/>
      <c r="O341" s="219"/>
      <c r="P341" s="219"/>
      <c r="Q341" s="219"/>
      <c r="R341" s="220"/>
      <c r="S341" s="220"/>
      <c r="T341" s="220"/>
      <c r="U341" s="220"/>
      <c r="V341" s="220"/>
      <c r="W341" s="220"/>
      <c r="X341" s="220"/>
      <c r="Y341" s="220"/>
      <c r="Z341" s="210"/>
      <c r="AA341" s="210"/>
      <c r="AB341" s="210"/>
      <c r="AC341" s="210"/>
      <c r="AD341" s="210"/>
      <c r="AE341" s="210"/>
      <c r="AF341" s="210"/>
      <c r="AG341" s="210" t="s">
        <v>143</v>
      </c>
      <c r="AH341" s="210"/>
      <c r="AI341" s="210"/>
      <c r="AJ341" s="210"/>
      <c r="AK341" s="210"/>
      <c r="AL341" s="210"/>
      <c r="AM341" s="210"/>
      <c r="AN341" s="210"/>
      <c r="AO341" s="210"/>
      <c r="AP341" s="210"/>
      <c r="AQ341" s="210"/>
      <c r="AR341" s="210"/>
      <c r="AS341" s="210"/>
      <c r="AT341" s="210"/>
      <c r="AU341" s="210"/>
      <c r="AV341" s="210"/>
      <c r="AW341" s="210"/>
      <c r="AX341" s="210"/>
      <c r="AY341" s="210"/>
      <c r="AZ341" s="210"/>
      <c r="BA341" s="243" t="str">
        <f>C341</f>
        <v>Před prováděním prací bude provedena zkouška škrábáním ostrým nožem. Nutno odstranit organický nátěr před provedením této zkoušky. Dále bude provedena zkouška nasákavosti, akustická zkouška ploch na přítomnost dutin. Před provedením oprav musí být zhotovená zkouška přídržnosti vrstev a odolností proti odtržení podkladu (odtrhové zkoušky), dle toho bude stanoveno, zda obklad na části fasády bude moci být zachován.</v>
      </c>
      <c r="BB341" s="210"/>
      <c r="BC341" s="210"/>
      <c r="BD341" s="210"/>
      <c r="BE341" s="210"/>
      <c r="BF341" s="210"/>
      <c r="BG341" s="210"/>
      <c r="BH341" s="210"/>
    </row>
    <row r="342" spans="1:60" x14ac:dyDescent="0.2">
      <c r="A342" s="3"/>
      <c r="B342" s="4"/>
      <c r="C342" s="258"/>
      <c r="D342" s="6"/>
      <c r="E342" s="3"/>
      <c r="F342" s="3"/>
      <c r="G342" s="3"/>
      <c r="H342" s="3"/>
      <c r="I342" s="3"/>
      <c r="J342" s="3"/>
      <c r="K342" s="3"/>
      <c r="L342" s="3"/>
      <c r="M342" s="3"/>
      <c r="N342" s="3"/>
      <c r="O342" s="3"/>
      <c r="P342" s="3"/>
      <c r="Q342" s="3"/>
      <c r="R342" s="3"/>
      <c r="S342" s="3"/>
      <c r="T342" s="3"/>
      <c r="U342" s="3"/>
      <c r="V342" s="3"/>
      <c r="W342" s="3"/>
      <c r="X342" s="3"/>
      <c r="Y342" s="3"/>
      <c r="AE342">
        <v>12</v>
      </c>
      <c r="AF342">
        <v>21</v>
      </c>
      <c r="AG342" t="s">
        <v>118</v>
      </c>
    </row>
    <row r="343" spans="1:60" x14ac:dyDescent="0.2">
      <c r="A343" s="213"/>
      <c r="B343" s="214" t="s">
        <v>31</v>
      </c>
      <c r="C343" s="259"/>
      <c r="D343" s="215"/>
      <c r="E343" s="216"/>
      <c r="F343" s="216"/>
      <c r="G343" s="233">
        <f>G8+G74+G91+G125+G182+G218+G232+G246+G248+G275+G323+G334+G338</f>
        <v>0</v>
      </c>
      <c r="H343" s="3"/>
      <c r="I343" s="3"/>
      <c r="J343" s="3"/>
      <c r="K343" s="3"/>
      <c r="L343" s="3"/>
      <c r="M343" s="3"/>
      <c r="N343" s="3"/>
      <c r="O343" s="3"/>
      <c r="P343" s="3"/>
      <c r="Q343" s="3"/>
      <c r="R343" s="3"/>
      <c r="S343" s="3"/>
      <c r="T343" s="3"/>
      <c r="U343" s="3"/>
      <c r="V343" s="3"/>
      <c r="W343" s="3"/>
      <c r="X343" s="3"/>
      <c r="Y343" s="3"/>
      <c r="AE343">
        <f>SUMIF(L7:L341,AE342,G7:G341)</f>
        <v>0</v>
      </c>
      <c r="AF343">
        <f>SUMIF(L7:L341,AF342,G7:G341)</f>
        <v>0</v>
      </c>
      <c r="AG343" t="s">
        <v>441</v>
      </c>
    </row>
    <row r="344" spans="1:60" x14ac:dyDescent="0.2">
      <c r="D344" s="10"/>
    </row>
    <row r="345" spans="1:60" x14ac:dyDescent="0.2">
      <c r="D345" s="10"/>
    </row>
    <row r="346" spans="1:60" x14ac:dyDescent="0.2">
      <c r="D346" s="10"/>
    </row>
    <row r="347" spans="1:60" x14ac:dyDescent="0.2">
      <c r="D347" s="10"/>
    </row>
    <row r="348" spans="1:60" x14ac:dyDescent="0.2">
      <c r="D348" s="10"/>
    </row>
    <row r="349" spans="1:60" x14ac:dyDescent="0.2">
      <c r="D349" s="10"/>
    </row>
    <row r="350" spans="1:60" x14ac:dyDescent="0.2">
      <c r="D350" s="10"/>
    </row>
    <row r="351" spans="1:60" x14ac:dyDescent="0.2">
      <c r="D351" s="10"/>
    </row>
    <row r="352" spans="1:60"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sheetData>
  <sheetProtection algorithmName="SHA-512" hashValue="joB6tTcFVcRsxSiXX4HOsJz0NxIcZ0I9zVf5VYrNnbYYx8NySSqSDVcwoTHKhkPQERofYnphbE0MDnS4psoXMQ==" saltValue="gzHtsjZc86/SzxEX6L+nBQ==" spinCount="100000" sheet="1" formatRows="0"/>
  <mergeCells count="118">
    <mergeCell ref="C340:G340"/>
    <mergeCell ref="C341:G341"/>
    <mergeCell ref="C325:G325"/>
    <mergeCell ref="C327:G327"/>
    <mergeCell ref="C328:G328"/>
    <mergeCell ref="C329:G329"/>
    <mergeCell ref="C330:G330"/>
    <mergeCell ref="C337:G337"/>
    <mergeCell ref="C316:G316"/>
    <mergeCell ref="C317:G317"/>
    <mergeCell ref="C318:G318"/>
    <mergeCell ref="C319:G319"/>
    <mergeCell ref="C320:G320"/>
    <mergeCell ref="C322:G322"/>
    <mergeCell ref="C307:G307"/>
    <mergeCell ref="C308:G308"/>
    <mergeCell ref="C309:G309"/>
    <mergeCell ref="C311:G311"/>
    <mergeCell ref="C313:G313"/>
    <mergeCell ref="C315:G315"/>
    <mergeCell ref="C300:G300"/>
    <mergeCell ref="C301:G301"/>
    <mergeCell ref="C303:G303"/>
    <mergeCell ref="C304:G304"/>
    <mergeCell ref="C305:G305"/>
    <mergeCell ref="C306:G306"/>
    <mergeCell ref="C292:G292"/>
    <mergeCell ref="C293:G293"/>
    <mergeCell ref="C294:G294"/>
    <mergeCell ref="C295:G295"/>
    <mergeCell ref="C297:G297"/>
    <mergeCell ref="C299:G299"/>
    <mergeCell ref="C283:G283"/>
    <mergeCell ref="C284:G284"/>
    <mergeCell ref="C286:G286"/>
    <mergeCell ref="C288:G288"/>
    <mergeCell ref="C290:G290"/>
    <mergeCell ref="C291:G291"/>
    <mergeCell ref="C272:G272"/>
    <mergeCell ref="C277:G277"/>
    <mergeCell ref="C279:G279"/>
    <mergeCell ref="C280:G280"/>
    <mergeCell ref="C281:G281"/>
    <mergeCell ref="C282:G282"/>
    <mergeCell ref="C179:G179"/>
    <mergeCell ref="C180:G180"/>
    <mergeCell ref="C209:G209"/>
    <mergeCell ref="C210:G210"/>
    <mergeCell ref="C212:G212"/>
    <mergeCell ref="C213:G213"/>
    <mergeCell ref="C152:G152"/>
    <mergeCell ref="C159:G159"/>
    <mergeCell ref="C160:G160"/>
    <mergeCell ref="C161:G161"/>
    <mergeCell ref="C162:G162"/>
    <mergeCell ref="C164:G164"/>
    <mergeCell ref="C134:G134"/>
    <mergeCell ref="C135:G135"/>
    <mergeCell ref="C136:G136"/>
    <mergeCell ref="C137:G137"/>
    <mergeCell ref="C139:G139"/>
    <mergeCell ref="C151:G151"/>
    <mergeCell ref="C66:G66"/>
    <mergeCell ref="C88:G88"/>
    <mergeCell ref="C89:G89"/>
    <mergeCell ref="C115:G115"/>
    <mergeCell ref="C119:G119"/>
    <mergeCell ref="C123:G123"/>
    <mergeCell ref="C59:G59"/>
    <mergeCell ref="C60:G60"/>
    <mergeCell ref="C62:G62"/>
    <mergeCell ref="C63:G63"/>
    <mergeCell ref="C64:G64"/>
    <mergeCell ref="C65:G65"/>
    <mergeCell ref="C52:G52"/>
    <mergeCell ref="C53:G53"/>
    <mergeCell ref="C54:G54"/>
    <mergeCell ref="C56:G56"/>
    <mergeCell ref="C57:G57"/>
    <mergeCell ref="C58:G58"/>
    <mergeCell ref="C44:G44"/>
    <mergeCell ref="C45:G45"/>
    <mergeCell ref="C46:G46"/>
    <mergeCell ref="C47:G47"/>
    <mergeCell ref="C49:G49"/>
    <mergeCell ref="C51:G51"/>
    <mergeCell ref="C36:G36"/>
    <mergeCell ref="C37:G37"/>
    <mergeCell ref="C38:G38"/>
    <mergeCell ref="C39:G39"/>
    <mergeCell ref="C40:G40"/>
    <mergeCell ref="C42:G42"/>
    <mergeCell ref="C28:G28"/>
    <mergeCell ref="C29:G29"/>
    <mergeCell ref="C30:G30"/>
    <mergeCell ref="C31:G31"/>
    <mergeCell ref="C32:G32"/>
    <mergeCell ref="C34:G34"/>
    <mergeCell ref="C21:G21"/>
    <mergeCell ref="C22:G22"/>
    <mergeCell ref="C23:G23"/>
    <mergeCell ref="C24:G24"/>
    <mergeCell ref="C26:G26"/>
    <mergeCell ref="C27:G27"/>
    <mergeCell ref="C14:G14"/>
    <mergeCell ref="C15:G15"/>
    <mergeCell ref="C16:G16"/>
    <mergeCell ref="C18:G18"/>
    <mergeCell ref="C19:G19"/>
    <mergeCell ref="C20:G20"/>
    <mergeCell ref="A1:G1"/>
    <mergeCell ref="C2:G2"/>
    <mergeCell ref="C3:G3"/>
    <mergeCell ref="C4:G4"/>
    <mergeCell ref="C10:G10"/>
    <mergeCell ref="C11:G11"/>
    <mergeCell ref="C12:G12"/>
    <mergeCell ref="C13:G13"/>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4989"/>
  <sheetViews>
    <sheetView workbookViewId="0">
      <pane ySplit="7" topLeftCell="A8" activePane="bottomLeft" state="frozen"/>
      <selection pane="bottomLeft" activeCell="S24" sqref="S24"/>
    </sheetView>
  </sheetViews>
  <sheetFormatPr defaultRowHeight="12.75" outlineLevelRow="3" x14ac:dyDescent="0.2"/>
  <cols>
    <col min="1" max="1" width="3.42578125" customWidth="1"/>
    <col min="2" max="2" width="12.5703125" style="174" customWidth="1"/>
    <col min="3" max="3" width="38.28515625" style="174"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 min="53" max="53" width="73.7109375" customWidth="1"/>
  </cols>
  <sheetData>
    <row r="1" spans="1:60" ht="15.75" customHeight="1" x14ac:dyDescent="0.25">
      <c r="A1" s="195" t="s">
        <v>7</v>
      </c>
      <c r="B1" s="195"/>
      <c r="C1" s="195"/>
      <c r="D1" s="195"/>
      <c r="E1" s="195"/>
      <c r="F1" s="195"/>
      <c r="G1" s="195"/>
      <c r="AG1" t="s">
        <v>106</v>
      </c>
    </row>
    <row r="2" spans="1:60" ht="24.95" customHeight="1" x14ac:dyDescent="0.2">
      <c r="A2" s="196" t="s">
        <v>8</v>
      </c>
      <c r="B2" s="48" t="s">
        <v>43</v>
      </c>
      <c r="C2" s="199" t="s">
        <v>44</v>
      </c>
      <c r="D2" s="197"/>
      <c r="E2" s="197"/>
      <c r="F2" s="197"/>
      <c r="G2" s="198"/>
      <c r="AG2" t="s">
        <v>107</v>
      </c>
    </row>
    <row r="3" spans="1:60" ht="24.95" customHeight="1" x14ac:dyDescent="0.2">
      <c r="A3" s="196" t="s">
        <v>9</v>
      </c>
      <c r="B3" s="48" t="s">
        <v>58</v>
      </c>
      <c r="C3" s="199" t="s">
        <v>59</v>
      </c>
      <c r="D3" s="197"/>
      <c r="E3" s="197"/>
      <c r="F3" s="197"/>
      <c r="G3" s="198"/>
      <c r="AC3" s="174" t="s">
        <v>107</v>
      </c>
      <c r="AG3" t="s">
        <v>108</v>
      </c>
    </row>
    <row r="4" spans="1:60" ht="24.95" customHeight="1" x14ac:dyDescent="0.2">
      <c r="A4" s="200" t="s">
        <v>10</v>
      </c>
      <c r="B4" s="201" t="s">
        <v>61</v>
      </c>
      <c r="C4" s="202" t="s">
        <v>62</v>
      </c>
      <c r="D4" s="203"/>
      <c r="E4" s="203"/>
      <c r="F4" s="203"/>
      <c r="G4" s="204"/>
      <c r="AG4" t="s">
        <v>109</v>
      </c>
    </row>
    <row r="5" spans="1:60" x14ac:dyDescent="0.2">
      <c r="D5" s="10"/>
    </row>
    <row r="6" spans="1:60" ht="38.25" x14ac:dyDescent="0.2">
      <c r="A6" s="206" t="s">
        <v>110</v>
      </c>
      <c r="B6" s="208" t="s">
        <v>111</v>
      </c>
      <c r="C6" s="208" t="s">
        <v>112</v>
      </c>
      <c r="D6" s="207" t="s">
        <v>113</v>
      </c>
      <c r="E6" s="206" t="s">
        <v>114</v>
      </c>
      <c r="F6" s="205" t="s">
        <v>115</v>
      </c>
      <c r="G6" s="206" t="s">
        <v>31</v>
      </c>
      <c r="H6" s="209" t="s">
        <v>32</v>
      </c>
      <c r="I6" s="209" t="s">
        <v>116</v>
      </c>
      <c r="J6" s="209" t="s">
        <v>33</v>
      </c>
      <c r="K6" s="209" t="s">
        <v>117</v>
      </c>
      <c r="L6" s="209" t="s">
        <v>118</v>
      </c>
      <c r="M6" s="209" t="s">
        <v>119</v>
      </c>
      <c r="N6" s="209" t="s">
        <v>120</v>
      </c>
      <c r="O6" s="209" t="s">
        <v>121</v>
      </c>
      <c r="P6" s="209" t="s">
        <v>122</v>
      </c>
      <c r="Q6" s="209" t="s">
        <v>123</v>
      </c>
      <c r="R6" s="209" t="s">
        <v>124</v>
      </c>
      <c r="S6" s="209" t="s">
        <v>125</v>
      </c>
      <c r="T6" s="209" t="s">
        <v>126</v>
      </c>
      <c r="U6" s="209" t="s">
        <v>127</v>
      </c>
      <c r="V6" s="209" t="s">
        <v>128</v>
      </c>
      <c r="W6" s="209" t="s">
        <v>129</v>
      </c>
      <c r="X6" s="209" t="s">
        <v>130</v>
      </c>
      <c r="Y6" s="209" t="s">
        <v>131</v>
      </c>
    </row>
    <row r="7" spans="1:60" hidden="1" x14ac:dyDescent="0.2">
      <c r="A7" s="3"/>
      <c r="B7" s="4"/>
      <c r="C7" s="4"/>
      <c r="D7" s="6"/>
      <c r="E7" s="211"/>
      <c r="F7" s="212"/>
      <c r="G7" s="212"/>
      <c r="H7" s="212"/>
      <c r="I7" s="212"/>
      <c r="J7" s="212"/>
      <c r="K7" s="212"/>
      <c r="L7" s="212"/>
      <c r="M7" s="212"/>
      <c r="N7" s="211"/>
      <c r="O7" s="211"/>
      <c r="P7" s="211"/>
      <c r="Q7" s="211"/>
      <c r="R7" s="212"/>
      <c r="S7" s="212"/>
      <c r="T7" s="212"/>
      <c r="U7" s="212"/>
      <c r="V7" s="212"/>
      <c r="W7" s="212"/>
      <c r="X7" s="212"/>
      <c r="Y7" s="212"/>
    </row>
    <row r="8" spans="1:60" x14ac:dyDescent="0.2">
      <c r="A8" s="227" t="s">
        <v>132</v>
      </c>
      <c r="B8" s="228" t="s">
        <v>69</v>
      </c>
      <c r="C8" s="251" t="s">
        <v>70</v>
      </c>
      <c r="D8" s="229"/>
      <c r="E8" s="230"/>
      <c r="F8" s="231"/>
      <c r="G8" s="231">
        <f>SUMIF(AG9:AG10,"&lt;&gt;NOR",G9:G10)</f>
        <v>0</v>
      </c>
      <c r="H8" s="231"/>
      <c r="I8" s="231">
        <f>SUM(I9:I10)</f>
        <v>0</v>
      </c>
      <c r="J8" s="231"/>
      <c r="K8" s="231">
        <f>SUM(K9:K10)</f>
        <v>0</v>
      </c>
      <c r="L8" s="231"/>
      <c r="M8" s="231">
        <f>SUM(M9:M10)</f>
        <v>0</v>
      </c>
      <c r="N8" s="230"/>
      <c r="O8" s="230">
        <f>SUM(O9:O10)</f>
        <v>0.12</v>
      </c>
      <c r="P8" s="230"/>
      <c r="Q8" s="230">
        <f>SUM(Q9:Q10)</f>
        <v>0</v>
      </c>
      <c r="R8" s="231"/>
      <c r="S8" s="231"/>
      <c r="T8" s="232"/>
      <c r="U8" s="226"/>
      <c r="V8" s="226">
        <f>SUM(V9:V10)</f>
        <v>17.39</v>
      </c>
      <c r="W8" s="226"/>
      <c r="X8" s="226"/>
      <c r="Y8" s="226"/>
      <c r="AG8" t="s">
        <v>133</v>
      </c>
    </row>
    <row r="9" spans="1:60" ht="22.5" outlineLevel="1" x14ac:dyDescent="0.2">
      <c r="A9" s="244">
        <v>1</v>
      </c>
      <c r="B9" s="245" t="s">
        <v>443</v>
      </c>
      <c r="C9" s="257" t="s">
        <v>444</v>
      </c>
      <c r="D9" s="246" t="s">
        <v>200</v>
      </c>
      <c r="E9" s="247">
        <v>5.5</v>
      </c>
      <c r="F9" s="248"/>
      <c r="G9" s="249">
        <f>ROUND(E9*F9,2)</f>
        <v>0</v>
      </c>
      <c r="H9" s="248"/>
      <c r="I9" s="249">
        <f>ROUND(E9*H9,2)</f>
        <v>0</v>
      </c>
      <c r="J9" s="248"/>
      <c r="K9" s="249">
        <f>ROUND(E9*J9,2)</f>
        <v>0</v>
      </c>
      <c r="L9" s="249">
        <v>12</v>
      </c>
      <c r="M9" s="249">
        <f>G9*(1+L9/100)</f>
        <v>0</v>
      </c>
      <c r="N9" s="247">
        <v>2.1440000000000001E-2</v>
      </c>
      <c r="O9" s="247">
        <f>ROUND(E9*N9,2)</f>
        <v>0.12</v>
      </c>
      <c r="P9" s="247">
        <v>0</v>
      </c>
      <c r="Q9" s="247">
        <f>ROUND(E9*P9,2)</f>
        <v>0</v>
      </c>
      <c r="R9" s="249"/>
      <c r="S9" s="249" t="s">
        <v>192</v>
      </c>
      <c r="T9" s="250" t="s">
        <v>192</v>
      </c>
      <c r="U9" s="220">
        <v>3.0419999999999998</v>
      </c>
      <c r="V9" s="220">
        <f>ROUND(E9*U9,2)</f>
        <v>16.73</v>
      </c>
      <c r="W9" s="220"/>
      <c r="X9" s="220" t="s">
        <v>180</v>
      </c>
      <c r="Y9" s="220" t="s">
        <v>140</v>
      </c>
      <c r="Z9" s="210"/>
      <c r="AA9" s="210"/>
      <c r="AB9" s="210"/>
      <c r="AC9" s="210"/>
      <c r="AD9" s="210"/>
      <c r="AE9" s="210"/>
      <c r="AF9" s="210"/>
      <c r="AG9" s="210" t="s">
        <v>181</v>
      </c>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row>
    <row r="10" spans="1:60" ht="22.5" outlineLevel="1" x14ac:dyDescent="0.2">
      <c r="A10" s="244">
        <v>2</v>
      </c>
      <c r="B10" s="245" t="s">
        <v>307</v>
      </c>
      <c r="C10" s="257" t="s">
        <v>308</v>
      </c>
      <c r="D10" s="246" t="s">
        <v>200</v>
      </c>
      <c r="E10" s="247">
        <v>5.5</v>
      </c>
      <c r="F10" s="248"/>
      <c r="G10" s="249">
        <f>ROUND(E10*F10,2)</f>
        <v>0</v>
      </c>
      <c r="H10" s="248"/>
      <c r="I10" s="249">
        <f>ROUND(E10*H10,2)</f>
        <v>0</v>
      </c>
      <c r="J10" s="248"/>
      <c r="K10" s="249">
        <f>ROUND(E10*J10,2)</f>
        <v>0</v>
      </c>
      <c r="L10" s="249">
        <v>12</v>
      </c>
      <c r="M10" s="249">
        <f>G10*(1+L10/100)</f>
        <v>0</v>
      </c>
      <c r="N10" s="247">
        <v>1.2999999999999999E-4</v>
      </c>
      <c r="O10" s="247">
        <f>ROUND(E10*N10,2)</f>
        <v>0</v>
      </c>
      <c r="P10" s="247">
        <v>0</v>
      </c>
      <c r="Q10" s="247">
        <f>ROUND(E10*P10,2)</f>
        <v>0</v>
      </c>
      <c r="R10" s="249"/>
      <c r="S10" s="249" t="s">
        <v>192</v>
      </c>
      <c r="T10" s="250" t="s">
        <v>192</v>
      </c>
      <c r="U10" s="220">
        <v>0.12</v>
      </c>
      <c r="V10" s="220">
        <f>ROUND(E10*U10,2)</f>
        <v>0.66</v>
      </c>
      <c r="W10" s="220"/>
      <c r="X10" s="220" t="s">
        <v>180</v>
      </c>
      <c r="Y10" s="220" t="s">
        <v>140</v>
      </c>
      <c r="Z10" s="210"/>
      <c r="AA10" s="210"/>
      <c r="AB10" s="210"/>
      <c r="AC10" s="210"/>
      <c r="AD10" s="210"/>
      <c r="AE10" s="210"/>
      <c r="AF10" s="210"/>
      <c r="AG10" s="210" t="s">
        <v>181</v>
      </c>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row>
    <row r="11" spans="1:60" ht="25.5" x14ac:dyDescent="0.2">
      <c r="A11" s="227" t="s">
        <v>132</v>
      </c>
      <c r="B11" s="228" t="s">
        <v>83</v>
      </c>
      <c r="C11" s="251" t="s">
        <v>84</v>
      </c>
      <c r="D11" s="229"/>
      <c r="E11" s="230"/>
      <c r="F11" s="231"/>
      <c r="G11" s="231">
        <f>SUMIF(AG12:AG17,"&lt;&gt;NOR",G12:G17)</f>
        <v>0</v>
      </c>
      <c r="H11" s="231"/>
      <c r="I11" s="231">
        <f>SUM(I12:I17)</f>
        <v>0</v>
      </c>
      <c r="J11" s="231"/>
      <c r="K11" s="231">
        <f>SUM(K12:K17)</f>
        <v>0</v>
      </c>
      <c r="L11" s="231"/>
      <c r="M11" s="231">
        <f>SUM(M12:M17)</f>
        <v>0</v>
      </c>
      <c r="N11" s="230"/>
      <c r="O11" s="230">
        <f>SUM(O12:O17)</f>
        <v>0</v>
      </c>
      <c r="P11" s="230"/>
      <c r="Q11" s="230">
        <f>SUM(Q12:Q17)</f>
        <v>0</v>
      </c>
      <c r="R11" s="231"/>
      <c r="S11" s="231"/>
      <c r="T11" s="232"/>
      <c r="U11" s="226"/>
      <c r="V11" s="226">
        <f>SUM(V12:V17)</f>
        <v>8.5599999999999987</v>
      </c>
      <c r="W11" s="226"/>
      <c r="X11" s="226"/>
      <c r="Y11" s="226"/>
      <c r="AG11" t="s">
        <v>133</v>
      </c>
    </row>
    <row r="12" spans="1:60" ht="22.5" outlineLevel="1" x14ac:dyDescent="0.2">
      <c r="A12" s="234">
        <v>3</v>
      </c>
      <c r="B12" s="235" t="s">
        <v>445</v>
      </c>
      <c r="C12" s="252" t="s">
        <v>446</v>
      </c>
      <c r="D12" s="236" t="s">
        <v>200</v>
      </c>
      <c r="E12" s="237">
        <v>275.95800000000003</v>
      </c>
      <c r="F12" s="238"/>
      <c r="G12" s="239">
        <f>ROUND(E12*F12,2)</f>
        <v>0</v>
      </c>
      <c r="H12" s="238"/>
      <c r="I12" s="239">
        <f>ROUND(E12*H12,2)</f>
        <v>0</v>
      </c>
      <c r="J12" s="238"/>
      <c r="K12" s="239">
        <f>ROUND(E12*J12,2)</f>
        <v>0</v>
      </c>
      <c r="L12" s="239">
        <v>12</v>
      </c>
      <c r="M12" s="239">
        <f>G12*(1+L12/100)</f>
        <v>0</v>
      </c>
      <c r="N12" s="237">
        <v>0</v>
      </c>
      <c r="O12" s="237">
        <f>ROUND(E12*N12,2)</f>
        <v>0</v>
      </c>
      <c r="P12" s="237">
        <v>0</v>
      </c>
      <c r="Q12" s="237">
        <f>ROUND(E12*P12,2)</f>
        <v>0</v>
      </c>
      <c r="R12" s="239"/>
      <c r="S12" s="239" t="s">
        <v>192</v>
      </c>
      <c r="T12" s="240" t="s">
        <v>192</v>
      </c>
      <c r="U12" s="220">
        <v>1.4999999999999999E-2</v>
      </c>
      <c r="V12" s="220">
        <f>ROUND(E12*U12,2)</f>
        <v>4.1399999999999997</v>
      </c>
      <c r="W12" s="220"/>
      <c r="X12" s="220" t="s">
        <v>180</v>
      </c>
      <c r="Y12" s="220" t="s">
        <v>140</v>
      </c>
      <c r="Z12" s="210"/>
      <c r="AA12" s="210"/>
      <c r="AB12" s="210"/>
      <c r="AC12" s="210"/>
      <c r="AD12" s="210"/>
      <c r="AE12" s="210"/>
      <c r="AF12" s="210"/>
      <c r="AG12" s="210" t="s">
        <v>181</v>
      </c>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row>
    <row r="13" spans="1:60" outlineLevel="2" x14ac:dyDescent="0.2">
      <c r="A13" s="217"/>
      <c r="B13" s="218"/>
      <c r="C13" s="256" t="s">
        <v>447</v>
      </c>
      <c r="D13" s="224"/>
      <c r="E13" s="225"/>
      <c r="F13" s="220"/>
      <c r="G13" s="220"/>
      <c r="H13" s="220"/>
      <c r="I13" s="220"/>
      <c r="J13" s="220"/>
      <c r="K13" s="220"/>
      <c r="L13" s="220"/>
      <c r="M13" s="220"/>
      <c r="N13" s="219"/>
      <c r="O13" s="219"/>
      <c r="P13" s="219"/>
      <c r="Q13" s="219"/>
      <c r="R13" s="220"/>
      <c r="S13" s="220"/>
      <c r="T13" s="220"/>
      <c r="U13" s="220"/>
      <c r="V13" s="220"/>
      <c r="W13" s="220"/>
      <c r="X13" s="220"/>
      <c r="Y13" s="220"/>
      <c r="Z13" s="210"/>
      <c r="AA13" s="210"/>
      <c r="AB13" s="210"/>
      <c r="AC13" s="210"/>
      <c r="AD13" s="210"/>
      <c r="AE13" s="210"/>
      <c r="AF13" s="210"/>
      <c r="AG13" s="210" t="s">
        <v>194</v>
      </c>
      <c r="AH13" s="210">
        <v>0</v>
      </c>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row>
    <row r="14" spans="1:60" outlineLevel="3" x14ac:dyDescent="0.2">
      <c r="A14" s="217"/>
      <c r="B14" s="218"/>
      <c r="C14" s="256" t="s">
        <v>448</v>
      </c>
      <c r="D14" s="224"/>
      <c r="E14" s="225">
        <v>275.95800000000003</v>
      </c>
      <c r="F14" s="220"/>
      <c r="G14" s="220"/>
      <c r="H14" s="220"/>
      <c r="I14" s="220"/>
      <c r="J14" s="220"/>
      <c r="K14" s="220"/>
      <c r="L14" s="220"/>
      <c r="M14" s="220"/>
      <c r="N14" s="219"/>
      <c r="O14" s="219"/>
      <c r="P14" s="219"/>
      <c r="Q14" s="219"/>
      <c r="R14" s="220"/>
      <c r="S14" s="220"/>
      <c r="T14" s="220"/>
      <c r="U14" s="220"/>
      <c r="V14" s="220"/>
      <c r="W14" s="220"/>
      <c r="X14" s="220"/>
      <c r="Y14" s="220"/>
      <c r="Z14" s="210"/>
      <c r="AA14" s="210"/>
      <c r="AB14" s="210"/>
      <c r="AC14" s="210"/>
      <c r="AD14" s="210"/>
      <c r="AE14" s="210"/>
      <c r="AF14" s="210"/>
      <c r="AG14" s="210" t="s">
        <v>194</v>
      </c>
      <c r="AH14" s="210">
        <v>0</v>
      </c>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row>
    <row r="15" spans="1:60" ht="22.5" outlineLevel="1" x14ac:dyDescent="0.2">
      <c r="A15" s="234">
        <v>4</v>
      </c>
      <c r="B15" s="235" t="s">
        <v>449</v>
      </c>
      <c r="C15" s="252" t="s">
        <v>450</v>
      </c>
      <c r="D15" s="236" t="s">
        <v>200</v>
      </c>
      <c r="E15" s="237">
        <v>275.95800000000003</v>
      </c>
      <c r="F15" s="238"/>
      <c r="G15" s="239">
        <f>ROUND(E15*F15,2)</f>
        <v>0</v>
      </c>
      <c r="H15" s="238"/>
      <c r="I15" s="239">
        <f>ROUND(E15*H15,2)</f>
        <v>0</v>
      </c>
      <c r="J15" s="238"/>
      <c r="K15" s="239">
        <f>ROUND(E15*J15,2)</f>
        <v>0</v>
      </c>
      <c r="L15" s="239">
        <v>12</v>
      </c>
      <c r="M15" s="239">
        <f>G15*(1+L15/100)</f>
        <v>0</v>
      </c>
      <c r="N15" s="237">
        <v>0</v>
      </c>
      <c r="O15" s="237">
        <f>ROUND(E15*N15,2)</f>
        <v>0</v>
      </c>
      <c r="P15" s="237">
        <v>0</v>
      </c>
      <c r="Q15" s="237">
        <f>ROUND(E15*P15,2)</f>
        <v>0</v>
      </c>
      <c r="R15" s="239"/>
      <c r="S15" s="239" t="s">
        <v>192</v>
      </c>
      <c r="T15" s="240" t="s">
        <v>192</v>
      </c>
      <c r="U15" s="220">
        <v>1.6E-2</v>
      </c>
      <c r="V15" s="220">
        <f>ROUND(E15*U15,2)</f>
        <v>4.42</v>
      </c>
      <c r="W15" s="220"/>
      <c r="X15" s="220" t="s">
        <v>180</v>
      </c>
      <c r="Y15" s="220" t="s">
        <v>140</v>
      </c>
      <c r="Z15" s="210"/>
      <c r="AA15" s="210"/>
      <c r="AB15" s="210"/>
      <c r="AC15" s="210"/>
      <c r="AD15" s="210"/>
      <c r="AE15" s="210"/>
      <c r="AF15" s="210"/>
      <c r="AG15" s="210" t="s">
        <v>181</v>
      </c>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row>
    <row r="16" spans="1:60" outlineLevel="2" x14ac:dyDescent="0.2">
      <c r="A16" s="217"/>
      <c r="B16" s="218"/>
      <c r="C16" s="256" t="s">
        <v>447</v>
      </c>
      <c r="D16" s="224"/>
      <c r="E16" s="225"/>
      <c r="F16" s="220"/>
      <c r="G16" s="220"/>
      <c r="H16" s="220"/>
      <c r="I16" s="220"/>
      <c r="J16" s="220"/>
      <c r="K16" s="220"/>
      <c r="L16" s="220"/>
      <c r="M16" s="220"/>
      <c r="N16" s="219"/>
      <c r="O16" s="219"/>
      <c r="P16" s="219"/>
      <c r="Q16" s="219"/>
      <c r="R16" s="220"/>
      <c r="S16" s="220"/>
      <c r="T16" s="220"/>
      <c r="U16" s="220"/>
      <c r="V16" s="220"/>
      <c r="W16" s="220"/>
      <c r="X16" s="220"/>
      <c r="Y16" s="220"/>
      <c r="Z16" s="210"/>
      <c r="AA16" s="210"/>
      <c r="AB16" s="210"/>
      <c r="AC16" s="210"/>
      <c r="AD16" s="210"/>
      <c r="AE16" s="210"/>
      <c r="AF16" s="210"/>
      <c r="AG16" s="210" t="s">
        <v>194</v>
      </c>
      <c r="AH16" s="210">
        <v>0</v>
      </c>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row>
    <row r="17" spans="1:60" outlineLevel="3" x14ac:dyDescent="0.2">
      <c r="A17" s="217"/>
      <c r="B17" s="218"/>
      <c r="C17" s="256" t="s">
        <v>451</v>
      </c>
      <c r="D17" s="224"/>
      <c r="E17" s="225">
        <v>275.95800000000003</v>
      </c>
      <c r="F17" s="220"/>
      <c r="G17" s="220"/>
      <c r="H17" s="220"/>
      <c r="I17" s="220"/>
      <c r="J17" s="220"/>
      <c r="K17" s="220"/>
      <c r="L17" s="220"/>
      <c r="M17" s="220"/>
      <c r="N17" s="219"/>
      <c r="O17" s="219"/>
      <c r="P17" s="219"/>
      <c r="Q17" s="219"/>
      <c r="R17" s="220"/>
      <c r="S17" s="220"/>
      <c r="T17" s="220"/>
      <c r="U17" s="220"/>
      <c r="V17" s="220"/>
      <c r="W17" s="220"/>
      <c r="X17" s="220"/>
      <c r="Y17" s="220"/>
      <c r="Z17" s="210"/>
      <c r="AA17" s="210"/>
      <c r="AB17" s="210"/>
      <c r="AC17" s="210"/>
      <c r="AD17" s="210"/>
      <c r="AE17" s="210"/>
      <c r="AF17" s="210"/>
      <c r="AG17" s="210" t="s">
        <v>194</v>
      </c>
      <c r="AH17" s="210">
        <v>5</v>
      </c>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row>
    <row r="18" spans="1:60" x14ac:dyDescent="0.2">
      <c r="A18" s="227" t="s">
        <v>132</v>
      </c>
      <c r="B18" s="228" t="s">
        <v>85</v>
      </c>
      <c r="C18" s="251" t="s">
        <v>86</v>
      </c>
      <c r="D18" s="229"/>
      <c r="E18" s="230"/>
      <c r="F18" s="231"/>
      <c r="G18" s="231">
        <f>SUMIF(AG19:AG38,"&lt;&gt;NOR",G19:G38)</f>
        <v>0</v>
      </c>
      <c r="H18" s="231"/>
      <c r="I18" s="231">
        <f>SUM(I19:I38)</f>
        <v>0</v>
      </c>
      <c r="J18" s="231"/>
      <c r="K18" s="231">
        <f>SUM(K19:K38)</f>
        <v>0</v>
      </c>
      <c r="L18" s="231"/>
      <c r="M18" s="231">
        <f>SUM(M19:M38)</f>
        <v>0</v>
      </c>
      <c r="N18" s="230"/>
      <c r="O18" s="230">
        <f>SUM(O19:O38)</f>
        <v>0.18</v>
      </c>
      <c r="P18" s="230"/>
      <c r="Q18" s="230">
        <f>SUM(Q19:Q38)</f>
        <v>49.41</v>
      </c>
      <c r="R18" s="231"/>
      <c r="S18" s="231"/>
      <c r="T18" s="232"/>
      <c r="U18" s="226"/>
      <c r="V18" s="226">
        <f>SUM(V19:V38)</f>
        <v>175.85000000000002</v>
      </c>
      <c r="W18" s="226"/>
      <c r="X18" s="226"/>
      <c r="Y18" s="226"/>
      <c r="AG18" t="s">
        <v>133</v>
      </c>
    </row>
    <row r="19" spans="1:60" outlineLevel="1" x14ac:dyDescent="0.2">
      <c r="A19" s="234">
        <v>5</v>
      </c>
      <c r="B19" s="235" t="s">
        <v>452</v>
      </c>
      <c r="C19" s="252" t="s">
        <v>453</v>
      </c>
      <c r="D19" s="236" t="s">
        <v>200</v>
      </c>
      <c r="E19" s="237">
        <v>275.95800000000003</v>
      </c>
      <c r="F19" s="238"/>
      <c r="G19" s="239">
        <f>ROUND(E19*F19,2)</f>
        <v>0</v>
      </c>
      <c r="H19" s="238"/>
      <c r="I19" s="239">
        <f>ROUND(E19*H19,2)</f>
        <v>0</v>
      </c>
      <c r="J19" s="238"/>
      <c r="K19" s="239">
        <f>ROUND(E19*J19,2)</f>
        <v>0</v>
      </c>
      <c r="L19" s="239">
        <v>12</v>
      </c>
      <c r="M19" s="239">
        <f>G19*(1+L19/100)</f>
        <v>0</v>
      </c>
      <c r="N19" s="237">
        <v>6.7000000000000002E-4</v>
      </c>
      <c r="O19" s="237">
        <f>ROUND(E19*N19,2)</f>
        <v>0.18</v>
      </c>
      <c r="P19" s="237">
        <v>8.7999999999999995E-2</v>
      </c>
      <c r="Q19" s="237">
        <f>ROUND(E19*P19,2)</f>
        <v>24.28</v>
      </c>
      <c r="R19" s="239"/>
      <c r="S19" s="239" t="s">
        <v>192</v>
      </c>
      <c r="T19" s="240" t="s">
        <v>192</v>
      </c>
      <c r="U19" s="220">
        <v>0.36599999999999999</v>
      </c>
      <c r="V19" s="220">
        <f>ROUND(E19*U19,2)</f>
        <v>101</v>
      </c>
      <c r="W19" s="220"/>
      <c r="X19" s="220" t="s">
        <v>180</v>
      </c>
      <c r="Y19" s="220" t="s">
        <v>140</v>
      </c>
      <c r="Z19" s="210"/>
      <c r="AA19" s="210"/>
      <c r="AB19" s="210"/>
      <c r="AC19" s="210"/>
      <c r="AD19" s="210"/>
      <c r="AE19" s="210"/>
      <c r="AF19" s="210"/>
      <c r="AG19" s="210" t="s">
        <v>181</v>
      </c>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row>
    <row r="20" spans="1:60" outlineLevel="2" x14ac:dyDescent="0.2">
      <c r="A20" s="217"/>
      <c r="B20" s="218"/>
      <c r="C20" s="256" t="s">
        <v>454</v>
      </c>
      <c r="D20" s="224"/>
      <c r="E20" s="225"/>
      <c r="F20" s="220"/>
      <c r="G20" s="220"/>
      <c r="H20" s="220"/>
      <c r="I20" s="220"/>
      <c r="J20" s="220"/>
      <c r="K20" s="220"/>
      <c r="L20" s="220"/>
      <c r="M20" s="220"/>
      <c r="N20" s="219"/>
      <c r="O20" s="219"/>
      <c r="P20" s="219"/>
      <c r="Q20" s="219"/>
      <c r="R20" s="220"/>
      <c r="S20" s="220"/>
      <c r="T20" s="220"/>
      <c r="U20" s="220"/>
      <c r="V20" s="220"/>
      <c r="W20" s="220"/>
      <c r="X20" s="220"/>
      <c r="Y20" s="220"/>
      <c r="Z20" s="210"/>
      <c r="AA20" s="210"/>
      <c r="AB20" s="210"/>
      <c r="AC20" s="210"/>
      <c r="AD20" s="210"/>
      <c r="AE20" s="210"/>
      <c r="AF20" s="210"/>
      <c r="AG20" s="210" t="s">
        <v>194</v>
      </c>
      <c r="AH20" s="210">
        <v>0</v>
      </c>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row>
    <row r="21" spans="1:60" outlineLevel="3" x14ac:dyDescent="0.2">
      <c r="A21" s="217"/>
      <c r="B21" s="218"/>
      <c r="C21" s="256" t="s">
        <v>455</v>
      </c>
      <c r="D21" s="224"/>
      <c r="E21" s="225">
        <v>43.533999999999999</v>
      </c>
      <c r="F21" s="220"/>
      <c r="G21" s="220"/>
      <c r="H21" s="220"/>
      <c r="I21" s="220"/>
      <c r="J21" s="220"/>
      <c r="K21" s="220"/>
      <c r="L21" s="220"/>
      <c r="M21" s="220"/>
      <c r="N21" s="219"/>
      <c r="O21" s="219"/>
      <c r="P21" s="219"/>
      <c r="Q21" s="219"/>
      <c r="R21" s="220"/>
      <c r="S21" s="220"/>
      <c r="T21" s="220"/>
      <c r="U21" s="220"/>
      <c r="V21" s="220"/>
      <c r="W21" s="220"/>
      <c r="X21" s="220"/>
      <c r="Y21" s="220"/>
      <c r="Z21" s="210"/>
      <c r="AA21" s="210"/>
      <c r="AB21" s="210"/>
      <c r="AC21" s="210"/>
      <c r="AD21" s="210"/>
      <c r="AE21" s="210"/>
      <c r="AF21" s="210"/>
      <c r="AG21" s="210" t="s">
        <v>194</v>
      </c>
      <c r="AH21" s="210">
        <v>0</v>
      </c>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row>
    <row r="22" spans="1:60" outlineLevel="3" x14ac:dyDescent="0.2">
      <c r="A22" s="217"/>
      <c r="B22" s="218"/>
      <c r="C22" s="256" t="s">
        <v>456</v>
      </c>
      <c r="D22" s="224"/>
      <c r="E22" s="225"/>
      <c r="F22" s="220"/>
      <c r="G22" s="220"/>
      <c r="H22" s="220"/>
      <c r="I22" s="220"/>
      <c r="J22" s="220"/>
      <c r="K22" s="220"/>
      <c r="L22" s="220"/>
      <c r="M22" s="220"/>
      <c r="N22" s="219"/>
      <c r="O22" s="219"/>
      <c r="P22" s="219"/>
      <c r="Q22" s="219"/>
      <c r="R22" s="220"/>
      <c r="S22" s="220"/>
      <c r="T22" s="220"/>
      <c r="U22" s="220"/>
      <c r="V22" s="220"/>
      <c r="W22" s="220"/>
      <c r="X22" s="220"/>
      <c r="Y22" s="220"/>
      <c r="Z22" s="210"/>
      <c r="AA22" s="210"/>
      <c r="AB22" s="210"/>
      <c r="AC22" s="210"/>
      <c r="AD22" s="210"/>
      <c r="AE22" s="210"/>
      <c r="AF22" s="210"/>
      <c r="AG22" s="210" t="s">
        <v>194</v>
      </c>
      <c r="AH22" s="210">
        <v>0</v>
      </c>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row>
    <row r="23" spans="1:60" outlineLevel="3" x14ac:dyDescent="0.2">
      <c r="A23" s="217"/>
      <c r="B23" s="218"/>
      <c r="C23" s="256" t="s">
        <v>457</v>
      </c>
      <c r="D23" s="224"/>
      <c r="E23" s="225">
        <v>94.626999999999995</v>
      </c>
      <c r="F23" s="220"/>
      <c r="G23" s="220"/>
      <c r="H23" s="220"/>
      <c r="I23" s="220"/>
      <c r="J23" s="220"/>
      <c r="K23" s="220"/>
      <c r="L23" s="220"/>
      <c r="M23" s="220"/>
      <c r="N23" s="219"/>
      <c r="O23" s="219"/>
      <c r="P23" s="219"/>
      <c r="Q23" s="219"/>
      <c r="R23" s="220"/>
      <c r="S23" s="220"/>
      <c r="T23" s="220"/>
      <c r="U23" s="220"/>
      <c r="V23" s="220"/>
      <c r="W23" s="220"/>
      <c r="X23" s="220"/>
      <c r="Y23" s="220"/>
      <c r="Z23" s="210"/>
      <c r="AA23" s="210"/>
      <c r="AB23" s="210"/>
      <c r="AC23" s="210"/>
      <c r="AD23" s="210"/>
      <c r="AE23" s="210"/>
      <c r="AF23" s="210"/>
      <c r="AG23" s="210" t="s">
        <v>194</v>
      </c>
      <c r="AH23" s="210">
        <v>0</v>
      </c>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row>
    <row r="24" spans="1:60" outlineLevel="3" x14ac:dyDescent="0.2">
      <c r="A24" s="217"/>
      <c r="B24" s="218"/>
      <c r="C24" s="256" t="s">
        <v>458</v>
      </c>
      <c r="D24" s="224"/>
      <c r="E24" s="225">
        <v>137.797</v>
      </c>
      <c r="F24" s="220"/>
      <c r="G24" s="220"/>
      <c r="H24" s="220"/>
      <c r="I24" s="220"/>
      <c r="J24" s="220"/>
      <c r="K24" s="220"/>
      <c r="L24" s="220"/>
      <c r="M24" s="220"/>
      <c r="N24" s="219"/>
      <c r="O24" s="219"/>
      <c r="P24" s="219"/>
      <c r="Q24" s="219"/>
      <c r="R24" s="220"/>
      <c r="S24" s="220"/>
      <c r="T24" s="220"/>
      <c r="U24" s="220"/>
      <c r="V24" s="220"/>
      <c r="W24" s="220"/>
      <c r="X24" s="220"/>
      <c r="Y24" s="220"/>
      <c r="Z24" s="210"/>
      <c r="AA24" s="210"/>
      <c r="AB24" s="210"/>
      <c r="AC24" s="210"/>
      <c r="AD24" s="210"/>
      <c r="AE24" s="210"/>
      <c r="AF24" s="210"/>
      <c r="AG24" s="210" t="s">
        <v>194</v>
      </c>
      <c r="AH24" s="210">
        <v>0</v>
      </c>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row>
    <row r="25" spans="1:60" outlineLevel="1" x14ac:dyDescent="0.2">
      <c r="A25" s="234">
        <v>6</v>
      </c>
      <c r="B25" s="235" t="s">
        <v>459</v>
      </c>
      <c r="C25" s="252" t="s">
        <v>460</v>
      </c>
      <c r="D25" s="236" t="s">
        <v>461</v>
      </c>
      <c r="E25" s="237">
        <v>4.5378299999999996</v>
      </c>
      <c r="F25" s="238"/>
      <c r="G25" s="239">
        <f>ROUND(E25*F25,2)</f>
        <v>0</v>
      </c>
      <c r="H25" s="238"/>
      <c r="I25" s="239">
        <f>ROUND(E25*H25,2)</f>
        <v>0</v>
      </c>
      <c r="J25" s="238"/>
      <c r="K25" s="239">
        <f>ROUND(E25*J25,2)</f>
        <v>0</v>
      </c>
      <c r="L25" s="239">
        <v>12</v>
      </c>
      <c r="M25" s="239">
        <f>G25*(1+L25/100)</f>
        <v>0</v>
      </c>
      <c r="N25" s="237">
        <v>0</v>
      </c>
      <c r="O25" s="237">
        <f>ROUND(E25*N25,2)</f>
        <v>0</v>
      </c>
      <c r="P25" s="237">
        <v>1.6</v>
      </c>
      <c r="Q25" s="237">
        <f>ROUND(E25*P25,2)</f>
        <v>7.26</v>
      </c>
      <c r="R25" s="239"/>
      <c r="S25" s="239" t="s">
        <v>192</v>
      </c>
      <c r="T25" s="240" t="s">
        <v>192</v>
      </c>
      <c r="U25" s="220">
        <v>4.2889999999999997</v>
      </c>
      <c r="V25" s="220">
        <f>ROUND(E25*U25,2)</f>
        <v>19.46</v>
      </c>
      <c r="W25" s="220"/>
      <c r="X25" s="220" t="s">
        <v>180</v>
      </c>
      <c r="Y25" s="220" t="s">
        <v>140</v>
      </c>
      <c r="Z25" s="210"/>
      <c r="AA25" s="210"/>
      <c r="AB25" s="210"/>
      <c r="AC25" s="210"/>
      <c r="AD25" s="210"/>
      <c r="AE25" s="210"/>
      <c r="AF25" s="210"/>
      <c r="AG25" s="210" t="s">
        <v>181</v>
      </c>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row>
    <row r="26" spans="1:60" outlineLevel="2" x14ac:dyDescent="0.2">
      <c r="A26" s="217"/>
      <c r="B26" s="218"/>
      <c r="C26" s="256" t="s">
        <v>462</v>
      </c>
      <c r="D26" s="224"/>
      <c r="E26" s="225"/>
      <c r="F26" s="220"/>
      <c r="G26" s="220"/>
      <c r="H26" s="220"/>
      <c r="I26" s="220"/>
      <c r="J26" s="220"/>
      <c r="K26" s="220"/>
      <c r="L26" s="220"/>
      <c r="M26" s="220"/>
      <c r="N26" s="219"/>
      <c r="O26" s="219"/>
      <c r="P26" s="219"/>
      <c r="Q26" s="219"/>
      <c r="R26" s="220"/>
      <c r="S26" s="220"/>
      <c r="T26" s="220"/>
      <c r="U26" s="220"/>
      <c r="V26" s="220"/>
      <c r="W26" s="220"/>
      <c r="X26" s="220"/>
      <c r="Y26" s="220"/>
      <c r="Z26" s="210"/>
      <c r="AA26" s="210"/>
      <c r="AB26" s="210"/>
      <c r="AC26" s="210"/>
      <c r="AD26" s="210"/>
      <c r="AE26" s="210"/>
      <c r="AF26" s="210"/>
      <c r="AG26" s="210" t="s">
        <v>194</v>
      </c>
      <c r="AH26" s="210">
        <v>0</v>
      </c>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row>
    <row r="27" spans="1:60" outlineLevel="3" x14ac:dyDescent="0.2">
      <c r="A27" s="217"/>
      <c r="B27" s="218"/>
      <c r="C27" s="256" t="s">
        <v>463</v>
      </c>
      <c r="D27" s="224"/>
      <c r="E27" s="225"/>
      <c r="F27" s="220"/>
      <c r="G27" s="220"/>
      <c r="H27" s="220"/>
      <c r="I27" s="220"/>
      <c r="J27" s="220"/>
      <c r="K27" s="220"/>
      <c r="L27" s="220"/>
      <c r="M27" s="220"/>
      <c r="N27" s="219"/>
      <c r="O27" s="219"/>
      <c r="P27" s="219"/>
      <c r="Q27" s="219"/>
      <c r="R27" s="220"/>
      <c r="S27" s="220"/>
      <c r="T27" s="220"/>
      <c r="U27" s="220"/>
      <c r="V27" s="220"/>
      <c r="W27" s="220"/>
      <c r="X27" s="220"/>
      <c r="Y27" s="220"/>
      <c r="Z27" s="210"/>
      <c r="AA27" s="210"/>
      <c r="AB27" s="210"/>
      <c r="AC27" s="210"/>
      <c r="AD27" s="210"/>
      <c r="AE27" s="210"/>
      <c r="AF27" s="210"/>
      <c r="AG27" s="210" t="s">
        <v>194</v>
      </c>
      <c r="AH27" s="210">
        <v>0</v>
      </c>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row>
    <row r="28" spans="1:60" outlineLevel="3" x14ac:dyDescent="0.2">
      <c r="A28" s="217"/>
      <c r="B28" s="218"/>
      <c r="C28" s="256" t="s">
        <v>464</v>
      </c>
      <c r="D28" s="224"/>
      <c r="E28" s="225">
        <v>4.5378299999999996</v>
      </c>
      <c r="F28" s="220"/>
      <c r="G28" s="220"/>
      <c r="H28" s="220"/>
      <c r="I28" s="220"/>
      <c r="J28" s="220"/>
      <c r="K28" s="220"/>
      <c r="L28" s="220"/>
      <c r="M28" s="220"/>
      <c r="N28" s="219"/>
      <c r="O28" s="219"/>
      <c r="P28" s="219"/>
      <c r="Q28" s="219"/>
      <c r="R28" s="220"/>
      <c r="S28" s="220"/>
      <c r="T28" s="220"/>
      <c r="U28" s="220"/>
      <c r="V28" s="220"/>
      <c r="W28" s="220"/>
      <c r="X28" s="220"/>
      <c r="Y28" s="220"/>
      <c r="Z28" s="210"/>
      <c r="AA28" s="210"/>
      <c r="AB28" s="210"/>
      <c r="AC28" s="210"/>
      <c r="AD28" s="210"/>
      <c r="AE28" s="210"/>
      <c r="AF28" s="210"/>
      <c r="AG28" s="210" t="s">
        <v>194</v>
      </c>
      <c r="AH28" s="210">
        <v>0</v>
      </c>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row>
    <row r="29" spans="1:60" outlineLevel="1" x14ac:dyDescent="0.2">
      <c r="A29" s="234">
        <v>7</v>
      </c>
      <c r="B29" s="235" t="s">
        <v>465</v>
      </c>
      <c r="C29" s="252" t="s">
        <v>466</v>
      </c>
      <c r="D29" s="236" t="s">
        <v>461</v>
      </c>
      <c r="E29" s="237">
        <v>10.40897</v>
      </c>
      <c r="F29" s="238"/>
      <c r="G29" s="239">
        <f>ROUND(E29*F29,2)</f>
        <v>0</v>
      </c>
      <c r="H29" s="238"/>
      <c r="I29" s="239">
        <f>ROUND(E29*H29,2)</f>
        <v>0</v>
      </c>
      <c r="J29" s="238"/>
      <c r="K29" s="239">
        <f>ROUND(E29*J29,2)</f>
        <v>0</v>
      </c>
      <c r="L29" s="239">
        <v>12</v>
      </c>
      <c r="M29" s="239">
        <f>G29*(1+L29/100)</f>
        <v>0</v>
      </c>
      <c r="N29" s="237">
        <v>0</v>
      </c>
      <c r="O29" s="237">
        <f>ROUND(E29*N29,2)</f>
        <v>0</v>
      </c>
      <c r="P29" s="237">
        <v>1.6</v>
      </c>
      <c r="Q29" s="237">
        <f>ROUND(E29*P29,2)</f>
        <v>16.649999999999999</v>
      </c>
      <c r="R29" s="239"/>
      <c r="S29" s="239" t="s">
        <v>192</v>
      </c>
      <c r="T29" s="240" t="s">
        <v>192</v>
      </c>
      <c r="U29" s="220">
        <v>3.5739999999999998</v>
      </c>
      <c r="V29" s="220">
        <f>ROUND(E29*U29,2)</f>
        <v>37.200000000000003</v>
      </c>
      <c r="W29" s="220"/>
      <c r="X29" s="220" t="s">
        <v>180</v>
      </c>
      <c r="Y29" s="220" t="s">
        <v>140</v>
      </c>
      <c r="Z29" s="210"/>
      <c r="AA29" s="210"/>
      <c r="AB29" s="210"/>
      <c r="AC29" s="210"/>
      <c r="AD29" s="210"/>
      <c r="AE29" s="210"/>
      <c r="AF29" s="210"/>
      <c r="AG29" s="210" t="s">
        <v>181</v>
      </c>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row>
    <row r="30" spans="1:60" outlineLevel="2" x14ac:dyDescent="0.2">
      <c r="A30" s="217"/>
      <c r="B30" s="218"/>
      <c r="C30" s="256" t="s">
        <v>462</v>
      </c>
      <c r="D30" s="224"/>
      <c r="E30" s="225"/>
      <c r="F30" s="220"/>
      <c r="G30" s="220"/>
      <c r="H30" s="220"/>
      <c r="I30" s="220"/>
      <c r="J30" s="220"/>
      <c r="K30" s="220"/>
      <c r="L30" s="220"/>
      <c r="M30" s="220"/>
      <c r="N30" s="219"/>
      <c r="O30" s="219"/>
      <c r="P30" s="219"/>
      <c r="Q30" s="219"/>
      <c r="R30" s="220"/>
      <c r="S30" s="220"/>
      <c r="T30" s="220"/>
      <c r="U30" s="220"/>
      <c r="V30" s="220"/>
      <c r="W30" s="220"/>
      <c r="X30" s="220"/>
      <c r="Y30" s="220"/>
      <c r="Z30" s="210"/>
      <c r="AA30" s="210"/>
      <c r="AB30" s="210"/>
      <c r="AC30" s="210"/>
      <c r="AD30" s="210"/>
      <c r="AE30" s="210"/>
      <c r="AF30" s="210"/>
      <c r="AG30" s="210" t="s">
        <v>194</v>
      </c>
      <c r="AH30" s="210">
        <v>0</v>
      </c>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row>
    <row r="31" spans="1:60" outlineLevel="3" x14ac:dyDescent="0.2">
      <c r="A31" s="217"/>
      <c r="B31" s="218"/>
      <c r="C31" s="256" t="s">
        <v>467</v>
      </c>
      <c r="D31" s="224"/>
      <c r="E31" s="225"/>
      <c r="F31" s="220"/>
      <c r="G31" s="220"/>
      <c r="H31" s="220"/>
      <c r="I31" s="220"/>
      <c r="J31" s="220"/>
      <c r="K31" s="220"/>
      <c r="L31" s="220"/>
      <c r="M31" s="220"/>
      <c r="N31" s="219"/>
      <c r="O31" s="219"/>
      <c r="P31" s="219"/>
      <c r="Q31" s="219"/>
      <c r="R31" s="220"/>
      <c r="S31" s="220"/>
      <c r="T31" s="220"/>
      <c r="U31" s="220"/>
      <c r="V31" s="220"/>
      <c r="W31" s="220"/>
      <c r="X31" s="220"/>
      <c r="Y31" s="220"/>
      <c r="Z31" s="210"/>
      <c r="AA31" s="210"/>
      <c r="AB31" s="210"/>
      <c r="AC31" s="210"/>
      <c r="AD31" s="210"/>
      <c r="AE31" s="210"/>
      <c r="AF31" s="210"/>
      <c r="AG31" s="210" t="s">
        <v>194</v>
      </c>
      <c r="AH31" s="210">
        <v>0</v>
      </c>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row>
    <row r="32" spans="1:60" outlineLevel="3" x14ac:dyDescent="0.2">
      <c r="A32" s="217"/>
      <c r="B32" s="218"/>
      <c r="C32" s="256" t="s">
        <v>468</v>
      </c>
      <c r="D32" s="224"/>
      <c r="E32" s="225">
        <v>10.40897</v>
      </c>
      <c r="F32" s="220"/>
      <c r="G32" s="220"/>
      <c r="H32" s="220"/>
      <c r="I32" s="220"/>
      <c r="J32" s="220"/>
      <c r="K32" s="220"/>
      <c r="L32" s="220"/>
      <c r="M32" s="220"/>
      <c r="N32" s="219"/>
      <c r="O32" s="219"/>
      <c r="P32" s="219"/>
      <c r="Q32" s="219"/>
      <c r="R32" s="220"/>
      <c r="S32" s="220"/>
      <c r="T32" s="220"/>
      <c r="U32" s="220"/>
      <c r="V32" s="220"/>
      <c r="W32" s="220"/>
      <c r="X32" s="220"/>
      <c r="Y32" s="220"/>
      <c r="Z32" s="210"/>
      <c r="AA32" s="210"/>
      <c r="AB32" s="210"/>
      <c r="AC32" s="210"/>
      <c r="AD32" s="210"/>
      <c r="AE32" s="210"/>
      <c r="AF32" s="210"/>
      <c r="AG32" s="210" t="s">
        <v>194</v>
      </c>
      <c r="AH32" s="210">
        <v>0</v>
      </c>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row>
    <row r="33" spans="1:60" outlineLevel="1" x14ac:dyDescent="0.2">
      <c r="A33" s="234">
        <v>8</v>
      </c>
      <c r="B33" s="235" t="s">
        <v>469</v>
      </c>
      <c r="C33" s="252" t="s">
        <v>470</v>
      </c>
      <c r="D33" s="236" t="s">
        <v>191</v>
      </c>
      <c r="E33" s="237">
        <v>33.08</v>
      </c>
      <c r="F33" s="238"/>
      <c r="G33" s="239">
        <f>ROUND(E33*F33,2)</f>
        <v>0</v>
      </c>
      <c r="H33" s="238"/>
      <c r="I33" s="239">
        <f>ROUND(E33*H33,2)</f>
        <v>0</v>
      </c>
      <c r="J33" s="238"/>
      <c r="K33" s="239">
        <f>ROUND(E33*J33,2)</f>
        <v>0</v>
      </c>
      <c r="L33" s="239">
        <v>12</v>
      </c>
      <c r="M33" s="239">
        <f>G33*(1+L33/100)</f>
        <v>0</v>
      </c>
      <c r="N33" s="237">
        <v>0</v>
      </c>
      <c r="O33" s="237">
        <f>ROUND(E33*N33,2)</f>
        <v>0</v>
      </c>
      <c r="P33" s="237">
        <v>3.6999999999999998E-2</v>
      </c>
      <c r="Q33" s="237">
        <f>ROUND(E33*P33,2)</f>
        <v>1.22</v>
      </c>
      <c r="R33" s="239"/>
      <c r="S33" s="239" t="s">
        <v>192</v>
      </c>
      <c r="T33" s="240" t="s">
        <v>192</v>
      </c>
      <c r="U33" s="220">
        <v>0.55000000000000004</v>
      </c>
      <c r="V33" s="220">
        <f>ROUND(E33*U33,2)</f>
        <v>18.190000000000001</v>
      </c>
      <c r="W33" s="220"/>
      <c r="X33" s="220" t="s">
        <v>180</v>
      </c>
      <c r="Y33" s="220" t="s">
        <v>140</v>
      </c>
      <c r="Z33" s="210"/>
      <c r="AA33" s="210"/>
      <c r="AB33" s="210"/>
      <c r="AC33" s="210"/>
      <c r="AD33" s="210"/>
      <c r="AE33" s="210"/>
      <c r="AF33" s="210"/>
      <c r="AG33" s="210" t="s">
        <v>181</v>
      </c>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row>
    <row r="34" spans="1:60" outlineLevel="2" x14ac:dyDescent="0.2">
      <c r="A34" s="217"/>
      <c r="B34" s="218"/>
      <c r="C34" s="256" t="s">
        <v>471</v>
      </c>
      <c r="D34" s="224"/>
      <c r="E34" s="225"/>
      <c r="F34" s="220"/>
      <c r="G34" s="220"/>
      <c r="H34" s="220"/>
      <c r="I34" s="220"/>
      <c r="J34" s="220"/>
      <c r="K34" s="220"/>
      <c r="L34" s="220"/>
      <c r="M34" s="220"/>
      <c r="N34" s="219"/>
      <c r="O34" s="219"/>
      <c r="P34" s="219"/>
      <c r="Q34" s="219"/>
      <c r="R34" s="220"/>
      <c r="S34" s="220"/>
      <c r="T34" s="220"/>
      <c r="U34" s="220"/>
      <c r="V34" s="220"/>
      <c r="W34" s="220"/>
      <c r="X34" s="220"/>
      <c r="Y34" s="220"/>
      <c r="Z34" s="210"/>
      <c r="AA34" s="210"/>
      <c r="AB34" s="210"/>
      <c r="AC34" s="210"/>
      <c r="AD34" s="210"/>
      <c r="AE34" s="210"/>
      <c r="AF34" s="210"/>
      <c r="AG34" s="210" t="s">
        <v>194</v>
      </c>
      <c r="AH34" s="210">
        <v>0</v>
      </c>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row>
    <row r="35" spans="1:60" outlineLevel="3" x14ac:dyDescent="0.2">
      <c r="A35" s="217"/>
      <c r="B35" s="218"/>
      <c r="C35" s="256" t="s">
        <v>472</v>
      </c>
      <c r="D35" s="224"/>
      <c r="E35" s="225">
        <v>4.6399999999999997</v>
      </c>
      <c r="F35" s="220"/>
      <c r="G35" s="220"/>
      <c r="H35" s="220"/>
      <c r="I35" s="220"/>
      <c r="J35" s="220"/>
      <c r="K35" s="220"/>
      <c r="L35" s="220"/>
      <c r="M35" s="220"/>
      <c r="N35" s="219"/>
      <c r="O35" s="219"/>
      <c r="P35" s="219"/>
      <c r="Q35" s="219"/>
      <c r="R35" s="220"/>
      <c r="S35" s="220"/>
      <c r="T35" s="220"/>
      <c r="U35" s="220"/>
      <c r="V35" s="220"/>
      <c r="W35" s="220"/>
      <c r="X35" s="220"/>
      <c r="Y35" s="220"/>
      <c r="Z35" s="210"/>
      <c r="AA35" s="210"/>
      <c r="AB35" s="210"/>
      <c r="AC35" s="210"/>
      <c r="AD35" s="210"/>
      <c r="AE35" s="210"/>
      <c r="AF35" s="210"/>
      <c r="AG35" s="210" t="s">
        <v>194</v>
      </c>
      <c r="AH35" s="210">
        <v>0</v>
      </c>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row>
    <row r="36" spans="1:60" outlineLevel="3" x14ac:dyDescent="0.2">
      <c r="A36" s="217"/>
      <c r="B36" s="218"/>
      <c r="C36" s="256" t="s">
        <v>473</v>
      </c>
      <c r="D36" s="224"/>
      <c r="E36" s="225">
        <v>23.2</v>
      </c>
      <c r="F36" s="220"/>
      <c r="G36" s="220"/>
      <c r="H36" s="220"/>
      <c r="I36" s="220"/>
      <c r="J36" s="220"/>
      <c r="K36" s="220"/>
      <c r="L36" s="220"/>
      <c r="M36" s="220"/>
      <c r="N36" s="219"/>
      <c r="O36" s="219"/>
      <c r="P36" s="219"/>
      <c r="Q36" s="219"/>
      <c r="R36" s="220"/>
      <c r="S36" s="220"/>
      <c r="T36" s="220"/>
      <c r="U36" s="220"/>
      <c r="V36" s="220"/>
      <c r="W36" s="220"/>
      <c r="X36" s="220"/>
      <c r="Y36" s="220"/>
      <c r="Z36" s="210"/>
      <c r="AA36" s="210"/>
      <c r="AB36" s="210"/>
      <c r="AC36" s="210"/>
      <c r="AD36" s="210"/>
      <c r="AE36" s="210"/>
      <c r="AF36" s="210"/>
      <c r="AG36" s="210" t="s">
        <v>194</v>
      </c>
      <c r="AH36" s="210">
        <v>0</v>
      </c>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row>
    <row r="37" spans="1:60" outlineLevel="3" x14ac:dyDescent="0.2">
      <c r="A37" s="217"/>
      <c r="B37" s="218"/>
      <c r="C37" s="256" t="s">
        <v>474</v>
      </c>
      <c r="D37" s="224"/>
      <c r="E37" s="225">
        <v>1.5</v>
      </c>
      <c r="F37" s="220"/>
      <c r="G37" s="220"/>
      <c r="H37" s="220"/>
      <c r="I37" s="220"/>
      <c r="J37" s="220"/>
      <c r="K37" s="220"/>
      <c r="L37" s="220"/>
      <c r="M37" s="220"/>
      <c r="N37" s="219"/>
      <c r="O37" s="219"/>
      <c r="P37" s="219"/>
      <c r="Q37" s="219"/>
      <c r="R37" s="220"/>
      <c r="S37" s="220"/>
      <c r="T37" s="220"/>
      <c r="U37" s="220"/>
      <c r="V37" s="220"/>
      <c r="W37" s="220"/>
      <c r="X37" s="220"/>
      <c r="Y37" s="220"/>
      <c r="Z37" s="210"/>
      <c r="AA37" s="210"/>
      <c r="AB37" s="210"/>
      <c r="AC37" s="210"/>
      <c r="AD37" s="210"/>
      <c r="AE37" s="210"/>
      <c r="AF37" s="210"/>
      <c r="AG37" s="210" t="s">
        <v>194</v>
      </c>
      <c r="AH37" s="210">
        <v>0</v>
      </c>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row>
    <row r="38" spans="1:60" outlineLevel="3" x14ac:dyDescent="0.2">
      <c r="A38" s="217"/>
      <c r="B38" s="218"/>
      <c r="C38" s="256" t="s">
        <v>475</v>
      </c>
      <c r="D38" s="224"/>
      <c r="E38" s="225">
        <v>3.74</v>
      </c>
      <c r="F38" s="220"/>
      <c r="G38" s="220"/>
      <c r="H38" s="220"/>
      <c r="I38" s="220"/>
      <c r="J38" s="220"/>
      <c r="K38" s="220"/>
      <c r="L38" s="220"/>
      <c r="M38" s="220"/>
      <c r="N38" s="219"/>
      <c r="O38" s="219"/>
      <c r="P38" s="219"/>
      <c r="Q38" s="219"/>
      <c r="R38" s="220"/>
      <c r="S38" s="220"/>
      <c r="T38" s="220"/>
      <c r="U38" s="220"/>
      <c r="V38" s="220"/>
      <c r="W38" s="220"/>
      <c r="X38" s="220"/>
      <c r="Y38" s="220"/>
      <c r="Z38" s="210"/>
      <c r="AA38" s="210"/>
      <c r="AB38" s="210"/>
      <c r="AC38" s="210"/>
      <c r="AD38" s="210"/>
      <c r="AE38" s="210"/>
      <c r="AF38" s="210"/>
      <c r="AG38" s="210" t="s">
        <v>194</v>
      </c>
      <c r="AH38" s="210">
        <v>0</v>
      </c>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row>
    <row r="39" spans="1:60" x14ac:dyDescent="0.2">
      <c r="A39" s="227" t="s">
        <v>132</v>
      </c>
      <c r="B39" s="228" t="s">
        <v>89</v>
      </c>
      <c r="C39" s="251" t="s">
        <v>90</v>
      </c>
      <c r="D39" s="229"/>
      <c r="E39" s="230"/>
      <c r="F39" s="231"/>
      <c r="G39" s="231">
        <f>SUMIF(AG40:AG84,"&lt;&gt;NOR",G40:G84)</f>
        <v>0</v>
      </c>
      <c r="H39" s="231"/>
      <c r="I39" s="231">
        <f>SUM(I40:I84)</f>
        <v>0</v>
      </c>
      <c r="J39" s="231"/>
      <c r="K39" s="231">
        <f>SUM(K40:K84)</f>
        <v>0</v>
      </c>
      <c r="L39" s="231"/>
      <c r="M39" s="231">
        <f>SUM(M40:M84)</f>
        <v>0</v>
      </c>
      <c r="N39" s="230"/>
      <c r="O39" s="230">
        <f>SUM(O40:O84)</f>
        <v>5.18</v>
      </c>
      <c r="P39" s="230"/>
      <c r="Q39" s="230">
        <f>SUM(Q40:Q84)</f>
        <v>20.419999999999998</v>
      </c>
      <c r="R39" s="231"/>
      <c r="S39" s="231"/>
      <c r="T39" s="232"/>
      <c r="U39" s="226"/>
      <c r="V39" s="226">
        <f>SUM(V40:V84)</f>
        <v>254.67000000000002</v>
      </c>
      <c r="W39" s="226"/>
      <c r="X39" s="226"/>
      <c r="Y39" s="226"/>
      <c r="AG39" t="s">
        <v>133</v>
      </c>
    </row>
    <row r="40" spans="1:60" ht="22.5" outlineLevel="1" x14ac:dyDescent="0.2">
      <c r="A40" s="234">
        <v>9</v>
      </c>
      <c r="B40" s="235" t="s">
        <v>476</v>
      </c>
      <c r="C40" s="252" t="s">
        <v>477</v>
      </c>
      <c r="D40" s="236" t="s">
        <v>200</v>
      </c>
      <c r="E40" s="237">
        <v>275.95800000000003</v>
      </c>
      <c r="F40" s="238"/>
      <c r="G40" s="239">
        <f>ROUND(E40*F40,2)</f>
        <v>0</v>
      </c>
      <c r="H40" s="238"/>
      <c r="I40" s="239">
        <f>ROUND(E40*H40,2)</f>
        <v>0</v>
      </c>
      <c r="J40" s="238"/>
      <c r="K40" s="239">
        <f>ROUND(E40*J40,2)</f>
        <v>0</v>
      </c>
      <c r="L40" s="239">
        <v>12</v>
      </c>
      <c r="M40" s="239">
        <f>G40*(1+L40/100)</f>
        <v>0</v>
      </c>
      <c r="N40" s="237">
        <v>0</v>
      </c>
      <c r="O40" s="237">
        <f>ROUND(E40*N40,2)</f>
        <v>0</v>
      </c>
      <c r="P40" s="237">
        <v>1.4E-2</v>
      </c>
      <c r="Q40" s="237">
        <f>ROUND(E40*P40,2)</f>
        <v>3.86</v>
      </c>
      <c r="R40" s="239"/>
      <c r="S40" s="239" t="s">
        <v>192</v>
      </c>
      <c r="T40" s="240" t="s">
        <v>192</v>
      </c>
      <c r="U40" s="220">
        <v>6.5000000000000002E-2</v>
      </c>
      <c r="V40" s="220">
        <f>ROUND(E40*U40,2)</f>
        <v>17.940000000000001</v>
      </c>
      <c r="W40" s="220"/>
      <c r="X40" s="220" t="s">
        <v>180</v>
      </c>
      <c r="Y40" s="220" t="s">
        <v>140</v>
      </c>
      <c r="Z40" s="210"/>
      <c r="AA40" s="210"/>
      <c r="AB40" s="210"/>
      <c r="AC40" s="210"/>
      <c r="AD40" s="210"/>
      <c r="AE40" s="210"/>
      <c r="AF40" s="210"/>
      <c r="AG40" s="210" t="s">
        <v>181</v>
      </c>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row>
    <row r="41" spans="1:60" outlineLevel="2" x14ac:dyDescent="0.2">
      <c r="A41" s="217"/>
      <c r="B41" s="218"/>
      <c r="C41" s="256" t="s">
        <v>454</v>
      </c>
      <c r="D41" s="224"/>
      <c r="E41" s="225"/>
      <c r="F41" s="220"/>
      <c r="G41" s="220"/>
      <c r="H41" s="220"/>
      <c r="I41" s="220"/>
      <c r="J41" s="220"/>
      <c r="K41" s="220"/>
      <c r="L41" s="220"/>
      <c r="M41" s="220"/>
      <c r="N41" s="219"/>
      <c r="O41" s="219"/>
      <c r="P41" s="219"/>
      <c r="Q41" s="219"/>
      <c r="R41" s="220"/>
      <c r="S41" s="220"/>
      <c r="T41" s="220"/>
      <c r="U41" s="220"/>
      <c r="V41" s="220"/>
      <c r="W41" s="220"/>
      <c r="X41" s="220"/>
      <c r="Y41" s="220"/>
      <c r="Z41" s="210"/>
      <c r="AA41" s="210"/>
      <c r="AB41" s="210"/>
      <c r="AC41" s="210"/>
      <c r="AD41" s="210"/>
      <c r="AE41" s="210"/>
      <c r="AF41" s="210"/>
      <c r="AG41" s="210" t="s">
        <v>194</v>
      </c>
      <c r="AH41" s="210">
        <v>0</v>
      </c>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row>
    <row r="42" spans="1:60" outlineLevel="3" x14ac:dyDescent="0.2">
      <c r="A42" s="217"/>
      <c r="B42" s="218"/>
      <c r="C42" s="256" t="s">
        <v>455</v>
      </c>
      <c r="D42" s="224"/>
      <c r="E42" s="225">
        <v>43.533999999999999</v>
      </c>
      <c r="F42" s="220"/>
      <c r="G42" s="220"/>
      <c r="H42" s="220"/>
      <c r="I42" s="220"/>
      <c r="J42" s="220"/>
      <c r="K42" s="220"/>
      <c r="L42" s="220"/>
      <c r="M42" s="220"/>
      <c r="N42" s="219"/>
      <c r="O42" s="219"/>
      <c r="P42" s="219"/>
      <c r="Q42" s="219"/>
      <c r="R42" s="220"/>
      <c r="S42" s="220"/>
      <c r="T42" s="220"/>
      <c r="U42" s="220"/>
      <c r="V42" s="220"/>
      <c r="W42" s="220"/>
      <c r="X42" s="220"/>
      <c r="Y42" s="220"/>
      <c r="Z42" s="210"/>
      <c r="AA42" s="210"/>
      <c r="AB42" s="210"/>
      <c r="AC42" s="210"/>
      <c r="AD42" s="210"/>
      <c r="AE42" s="210"/>
      <c r="AF42" s="210"/>
      <c r="AG42" s="210" t="s">
        <v>194</v>
      </c>
      <c r="AH42" s="210">
        <v>0</v>
      </c>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row>
    <row r="43" spans="1:60" outlineLevel="3" x14ac:dyDescent="0.2">
      <c r="A43" s="217"/>
      <c r="B43" s="218"/>
      <c r="C43" s="256" t="s">
        <v>456</v>
      </c>
      <c r="D43" s="224"/>
      <c r="E43" s="225"/>
      <c r="F43" s="220"/>
      <c r="G43" s="220"/>
      <c r="H43" s="220"/>
      <c r="I43" s="220"/>
      <c r="J43" s="220"/>
      <c r="K43" s="220"/>
      <c r="L43" s="220"/>
      <c r="M43" s="220"/>
      <c r="N43" s="219"/>
      <c r="O43" s="219"/>
      <c r="P43" s="219"/>
      <c r="Q43" s="219"/>
      <c r="R43" s="220"/>
      <c r="S43" s="220"/>
      <c r="T43" s="220"/>
      <c r="U43" s="220"/>
      <c r="V43" s="220"/>
      <c r="W43" s="220"/>
      <c r="X43" s="220"/>
      <c r="Y43" s="220"/>
      <c r="Z43" s="210"/>
      <c r="AA43" s="210"/>
      <c r="AB43" s="210"/>
      <c r="AC43" s="210"/>
      <c r="AD43" s="210"/>
      <c r="AE43" s="210"/>
      <c r="AF43" s="210"/>
      <c r="AG43" s="210" t="s">
        <v>194</v>
      </c>
      <c r="AH43" s="210">
        <v>0</v>
      </c>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row>
    <row r="44" spans="1:60" outlineLevel="3" x14ac:dyDescent="0.2">
      <c r="A44" s="217"/>
      <c r="B44" s="218"/>
      <c r="C44" s="256" t="s">
        <v>457</v>
      </c>
      <c r="D44" s="224"/>
      <c r="E44" s="225">
        <v>94.626999999999995</v>
      </c>
      <c r="F44" s="220"/>
      <c r="G44" s="220"/>
      <c r="H44" s="220"/>
      <c r="I44" s="220"/>
      <c r="J44" s="220"/>
      <c r="K44" s="220"/>
      <c r="L44" s="220"/>
      <c r="M44" s="220"/>
      <c r="N44" s="219"/>
      <c r="O44" s="219"/>
      <c r="P44" s="219"/>
      <c r="Q44" s="219"/>
      <c r="R44" s="220"/>
      <c r="S44" s="220"/>
      <c r="T44" s="220"/>
      <c r="U44" s="220"/>
      <c r="V44" s="220"/>
      <c r="W44" s="220"/>
      <c r="X44" s="220"/>
      <c r="Y44" s="220"/>
      <c r="Z44" s="210"/>
      <c r="AA44" s="210"/>
      <c r="AB44" s="210"/>
      <c r="AC44" s="210"/>
      <c r="AD44" s="210"/>
      <c r="AE44" s="210"/>
      <c r="AF44" s="210"/>
      <c r="AG44" s="210" t="s">
        <v>194</v>
      </c>
      <c r="AH44" s="210">
        <v>0</v>
      </c>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row>
    <row r="45" spans="1:60" outlineLevel="3" x14ac:dyDescent="0.2">
      <c r="A45" s="217"/>
      <c r="B45" s="218"/>
      <c r="C45" s="256" t="s">
        <v>458</v>
      </c>
      <c r="D45" s="224"/>
      <c r="E45" s="225">
        <v>137.797</v>
      </c>
      <c r="F45" s="220"/>
      <c r="G45" s="220"/>
      <c r="H45" s="220"/>
      <c r="I45" s="220"/>
      <c r="J45" s="220"/>
      <c r="K45" s="220"/>
      <c r="L45" s="220"/>
      <c r="M45" s="220"/>
      <c r="N45" s="219"/>
      <c r="O45" s="219"/>
      <c r="P45" s="219"/>
      <c r="Q45" s="219"/>
      <c r="R45" s="220"/>
      <c r="S45" s="220"/>
      <c r="T45" s="220"/>
      <c r="U45" s="220"/>
      <c r="V45" s="220"/>
      <c r="W45" s="220"/>
      <c r="X45" s="220"/>
      <c r="Y45" s="220"/>
      <c r="Z45" s="210"/>
      <c r="AA45" s="210"/>
      <c r="AB45" s="210"/>
      <c r="AC45" s="210"/>
      <c r="AD45" s="210"/>
      <c r="AE45" s="210"/>
      <c r="AF45" s="210"/>
      <c r="AG45" s="210" t="s">
        <v>194</v>
      </c>
      <c r="AH45" s="210">
        <v>0</v>
      </c>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row>
    <row r="46" spans="1:60" ht="33.75" outlineLevel="1" x14ac:dyDescent="0.2">
      <c r="A46" s="234">
        <v>10</v>
      </c>
      <c r="B46" s="235" t="s">
        <v>478</v>
      </c>
      <c r="C46" s="252" t="s">
        <v>479</v>
      </c>
      <c r="D46" s="236" t="s">
        <v>200</v>
      </c>
      <c r="E46" s="237">
        <v>2759.58</v>
      </c>
      <c r="F46" s="238"/>
      <c r="G46" s="239">
        <f>ROUND(E46*F46,2)</f>
        <v>0</v>
      </c>
      <c r="H46" s="238"/>
      <c r="I46" s="239">
        <f>ROUND(E46*H46,2)</f>
        <v>0</v>
      </c>
      <c r="J46" s="238"/>
      <c r="K46" s="239">
        <f>ROUND(E46*J46,2)</f>
        <v>0</v>
      </c>
      <c r="L46" s="239">
        <v>12</v>
      </c>
      <c r="M46" s="239">
        <f>G46*(1+L46/100)</f>
        <v>0</v>
      </c>
      <c r="N46" s="237">
        <v>0</v>
      </c>
      <c r="O46" s="237">
        <f>ROUND(E46*N46,2)</f>
        <v>0</v>
      </c>
      <c r="P46" s="237">
        <v>6.0000000000000001E-3</v>
      </c>
      <c r="Q46" s="237">
        <f>ROUND(E46*P46,2)</f>
        <v>16.559999999999999</v>
      </c>
      <c r="R46" s="239"/>
      <c r="S46" s="239" t="s">
        <v>192</v>
      </c>
      <c r="T46" s="240" t="s">
        <v>192</v>
      </c>
      <c r="U46" s="220">
        <v>6.0000000000000001E-3</v>
      </c>
      <c r="V46" s="220">
        <f>ROUND(E46*U46,2)</f>
        <v>16.559999999999999</v>
      </c>
      <c r="W46" s="220"/>
      <c r="X46" s="220" t="s">
        <v>180</v>
      </c>
      <c r="Y46" s="220" t="s">
        <v>140</v>
      </c>
      <c r="Z46" s="210"/>
      <c r="AA46" s="210"/>
      <c r="AB46" s="210"/>
      <c r="AC46" s="210"/>
      <c r="AD46" s="210"/>
      <c r="AE46" s="210"/>
      <c r="AF46" s="210"/>
      <c r="AG46" s="210" t="s">
        <v>181</v>
      </c>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row>
    <row r="47" spans="1:60" outlineLevel="2" x14ac:dyDescent="0.2">
      <c r="A47" s="217"/>
      <c r="B47" s="218"/>
      <c r="C47" s="256" t="s">
        <v>480</v>
      </c>
      <c r="D47" s="224"/>
      <c r="E47" s="225"/>
      <c r="F47" s="220"/>
      <c r="G47" s="220"/>
      <c r="H47" s="220"/>
      <c r="I47" s="220"/>
      <c r="J47" s="220"/>
      <c r="K47" s="220"/>
      <c r="L47" s="220"/>
      <c r="M47" s="220"/>
      <c r="N47" s="219"/>
      <c r="O47" s="219"/>
      <c r="P47" s="219"/>
      <c r="Q47" s="219"/>
      <c r="R47" s="220"/>
      <c r="S47" s="220"/>
      <c r="T47" s="220"/>
      <c r="U47" s="220"/>
      <c r="V47" s="220"/>
      <c r="W47" s="220"/>
      <c r="X47" s="220"/>
      <c r="Y47" s="220"/>
      <c r="Z47" s="210"/>
      <c r="AA47" s="210"/>
      <c r="AB47" s="210"/>
      <c r="AC47" s="210"/>
      <c r="AD47" s="210"/>
      <c r="AE47" s="210"/>
      <c r="AF47" s="210"/>
      <c r="AG47" s="210" t="s">
        <v>194</v>
      </c>
      <c r="AH47" s="210">
        <v>0</v>
      </c>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row>
    <row r="48" spans="1:60" outlineLevel="3" x14ac:dyDescent="0.2">
      <c r="A48" s="217"/>
      <c r="B48" s="218"/>
      <c r="C48" s="256" t="s">
        <v>481</v>
      </c>
      <c r="D48" s="224"/>
      <c r="E48" s="225">
        <v>2759.58</v>
      </c>
      <c r="F48" s="220"/>
      <c r="G48" s="220"/>
      <c r="H48" s="220"/>
      <c r="I48" s="220"/>
      <c r="J48" s="220"/>
      <c r="K48" s="220"/>
      <c r="L48" s="220"/>
      <c r="M48" s="220"/>
      <c r="N48" s="219"/>
      <c r="O48" s="219"/>
      <c r="P48" s="219"/>
      <c r="Q48" s="219"/>
      <c r="R48" s="220"/>
      <c r="S48" s="220"/>
      <c r="T48" s="220"/>
      <c r="U48" s="220"/>
      <c r="V48" s="220"/>
      <c r="W48" s="220"/>
      <c r="X48" s="220"/>
      <c r="Y48" s="220"/>
      <c r="Z48" s="210"/>
      <c r="AA48" s="210"/>
      <c r="AB48" s="210"/>
      <c r="AC48" s="210"/>
      <c r="AD48" s="210"/>
      <c r="AE48" s="210"/>
      <c r="AF48" s="210"/>
      <c r="AG48" s="210" t="s">
        <v>194</v>
      </c>
      <c r="AH48" s="210">
        <v>5</v>
      </c>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row>
    <row r="49" spans="1:60" ht="33.75" outlineLevel="1" x14ac:dyDescent="0.2">
      <c r="A49" s="234">
        <v>11</v>
      </c>
      <c r="B49" s="235" t="s">
        <v>482</v>
      </c>
      <c r="C49" s="252" t="s">
        <v>483</v>
      </c>
      <c r="D49" s="236" t="s">
        <v>200</v>
      </c>
      <c r="E49" s="237">
        <v>275.95800000000003</v>
      </c>
      <c r="F49" s="238"/>
      <c r="G49" s="239">
        <f>ROUND(E49*F49,2)</f>
        <v>0</v>
      </c>
      <c r="H49" s="238"/>
      <c r="I49" s="239">
        <f>ROUND(E49*H49,2)</f>
        <v>0</v>
      </c>
      <c r="J49" s="238"/>
      <c r="K49" s="239">
        <f>ROUND(E49*J49,2)</f>
        <v>0</v>
      </c>
      <c r="L49" s="239">
        <v>12</v>
      </c>
      <c r="M49" s="239">
        <f>G49*(1+L49/100)</f>
        <v>0</v>
      </c>
      <c r="N49" s="237">
        <v>6.6E-4</v>
      </c>
      <c r="O49" s="237">
        <f>ROUND(E49*N49,2)</f>
        <v>0.18</v>
      </c>
      <c r="P49" s="237">
        <v>0</v>
      </c>
      <c r="Q49" s="237">
        <f>ROUND(E49*P49,2)</f>
        <v>0</v>
      </c>
      <c r="R49" s="239"/>
      <c r="S49" s="239" t="s">
        <v>192</v>
      </c>
      <c r="T49" s="240" t="s">
        <v>192</v>
      </c>
      <c r="U49" s="220">
        <v>5.3999999999999999E-2</v>
      </c>
      <c r="V49" s="220">
        <f>ROUND(E49*U49,2)</f>
        <v>14.9</v>
      </c>
      <c r="W49" s="220"/>
      <c r="X49" s="220" t="s">
        <v>180</v>
      </c>
      <c r="Y49" s="220" t="s">
        <v>140</v>
      </c>
      <c r="Z49" s="210"/>
      <c r="AA49" s="210"/>
      <c r="AB49" s="210"/>
      <c r="AC49" s="210"/>
      <c r="AD49" s="210"/>
      <c r="AE49" s="210"/>
      <c r="AF49" s="210"/>
      <c r="AG49" s="210" t="s">
        <v>181</v>
      </c>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row>
    <row r="50" spans="1:60" outlineLevel="2" x14ac:dyDescent="0.2">
      <c r="A50" s="217"/>
      <c r="B50" s="218"/>
      <c r="C50" s="256" t="s">
        <v>484</v>
      </c>
      <c r="D50" s="224"/>
      <c r="E50" s="225"/>
      <c r="F50" s="220"/>
      <c r="G50" s="220"/>
      <c r="H50" s="220"/>
      <c r="I50" s="220"/>
      <c r="J50" s="220"/>
      <c r="K50" s="220"/>
      <c r="L50" s="220"/>
      <c r="M50" s="220"/>
      <c r="N50" s="219"/>
      <c r="O50" s="219"/>
      <c r="P50" s="219"/>
      <c r="Q50" s="219"/>
      <c r="R50" s="220"/>
      <c r="S50" s="220"/>
      <c r="T50" s="220"/>
      <c r="U50" s="220"/>
      <c r="V50" s="220"/>
      <c r="W50" s="220"/>
      <c r="X50" s="220"/>
      <c r="Y50" s="220"/>
      <c r="Z50" s="210"/>
      <c r="AA50" s="210"/>
      <c r="AB50" s="210"/>
      <c r="AC50" s="210"/>
      <c r="AD50" s="210"/>
      <c r="AE50" s="210"/>
      <c r="AF50" s="210"/>
      <c r="AG50" s="210" t="s">
        <v>194</v>
      </c>
      <c r="AH50" s="210">
        <v>0</v>
      </c>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row>
    <row r="51" spans="1:60" outlineLevel="3" x14ac:dyDescent="0.2">
      <c r="A51" s="217"/>
      <c r="B51" s="218"/>
      <c r="C51" s="256" t="s">
        <v>451</v>
      </c>
      <c r="D51" s="224"/>
      <c r="E51" s="225">
        <v>275.95800000000003</v>
      </c>
      <c r="F51" s="220"/>
      <c r="G51" s="220"/>
      <c r="H51" s="220"/>
      <c r="I51" s="220"/>
      <c r="J51" s="220"/>
      <c r="K51" s="220"/>
      <c r="L51" s="220"/>
      <c r="M51" s="220"/>
      <c r="N51" s="219"/>
      <c r="O51" s="219"/>
      <c r="P51" s="219"/>
      <c r="Q51" s="219"/>
      <c r="R51" s="220"/>
      <c r="S51" s="220"/>
      <c r="T51" s="220"/>
      <c r="U51" s="220"/>
      <c r="V51" s="220"/>
      <c r="W51" s="220"/>
      <c r="X51" s="220"/>
      <c r="Y51" s="220"/>
      <c r="Z51" s="210"/>
      <c r="AA51" s="210"/>
      <c r="AB51" s="210"/>
      <c r="AC51" s="210"/>
      <c r="AD51" s="210"/>
      <c r="AE51" s="210"/>
      <c r="AF51" s="210"/>
      <c r="AG51" s="210" t="s">
        <v>194</v>
      </c>
      <c r="AH51" s="210">
        <v>5</v>
      </c>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row>
    <row r="52" spans="1:60" ht="33.75" outlineLevel="1" x14ac:dyDescent="0.2">
      <c r="A52" s="234">
        <v>12</v>
      </c>
      <c r="B52" s="235" t="s">
        <v>485</v>
      </c>
      <c r="C52" s="252" t="s">
        <v>486</v>
      </c>
      <c r="D52" s="236" t="s">
        <v>200</v>
      </c>
      <c r="E52" s="237">
        <v>275.95800000000003</v>
      </c>
      <c r="F52" s="238"/>
      <c r="G52" s="239">
        <f>ROUND(E52*F52,2)</f>
        <v>0</v>
      </c>
      <c r="H52" s="238"/>
      <c r="I52" s="239">
        <f>ROUND(E52*H52,2)</f>
        <v>0</v>
      </c>
      <c r="J52" s="238"/>
      <c r="K52" s="239">
        <f>ROUND(E52*J52,2)</f>
        <v>0</v>
      </c>
      <c r="L52" s="239">
        <v>12</v>
      </c>
      <c r="M52" s="239">
        <f>G52*(1+L52/100)</f>
        <v>0</v>
      </c>
      <c r="N52" s="237">
        <v>4.0299999999999997E-3</v>
      </c>
      <c r="O52" s="237">
        <f>ROUND(E52*N52,2)</f>
        <v>1.1100000000000001</v>
      </c>
      <c r="P52" s="237">
        <v>0</v>
      </c>
      <c r="Q52" s="237">
        <f>ROUND(E52*P52,2)</f>
        <v>0</v>
      </c>
      <c r="R52" s="239"/>
      <c r="S52" s="239" t="s">
        <v>192</v>
      </c>
      <c r="T52" s="240" t="s">
        <v>192</v>
      </c>
      <c r="U52" s="220">
        <v>0.20699999999999999</v>
      </c>
      <c r="V52" s="220">
        <f>ROUND(E52*U52,2)</f>
        <v>57.12</v>
      </c>
      <c r="W52" s="220"/>
      <c r="X52" s="220" t="s">
        <v>180</v>
      </c>
      <c r="Y52" s="220" t="s">
        <v>140</v>
      </c>
      <c r="Z52" s="210"/>
      <c r="AA52" s="210"/>
      <c r="AB52" s="210"/>
      <c r="AC52" s="210"/>
      <c r="AD52" s="210"/>
      <c r="AE52" s="210"/>
      <c r="AF52" s="210"/>
      <c r="AG52" s="210" t="s">
        <v>181</v>
      </c>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row>
    <row r="53" spans="1:60" outlineLevel="2" x14ac:dyDescent="0.2">
      <c r="A53" s="217"/>
      <c r="B53" s="218"/>
      <c r="C53" s="256" t="s">
        <v>487</v>
      </c>
      <c r="D53" s="224"/>
      <c r="E53" s="225"/>
      <c r="F53" s="220"/>
      <c r="G53" s="220"/>
      <c r="H53" s="220"/>
      <c r="I53" s="220"/>
      <c r="J53" s="220"/>
      <c r="K53" s="220"/>
      <c r="L53" s="220"/>
      <c r="M53" s="220"/>
      <c r="N53" s="219"/>
      <c r="O53" s="219"/>
      <c r="P53" s="219"/>
      <c r="Q53" s="219"/>
      <c r="R53" s="220"/>
      <c r="S53" s="220"/>
      <c r="T53" s="220"/>
      <c r="U53" s="220"/>
      <c r="V53" s="220"/>
      <c r="W53" s="220"/>
      <c r="X53" s="220"/>
      <c r="Y53" s="220"/>
      <c r="Z53" s="210"/>
      <c r="AA53" s="210"/>
      <c r="AB53" s="210"/>
      <c r="AC53" s="210"/>
      <c r="AD53" s="210"/>
      <c r="AE53" s="210"/>
      <c r="AF53" s="210"/>
      <c r="AG53" s="210" t="s">
        <v>194</v>
      </c>
      <c r="AH53" s="210">
        <v>0</v>
      </c>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row>
    <row r="54" spans="1:60" outlineLevel="3" x14ac:dyDescent="0.2">
      <c r="A54" s="217"/>
      <c r="B54" s="218"/>
      <c r="C54" s="256" t="s">
        <v>484</v>
      </c>
      <c r="D54" s="224"/>
      <c r="E54" s="225"/>
      <c r="F54" s="220"/>
      <c r="G54" s="220"/>
      <c r="H54" s="220"/>
      <c r="I54" s="220"/>
      <c r="J54" s="220"/>
      <c r="K54" s="220"/>
      <c r="L54" s="220"/>
      <c r="M54" s="220"/>
      <c r="N54" s="219"/>
      <c r="O54" s="219"/>
      <c r="P54" s="219"/>
      <c r="Q54" s="219"/>
      <c r="R54" s="220"/>
      <c r="S54" s="220"/>
      <c r="T54" s="220"/>
      <c r="U54" s="220"/>
      <c r="V54" s="220"/>
      <c r="W54" s="220"/>
      <c r="X54" s="220"/>
      <c r="Y54" s="220"/>
      <c r="Z54" s="210"/>
      <c r="AA54" s="210"/>
      <c r="AB54" s="210"/>
      <c r="AC54" s="210"/>
      <c r="AD54" s="210"/>
      <c r="AE54" s="210"/>
      <c r="AF54" s="210"/>
      <c r="AG54" s="210" t="s">
        <v>194</v>
      </c>
      <c r="AH54" s="210">
        <v>0</v>
      </c>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row>
    <row r="55" spans="1:60" outlineLevel="3" x14ac:dyDescent="0.2">
      <c r="A55" s="217"/>
      <c r="B55" s="218"/>
      <c r="C55" s="256" t="s">
        <v>451</v>
      </c>
      <c r="D55" s="224"/>
      <c r="E55" s="225">
        <v>275.95800000000003</v>
      </c>
      <c r="F55" s="220"/>
      <c r="G55" s="220"/>
      <c r="H55" s="220"/>
      <c r="I55" s="220"/>
      <c r="J55" s="220"/>
      <c r="K55" s="220"/>
      <c r="L55" s="220"/>
      <c r="M55" s="220"/>
      <c r="N55" s="219"/>
      <c r="O55" s="219"/>
      <c r="P55" s="219"/>
      <c r="Q55" s="219"/>
      <c r="R55" s="220"/>
      <c r="S55" s="220"/>
      <c r="T55" s="220"/>
      <c r="U55" s="220"/>
      <c r="V55" s="220"/>
      <c r="W55" s="220"/>
      <c r="X55" s="220"/>
      <c r="Y55" s="220"/>
      <c r="Z55" s="210"/>
      <c r="AA55" s="210"/>
      <c r="AB55" s="210"/>
      <c r="AC55" s="210"/>
      <c r="AD55" s="210"/>
      <c r="AE55" s="210"/>
      <c r="AF55" s="210"/>
      <c r="AG55" s="210" t="s">
        <v>194</v>
      </c>
      <c r="AH55" s="210">
        <v>5</v>
      </c>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row>
    <row r="56" spans="1:60" ht="33.75" outlineLevel="1" x14ac:dyDescent="0.2">
      <c r="A56" s="234">
        <v>13</v>
      </c>
      <c r="B56" s="235" t="s">
        <v>488</v>
      </c>
      <c r="C56" s="252" t="s">
        <v>489</v>
      </c>
      <c r="D56" s="236" t="s">
        <v>200</v>
      </c>
      <c r="E56" s="237">
        <v>551.91600000000005</v>
      </c>
      <c r="F56" s="238"/>
      <c r="G56" s="239">
        <f>ROUND(E56*F56,2)</f>
        <v>0</v>
      </c>
      <c r="H56" s="238"/>
      <c r="I56" s="239">
        <f>ROUND(E56*H56,2)</f>
        <v>0</v>
      </c>
      <c r="J56" s="238"/>
      <c r="K56" s="239">
        <f>ROUND(E56*J56,2)</f>
        <v>0</v>
      </c>
      <c r="L56" s="239">
        <v>12</v>
      </c>
      <c r="M56" s="239">
        <f>G56*(1+L56/100)</f>
        <v>0</v>
      </c>
      <c r="N56" s="237">
        <v>3.6000000000000002E-4</v>
      </c>
      <c r="O56" s="237">
        <f>ROUND(E56*N56,2)</f>
        <v>0.2</v>
      </c>
      <c r="P56" s="237">
        <v>0</v>
      </c>
      <c r="Q56" s="237">
        <f>ROUND(E56*P56,2)</f>
        <v>0</v>
      </c>
      <c r="R56" s="239"/>
      <c r="S56" s="239" t="s">
        <v>192</v>
      </c>
      <c r="T56" s="240" t="s">
        <v>192</v>
      </c>
      <c r="U56" s="220">
        <v>0.2</v>
      </c>
      <c r="V56" s="220">
        <f>ROUND(E56*U56,2)</f>
        <v>110.38</v>
      </c>
      <c r="W56" s="220"/>
      <c r="X56" s="220" t="s">
        <v>180</v>
      </c>
      <c r="Y56" s="220" t="s">
        <v>140</v>
      </c>
      <c r="Z56" s="210"/>
      <c r="AA56" s="210"/>
      <c r="AB56" s="210"/>
      <c r="AC56" s="210"/>
      <c r="AD56" s="210"/>
      <c r="AE56" s="210"/>
      <c r="AF56" s="210"/>
      <c r="AG56" s="210" t="s">
        <v>181</v>
      </c>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row>
    <row r="57" spans="1:60" outlineLevel="2" x14ac:dyDescent="0.2">
      <c r="A57" s="217"/>
      <c r="B57" s="218"/>
      <c r="C57" s="256" t="s">
        <v>490</v>
      </c>
      <c r="D57" s="224"/>
      <c r="E57" s="225"/>
      <c r="F57" s="220"/>
      <c r="G57" s="220"/>
      <c r="H57" s="220"/>
      <c r="I57" s="220"/>
      <c r="J57" s="220"/>
      <c r="K57" s="220"/>
      <c r="L57" s="220"/>
      <c r="M57" s="220"/>
      <c r="N57" s="219"/>
      <c r="O57" s="219"/>
      <c r="P57" s="219"/>
      <c r="Q57" s="219"/>
      <c r="R57" s="220"/>
      <c r="S57" s="220"/>
      <c r="T57" s="220"/>
      <c r="U57" s="220"/>
      <c r="V57" s="220"/>
      <c r="W57" s="220"/>
      <c r="X57" s="220"/>
      <c r="Y57" s="220"/>
      <c r="Z57" s="210"/>
      <c r="AA57" s="210"/>
      <c r="AB57" s="210"/>
      <c r="AC57" s="210"/>
      <c r="AD57" s="210"/>
      <c r="AE57" s="210"/>
      <c r="AF57" s="210"/>
      <c r="AG57" s="210" t="s">
        <v>194</v>
      </c>
      <c r="AH57" s="210">
        <v>0</v>
      </c>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row>
    <row r="58" spans="1:60" outlineLevel="3" x14ac:dyDescent="0.2">
      <c r="A58" s="217"/>
      <c r="B58" s="218"/>
      <c r="C58" s="256" t="s">
        <v>491</v>
      </c>
      <c r="D58" s="224"/>
      <c r="E58" s="225">
        <v>551.91600000000005</v>
      </c>
      <c r="F58" s="220"/>
      <c r="G58" s="220"/>
      <c r="H58" s="220"/>
      <c r="I58" s="220"/>
      <c r="J58" s="220"/>
      <c r="K58" s="220"/>
      <c r="L58" s="220"/>
      <c r="M58" s="220"/>
      <c r="N58" s="219"/>
      <c r="O58" s="219"/>
      <c r="P58" s="219"/>
      <c r="Q58" s="219"/>
      <c r="R58" s="220"/>
      <c r="S58" s="220"/>
      <c r="T58" s="220"/>
      <c r="U58" s="220"/>
      <c r="V58" s="220"/>
      <c r="W58" s="220"/>
      <c r="X58" s="220"/>
      <c r="Y58" s="220"/>
      <c r="Z58" s="210"/>
      <c r="AA58" s="210"/>
      <c r="AB58" s="210"/>
      <c r="AC58" s="210"/>
      <c r="AD58" s="210"/>
      <c r="AE58" s="210"/>
      <c r="AF58" s="210"/>
      <c r="AG58" s="210" t="s">
        <v>194</v>
      </c>
      <c r="AH58" s="210">
        <v>5</v>
      </c>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row>
    <row r="59" spans="1:60" ht="22.5" outlineLevel="1" x14ac:dyDescent="0.2">
      <c r="A59" s="234">
        <v>14</v>
      </c>
      <c r="B59" s="235" t="s">
        <v>492</v>
      </c>
      <c r="C59" s="252" t="s">
        <v>493</v>
      </c>
      <c r="D59" s="236" t="s">
        <v>200</v>
      </c>
      <c r="E59" s="237">
        <v>331.14960000000002</v>
      </c>
      <c r="F59" s="238"/>
      <c r="G59" s="239">
        <f>ROUND(E59*F59,2)</f>
        <v>0</v>
      </c>
      <c r="H59" s="238"/>
      <c r="I59" s="239">
        <f>ROUND(E59*H59,2)</f>
        <v>0</v>
      </c>
      <c r="J59" s="238"/>
      <c r="K59" s="239">
        <f>ROUND(E59*J59,2)</f>
        <v>0</v>
      </c>
      <c r="L59" s="239">
        <v>12</v>
      </c>
      <c r="M59" s="239">
        <f>G59*(1+L59/100)</f>
        <v>0</v>
      </c>
      <c r="N59" s="237">
        <v>4.4999999999999997E-3</v>
      </c>
      <c r="O59" s="237">
        <f>ROUND(E59*N59,2)</f>
        <v>1.49</v>
      </c>
      <c r="P59" s="237">
        <v>0</v>
      </c>
      <c r="Q59" s="237">
        <f>ROUND(E59*P59,2)</f>
        <v>0</v>
      </c>
      <c r="R59" s="239" t="s">
        <v>315</v>
      </c>
      <c r="S59" s="239" t="s">
        <v>192</v>
      </c>
      <c r="T59" s="240" t="s">
        <v>192</v>
      </c>
      <c r="U59" s="220">
        <v>0</v>
      </c>
      <c r="V59" s="220">
        <f>ROUND(E59*U59,2)</f>
        <v>0</v>
      </c>
      <c r="W59" s="220"/>
      <c r="X59" s="220" t="s">
        <v>159</v>
      </c>
      <c r="Y59" s="220" t="s">
        <v>140</v>
      </c>
      <c r="Z59" s="210"/>
      <c r="AA59" s="210"/>
      <c r="AB59" s="210"/>
      <c r="AC59" s="210"/>
      <c r="AD59" s="210"/>
      <c r="AE59" s="210"/>
      <c r="AF59" s="210"/>
      <c r="AG59" s="210" t="s">
        <v>160</v>
      </c>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row>
    <row r="60" spans="1:60" outlineLevel="2" x14ac:dyDescent="0.2">
      <c r="A60" s="217"/>
      <c r="B60" s="218"/>
      <c r="C60" s="256" t="s">
        <v>494</v>
      </c>
      <c r="D60" s="224"/>
      <c r="E60" s="225">
        <v>331.14960000000002</v>
      </c>
      <c r="F60" s="220"/>
      <c r="G60" s="220"/>
      <c r="H60" s="220"/>
      <c r="I60" s="220"/>
      <c r="J60" s="220"/>
      <c r="K60" s="220"/>
      <c r="L60" s="220"/>
      <c r="M60" s="220"/>
      <c r="N60" s="219"/>
      <c r="O60" s="219"/>
      <c r="P60" s="219"/>
      <c r="Q60" s="219"/>
      <c r="R60" s="220"/>
      <c r="S60" s="220"/>
      <c r="T60" s="220"/>
      <c r="U60" s="220"/>
      <c r="V60" s="220"/>
      <c r="W60" s="220"/>
      <c r="X60" s="220"/>
      <c r="Y60" s="220"/>
      <c r="Z60" s="210"/>
      <c r="AA60" s="210"/>
      <c r="AB60" s="210"/>
      <c r="AC60" s="210"/>
      <c r="AD60" s="210"/>
      <c r="AE60" s="210"/>
      <c r="AF60" s="210"/>
      <c r="AG60" s="210" t="s">
        <v>194</v>
      </c>
      <c r="AH60" s="210">
        <v>5</v>
      </c>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row>
    <row r="61" spans="1:60" ht="22.5" outlineLevel="1" x14ac:dyDescent="0.2">
      <c r="A61" s="234">
        <v>15</v>
      </c>
      <c r="B61" s="235" t="s">
        <v>495</v>
      </c>
      <c r="C61" s="252" t="s">
        <v>496</v>
      </c>
      <c r="D61" s="236" t="s">
        <v>200</v>
      </c>
      <c r="E61" s="237">
        <v>331.14960000000002</v>
      </c>
      <c r="F61" s="238"/>
      <c r="G61" s="239">
        <f>ROUND(E61*F61,2)</f>
        <v>0</v>
      </c>
      <c r="H61" s="238"/>
      <c r="I61" s="239">
        <f>ROUND(E61*H61,2)</f>
        <v>0</v>
      </c>
      <c r="J61" s="238"/>
      <c r="K61" s="239">
        <f>ROUND(E61*J61,2)</f>
        <v>0</v>
      </c>
      <c r="L61" s="239">
        <v>12</v>
      </c>
      <c r="M61" s="239">
        <f>G61*(1+L61/100)</f>
        <v>0</v>
      </c>
      <c r="N61" s="237">
        <v>4.7999999999999996E-3</v>
      </c>
      <c r="O61" s="237">
        <f>ROUND(E61*N61,2)</f>
        <v>1.59</v>
      </c>
      <c r="P61" s="237">
        <v>0</v>
      </c>
      <c r="Q61" s="237">
        <f>ROUND(E61*P61,2)</f>
        <v>0</v>
      </c>
      <c r="R61" s="239" t="s">
        <v>315</v>
      </c>
      <c r="S61" s="239" t="s">
        <v>192</v>
      </c>
      <c r="T61" s="240" t="s">
        <v>192</v>
      </c>
      <c r="U61" s="220">
        <v>0</v>
      </c>
      <c r="V61" s="220">
        <f>ROUND(E61*U61,2)</f>
        <v>0</v>
      </c>
      <c r="W61" s="220"/>
      <c r="X61" s="220" t="s">
        <v>159</v>
      </c>
      <c r="Y61" s="220" t="s">
        <v>140</v>
      </c>
      <c r="Z61" s="210"/>
      <c r="AA61" s="210"/>
      <c r="AB61" s="210"/>
      <c r="AC61" s="210"/>
      <c r="AD61" s="210"/>
      <c r="AE61" s="210"/>
      <c r="AF61" s="210"/>
      <c r="AG61" s="210" t="s">
        <v>160</v>
      </c>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row>
    <row r="62" spans="1:60" outlineLevel="2" x14ac:dyDescent="0.2">
      <c r="A62" s="217"/>
      <c r="B62" s="218"/>
      <c r="C62" s="256" t="s">
        <v>494</v>
      </c>
      <c r="D62" s="224"/>
      <c r="E62" s="225">
        <v>331.14960000000002</v>
      </c>
      <c r="F62" s="220"/>
      <c r="G62" s="220"/>
      <c r="H62" s="220"/>
      <c r="I62" s="220"/>
      <c r="J62" s="220"/>
      <c r="K62" s="220"/>
      <c r="L62" s="220"/>
      <c r="M62" s="220"/>
      <c r="N62" s="219"/>
      <c r="O62" s="219"/>
      <c r="P62" s="219"/>
      <c r="Q62" s="219"/>
      <c r="R62" s="220"/>
      <c r="S62" s="220"/>
      <c r="T62" s="220"/>
      <c r="U62" s="220"/>
      <c r="V62" s="220"/>
      <c r="W62" s="220"/>
      <c r="X62" s="220"/>
      <c r="Y62" s="220"/>
      <c r="Z62" s="210"/>
      <c r="AA62" s="210"/>
      <c r="AB62" s="210"/>
      <c r="AC62" s="210"/>
      <c r="AD62" s="210"/>
      <c r="AE62" s="210"/>
      <c r="AF62" s="210"/>
      <c r="AG62" s="210" t="s">
        <v>194</v>
      </c>
      <c r="AH62" s="210">
        <v>5</v>
      </c>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row>
    <row r="63" spans="1:60" ht="45" outlineLevel="1" x14ac:dyDescent="0.2">
      <c r="A63" s="234">
        <v>16</v>
      </c>
      <c r="B63" s="235" t="s">
        <v>497</v>
      </c>
      <c r="C63" s="252" t="s">
        <v>498</v>
      </c>
      <c r="D63" s="236" t="s">
        <v>200</v>
      </c>
      <c r="E63" s="237">
        <v>35</v>
      </c>
      <c r="F63" s="238"/>
      <c r="G63" s="239">
        <f>ROUND(E63*F63,2)</f>
        <v>0</v>
      </c>
      <c r="H63" s="238"/>
      <c r="I63" s="239">
        <f>ROUND(E63*H63,2)</f>
        <v>0</v>
      </c>
      <c r="J63" s="238"/>
      <c r="K63" s="239">
        <f>ROUND(E63*J63,2)</f>
        <v>0</v>
      </c>
      <c r="L63" s="239">
        <v>12</v>
      </c>
      <c r="M63" s="239">
        <f>G63*(1+L63/100)</f>
        <v>0</v>
      </c>
      <c r="N63" s="237">
        <v>6.9999999999999999E-4</v>
      </c>
      <c r="O63" s="237">
        <f>ROUND(E63*N63,2)</f>
        <v>0.02</v>
      </c>
      <c r="P63" s="237">
        <v>0</v>
      </c>
      <c r="Q63" s="237">
        <f>ROUND(E63*P63,2)</f>
        <v>0</v>
      </c>
      <c r="R63" s="239"/>
      <c r="S63" s="239" t="s">
        <v>192</v>
      </c>
      <c r="T63" s="240" t="s">
        <v>192</v>
      </c>
      <c r="U63" s="220">
        <v>7.1999999999999995E-2</v>
      </c>
      <c r="V63" s="220">
        <f>ROUND(E63*U63,2)</f>
        <v>2.52</v>
      </c>
      <c r="W63" s="220"/>
      <c r="X63" s="220" t="s">
        <v>180</v>
      </c>
      <c r="Y63" s="220" t="s">
        <v>140</v>
      </c>
      <c r="Z63" s="210"/>
      <c r="AA63" s="210"/>
      <c r="AB63" s="210"/>
      <c r="AC63" s="210"/>
      <c r="AD63" s="210"/>
      <c r="AE63" s="210"/>
      <c r="AF63" s="210"/>
      <c r="AG63" s="210" t="s">
        <v>181</v>
      </c>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row>
    <row r="64" spans="1:60" outlineLevel="2" x14ac:dyDescent="0.2">
      <c r="A64" s="217"/>
      <c r="B64" s="218"/>
      <c r="C64" s="256" t="s">
        <v>499</v>
      </c>
      <c r="D64" s="224"/>
      <c r="E64" s="225"/>
      <c r="F64" s="220"/>
      <c r="G64" s="220"/>
      <c r="H64" s="220"/>
      <c r="I64" s="220"/>
      <c r="J64" s="220"/>
      <c r="K64" s="220"/>
      <c r="L64" s="220"/>
      <c r="M64" s="220"/>
      <c r="N64" s="219"/>
      <c r="O64" s="219"/>
      <c r="P64" s="219"/>
      <c r="Q64" s="219"/>
      <c r="R64" s="220"/>
      <c r="S64" s="220"/>
      <c r="T64" s="220"/>
      <c r="U64" s="220"/>
      <c r="V64" s="220"/>
      <c r="W64" s="220"/>
      <c r="X64" s="220"/>
      <c r="Y64" s="220"/>
      <c r="Z64" s="210"/>
      <c r="AA64" s="210"/>
      <c r="AB64" s="210"/>
      <c r="AC64" s="210"/>
      <c r="AD64" s="210"/>
      <c r="AE64" s="210"/>
      <c r="AF64" s="210"/>
      <c r="AG64" s="210" t="s">
        <v>194</v>
      </c>
      <c r="AH64" s="210">
        <v>0</v>
      </c>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row>
    <row r="65" spans="1:60" ht="22.5" outlineLevel="3" x14ac:dyDescent="0.2">
      <c r="A65" s="217"/>
      <c r="B65" s="218"/>
      <c r="C65" s="256" t="s">
        <v>500</v>
      </c>
      <c r="D65" s="224"/>
      <c r="E65" s="225"/>
      <c r="F65" s="220"/>
      <c r="G65" s="220"/>
      <c r="H65" s="220"/>
      <c r="I65" s="220"/>
      <c r="J65" s="220"/>
      <c r="K65" s="220"/>
      <c r="L65" s="220"/>
      <c r="M65" s="220"/>
      <c r="N65" s="219"/>
      <c r="O65" s="219"/>
      <c r="P65" s="219"/>
      <c r="Q65" s="219"/>
      <c r="R65" s="220"/>
      <c r="S65" s="220"/>
      <c r="T65" s="220"/>
      <c r="U65" s="220"/>
      <c r="V65" s="220"/>
      <c r="W65" s="220"/>
      <c r="X65" s="220"/>
      <c r="Y65" s="220"/>
      <c r="Z65" s="210"/>
      <c r="AA65" s="210"/>
      <c r="AB65" s="210"/>
      <c r="AC65" s="210"/>
      <c r="AD65" s="210"/>
      <c r="AE65" s="210"/>
      <c r="AF65" s="210"/>
      <c r="AG65" s="210" t="s">
        <v>194</v>
      </c>
      <c r="AH65" s="210">
        <v>0</v>
      </c>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row>
    <row r="66" spans="1:60" outlineLevel="3" x14ac:dyDescent="0.2">
      <c r="A66" s="217"/>
      <c r="B66" s="218"/>
      <c r="C66" s="256" t="s">
        <v>501</v>
      </c>
      <c r="D66" s="224"/>
      <c r="E66" s="225">
        <v>35</v>
      </c>
      <c r="F66" s="220"/>
      <c r="G66" s="220"/>
      <c r="H66" s="220"/>
      <c r="I66" s="220"/>
      <c r="J66" s="220"/>
      <c r="K66" s="220"/>
      <c r="L66" s="220"/>
      <c r="M66" s="220"/>
      <c r="N66" s="219"/>
      <c r="O66" s="219"/>
      <c r="P66" s="219"/>
      <c r="Q66" s="219"/>
      <c r="R66" s="220"/>
      <c r="S66" s="220"/>
      <c r="T66" s="220"/>
      <c r="U66" s="220"/>
      <c r="V66" s="220"/>
      <c r="W66" s="220"/>
      <c r="X66" s="220"/>
      <c r="Y66" s="220"/>
      <c r="Z66" s="210"/>
      <c r="AA66" s="210"/>
      <c r="AB66" s="210"/>
      <c r="AC66" s="210"/>
      <c r="AD66" s="210"/>
      <c r="AE66" s="210"/>
      <c r="AF66" s="210"/>
      <c r="AG66" s="210" t="s">
        <v>194</v>
      </c>
      <c r="AH66" s="210">
        <v>0</v>
      </c>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row>
    <row r="67" spans="1:60" ht="33.75" outlineLevel="1" x14ac:dyDescent="0.2">
      <c r="A67" s="234">
        <v>17</v>
      </c>
      <c r="B67" s="235" t="s">
        <v>502</v>
      </c>
      <c r="C67" s="252" t="s">
        <v>503</v>
      </c>
      <c r="D67" s="236" t="s">
        <v>200</v>
      </c>
      <c r="E67" s="237">
        <v>35</v>
      </c>
      <c r="F67" s="238"/>
      <c r="G67" s="239">
        <f>ROUND(E67*F67,2)</f>
        <v>0</v>
      </c>
      <c r="H67" s="238"/>
      <c r="I67" s="239">
        <f>ROUND(E67*H67,2)</f>
        <v>0</v>
      </c>
      <c r="J67" s="238"/>
      <c r="K67" s="239">
        <f>ROUND(E67*J67,2)</f>
        <v>0</v>
      </c>
      <c r="L67" s="239">
        <v>12</v>
      </c>
      <c r="M67" s="239">
        <f>G67*(1+L67/100)</f>
        <v>0</v>
      </c>
      <c r="N67" s="237">
        <v>4.0299999999999997E-3</v>
      </c>
      <c r="O67" s="237">
        <f>ROUND(E67*N67,2)</f>
        <v>0.14000000000000001</v>
      </c>
      <c r="P67" s="237">
        <v>0</v>
      </c>
      <c r="Q67" s="237">
        <f>ROUND(E67*P67,2)</f>
        <v>0</v>
      </c>
      <c r="R67" s="239"/>
      <c r="S67" s="239" t="s">
        <v>192</v>
      </c>
      <c r="T67" s="240" t="s">
        <v>192</v>
      </c>
      <c r="U67" s="220">
        <v>0.28999999999999998</v>
      </c>
      <c r="V67" s="220">
        <f>ROUND(E67*U67,2)</f>
        <v>10.15</v>
      </c>
      <c r="W67" s="220"/>
      <c r="X67" s="220" t="s">
        <v>180</v>
      </c>
      <c r="Y67" s="220" t="s">
        <v>140</v>
      </c>
      <c r="Z67" s="210"/>
      <c r="AA67" s="210"/>
      <c r="AB67" s="210"/>
      <c r="AC67" s="210"/>
      <c r="AD67" s="210"/>
      <c r="AE67" s="210"/>
      <c r="AF67" s="210"/>
      <c r="AG67" s="210" t="s">
        <v>181</v>
      </c>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row>
    <row r="68" spans="1:60" outlineLevel="2" x14ac:dyDescent="0.2">
      <c r="A68" s="217"/>
      <c r="B68" s="218"/>
      <c r="C68" s="256" t="s">
        <v>499</v>
      </c>
      <c r="D68" s="224"/>
      <c r="E68" s="225"/>
      <c r="F68" s="220"/>
      <c r="G68" s="220"/>
      <c r="H68" s="220"/>
      <c r="I68" s="220"/>
      <c r="J68" s="220"/>
      <c r="K68" s="220"/>
      <c r="L68" s="220"/>
      <c r="M68" s="220"/>
      <c r="N68" s="219"/>
      <c r="O68" s="219"/>
      <c r="P68" s="219"/>
      <c r="Q68" s="219"/>
      <c r="R68" s="220"/>
      <c r="S68" s="220"/>
      <c r="T68" s="220"/>
      <c r="U68" s="220"/>
      <c r="V68" s="220"/>
      <c r="W68" s="220"/>
      <c r="X68" s="220"/>
      <c r="Y68" s="220"/>
      <c r="Z68" s="210"/>
      <c r="AA68" s="210"/>
      <c r="AB68" s="210"/>
      <c r="AC68" s="210"/>
      <c r="AD68" s="210"/>
      <c r="AE68" s="210"/>
      <c r="AF68" s="210"/>
      <c r="AG68" s="210" t="s">
        <v>194</v>
      </c>
      <c r="AH68" s="210">
        <v>0</v>
      </c>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row>
    <row r="69" spans="1:60" ht="22.5" outlineLevel="3" x14ac:dyDescent="0.2">
      <c r="A69" s="217"/>
      <c r="B69" s="218"/>
      <c r="C69" s="256" t="s">
        <v>500</v>
      </c>
      <c r="D69" s="224"/>
      <c r="E69" s="225"/>
      <c r="F69" s="220"/>
      <c r="G69" s="220"/>
      <c r="H69" s="220"/>
      <c r="I69" s="220"/>
      <c r="J69" s="220"/>
      <c r="K69" s="220"/>
      <c r="L69" s="220"/>
      <c r="M69" s="220"/>
      <c r="N69" s="219"/>
      <c r="O69" s="219"/>
      <c r="P69" s="219"/>
      <c r="Q69" s="219"/>
      <c r="R69" s="220"/>
      <c r="S69" s="220"/>
      <c r="T69" s="220"/>
      <c r="U69" s="220"/>
      <c r="V69" s="220"/>
      <c r="W69" s="220"/>
      <c r="X69" s="220"/>
      <c r="Y69" s="220"/>
      <c r="Z69" s="210"/>
      <c r="AA69" s="210"/>
      <c r="AB69" s="210"/>
      <c r="AC69" s="210"/>
      <c r="AD69" s="210"/>
      <c r="AE69" s="210"/>
      <c r="AF69" s="210"/>
      <c r="AG69" s="210" t="s">
        <v>194</v>
      </c>
      <c r="AH69" s="210">
        <v>0</v>
      </c>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row>
    <row r="70" spans="1:60" outlineLevel="3" x14ac:dyDescent="0.2">
      <c r="A70" s="217"/>
      <c r="B70" s="218"/>
      <c r="C70" s="256" t="s">
        <v>501</v>
      </c>
      <c r="D70" s="224"/>
      <c r="E70" s="225">
        <v>35</v>
      </c>
      <c r="F70" s="220"/>
      <c r="G70" s="220"/>
      <c r="H70" s="220"/>
      <c r="I70" s="220"/>
      <c r="J70" s="220"/>
      <c r="K70" s="220"/>
      <c r="L70" s="220"/>
      <c r="M70" s="220"/>
      <c r="N70" s="219"/>
      <c r="O70" s="219"/>
      <c r="P70" s="219"/>
      <c r="Q70" s="219"/>
      <c r="R70" s="220"/>
      <c r="S70" s="220"/>
      <c r="T70" s="220"/>
      <c r="U70" s="220"/>
      <c r="V70" s="220"/>
      <c r="W70" s="220"/>
      <c r="X70" s="220"/>
      <c r="Y70" s="220"/>
      <c r="Z70" s="210"/>
      <c r="AA70" s="210"/>
      <c r="AB70" s="210"/>
      <c r="AC70" s="210"/>
      <c r="AD70" s="210"/>
      <c r="AE70" s="210"/>
      <c r="AF70" s="210"/>
      <c r="AG70" s="210" t="s">
        <v>194</v>
      </c>
      <c r="AH70" s="210">
        <v>0</v>
      </c>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row>
    <row r="71" spans="1:60" ht="33.75" outlineLevel="1" x14ac:dyDescent="0.2">
      <c r="A71" s="234">
        <v>18</v>
      </c>
      <c r="B71" s="235" t="s">
        <v>504</v>
      </c>
      <c r="C71" s="252" t="s">
        <v>505</v>
      </c>
      <c r="D71" s="236" t="s">
        <v>200</v>
      </c>
      <c r="E71" s="237">
        <v>70</v>
      </c>
      <c r="F71" s="238"/>
      <c r="G71" s="239">
        <f>ROUND(E71*F71,2)</f>
        <v>0</v>
      </c>
      <c r="H71" s="238"/>
      <c r="I71" s="239">
        <f>ROUND(E71*H71,2)</f>
        <v>0</v>
      </c>
      <c r="J71" s="238"/>
      <c r="K71" s="239">
        <f>ROUND(E71*J71,2)</f>
        <v>0</v>
      </c>
      <c r="L71" s="239">
        <v>12</v>
      </c>
      <c r="M71" s="239">
        <f>G71*(1+L71/100)</f>
        <v>0</v>
      </c>
      <c r="N71" s="237">
        <v>4.2000000000000002E-4</v>
      </c>
      <c r="O71" s="237">
        <f>ROUND(E71*N71,2)</f>
        <v>0.03</v>
      </c>
      <c r="P71" s="237">
        <v>0</v>
      </c>
      <c r="Q71" s="237">
        <f>ROUND(E71*P71,2)</f>
        <v>0</v>
      </c>
      <c r="R71" s="239"/>
      <c r="S71" s="239" t="s">
        <v>192</v>
      </c>
      <c r="T71" s="240" t="s">
        <v>192</v>
      </c>
      <c r="U71" s="220">
        <v>0.28999999999999998</v>
      </c>
      <c r="V71" s="220">
        <f>ROUND(E71*U71,2)</f>
        <v>20.3</v>
      </c>
      <c r="W71" s="220"/>
      <c r="X71" s="220" t="s">
        <v>180</v>
      </c>
      <c r="Y71" s="220" t="s">
        <v>140</v>
      </c>
      <c r="Z71" s="210"/>
      <c r="AA71" s="210"/>
      <c r="AB71" s="210"/>
      <c r="AC71" s="210"/>
      <c r="AD71" s="210"/>
      <c r="AE71" s="210"/>
      <c r="AF71" s="210"/>
      <c r="AG71" s="210" t="s">
        <v>181</v>
      </c>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row>
    <row r="72" spans="1:60" outlineLevel="2" x14ac:dyDescent="0.2">
      <c r="A72" s="217"/>
      <c r="B72" s="218"/>
      <c r="C72" s="256" t="s">
        <v>499</v>
      </c>
      <c r="D72" s="224"/>
      <c r="E72" s="225"/>
      <c r="F72" s="220"/>
      <c r="G72" s="220"/>
      <c r="H72" s="220"/>
      <c r="I72" s="220"/>
      <c r="J72" s="220"/>
      <c r="K72" s="220"/>
      <c r="L72" s="220"/>
      <c r="M72" s="220"/>
      <c r="N72" s="219"/>
      <c r="O72" s="219"/>
      <c r="P72" s="219"/>
      <c r="Q72" s="219"/>
      <c r="R72" s="220"/>
      <c r="S72" s="220"/>
      <c r="T72" s="220"/>
      <c r="U72" s="220"/>
      <c r="V72" s="220"/>
      <c r="W72" s="220"/>
      <c r="X72" s="220"/>
      <c r="Y72" s="220"/>
      <c r="Z72" s="210"/>
      <c r="AA72" s="210"/>
      <c r="AB72" s="210"/>
      <c r="AC72" s="210"/>
      <c r="AD72" s="210"/>
      <c r="AE72" s="210"/>
      <c r="AF72" s="210"/>
      <c r="AG72" s="210" t="s">
        <v>194</v>
      </c>
      <c r="AH72" s="210">
        <v>0</v>
      </c>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row>
    <row r="73" spans="1:60" ht="22.5" outlineLevel="3" x14ac:dyDescent="0.2">
      <c r="A73" s="217"/>
      <c r="B73" s="218"/>
      <c r="C73" s="256" t="s">
        <v>500</v>
      </c>
      <c r="D73" s="224"/>
      <c r="E73" s="225"/>
      <c r="F73" s="220"/>
      <c r="G73" s="220"/>
      <c r="H73" s="220"/>
      <c r="I73" s="220"/>
      <c r="J73" s="220"/>
      <c r="K73" s="220"/>
      <c r="L73" s="220"/>
      <c r="M73" s="220"/>
      <c r="N73" s="219"/>
      <c r="O73" s="219"/>
      <c r="P73" s="219"/>
      <c r="Q73" s="219"/>
      <c r="R73" s="220"/>
      <c r="S73" s="220"/>
      <c r="T73" s="220"/>
      <c r="U73" s="220"/>
      <c r="V73" s="220"/>
      <c r="W73" s="220"/>
      <c r="X73" s="220"/>
      <c r="Y73" s="220"/>
      <c r="Z73" s="210"/>
      <c r="AA73" s="210"/>
      <c r="AB73" s="210"/>
      <c r="AC73" s="210"/>
      <c r="AD73" s="210"/>
      <c r="AE73" s="210"/>
      <c r="AF73" s="210"/>
      <c r="AG73" s="210" t="s">
        <v>194</v>
      </c>
      <c r="AH73" s="210">
        <v>0</v>
      </c>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row>
    <row r="74" spans="1:60" outlineLevel="3" x14ac:dyDescent="0.2">
      <c r="A74" s="217"/>
      <c r="B74" s="218"/>
      <c r="C74" s="256" t="s">
        <v>506</v>
      </c>
      <c r="D74" s="224"/>
      <c r="E74" s="225">
        <v>70</v>
      </c>
      <c r="F74" s="220"/>
      <c r="G74" s="220"/>
      <c r="H74" s="220"/>
      <c r="I74" s="220"/>
      <c r="J74" s="220"/>
      <c r="K74" s="220"/>
      <c r="L74" s="220"/>
      <c r="M74" s="220"/>
      <c r="N74" s="219"/>
      <c r="O74" s="219"/>
      <c r="P74" s="219"/>
      <c r="Q74" s="219"/>
      <c r="R74" s="220"/>
      <c r="S74" s="220"/>
      <c r="T74" s="220"/>
      <c r="U74" s="220"/>
      <c r="V74" s="220"/>
      <c r="W74" s="220"/>
      <c r="X74" s="220"/>
      <c r="Y74" s="220"/>
      <c r="Z74" s="210"/>
      <c r="AA74" s="210"/>
      <c r="AB74" s="210"/>
      <c r="AC74" s="210"/>
      <c r="AD74" s="210"/>
      <c r="AE74" s="210"/>
      <c r="AF74" s="210"/>
      <c r="AG74" s="210" t="s">
        <v>194</v>
      </c>
      <c r="AH74" s="210">
        <v>0</v>
      </c>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row>
    <row r="75" spans="1:60" ht="22.5" outlineLevel="1" x14ac:dyDescent="0.2">
      <c r="A75" s="234">
        <v>19</v>
      </c>
      <c r="B75" s="235" t="s">
        <v>492</v>
      </c>
      <c r="C75" s="252" t="s">
        <v>493</v>
      </c>
      <c r="D75" s="236" t="s">
        <v>200</v>
      </c>
      <c r="E75" s="237">
        <v>42</v>
      </c>
      <c r="F75" s="238"/>
      <c r="G75" s="239">
        <f>ROUND(E75*F75,2)</f>
        <v>0</v>
      </c>
      <c r="H75" s="238"/>
      <c r="I75" s="239">
        <f>ROUND(E75*H75,2)</f>
        <v>0</v>
      </c>
      <c r="J75" s="238"/>
      <c r="K75" s="239">
        <f>ROUND(E75*J75,2)</f>
        <v>0</v>
      </c>
      <c r="L75" s="239">
        <v>12</v>
      </c>
      <c r="M75" s="239">
        <f>G75*(1+L75/100)</f>
        <v>0</v>
      </c>
      <c r="N75" s="237">
        <v>4.4999999999999997E-3</v>
      </c>
      <c r="O75" s="237">
        <f>ROUND(E75*N75,2)</f>
        <v>0.19</v>
      </c>
      <c r="P75" s="237">
        <v>0</v>
      </c>
      <c r="Q75" s="237">
        <f>ROUND(E75*P75,2)</f>
        <v>0</v>
      </c>
      <c r="R75" s="239" t="s">
        <v>315</v>
      </c>
      <c r="S75" s="239" t="s">
        <v>192</v>
      </c>
      <c r="T75" s="240" t="s">
        <v>192</v>
      </c>
      <c r="U75" s="220">
        <v>0</v>
      </c>
      <c r="V75" s="220">
        <f>ROUND(E75*U75,2)</f>
        <v>0</v>
      </c>
      <c r="W75" s="220"/>
      <c r="X75" s="220" t="s">
        <v>159</v>
      </c>
      <c r="Y75" s="220" t="s">
        <v>140</v>
      </c>
      <c r="Z75" s="210"/>
      <c r="AA75" s="210"/>
      <c r="AB75" s="210"/>
      <c r="AC75" s="210"/>
      <c r="AD75" s="210"/>
      <c r="AE75" s="210"/>
      <c r="AF75" s="210"/>
      <c r="AG75" s="210" t="s">
        <v>160</v>
      </c>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row>
    <row r="76" spans="1:60" outlineLevel="2" x14ac:dyDescent="0.2">
      <c r="A76" s="217"/>
      <c r="B76" s="218"/>
      <c r="C76" s="256" t="s">
        <v>507</v>
      </c>
      <c r="D76" s="224"/>
      <c r="E76" s="225">
        <v>42</v>
      </c>
      <c r="F76" s="220"/>
      <c r="G76" s="220"/>
      <c r="H76" s="220"/>
      <c r="I76" s="220"/>
      <c r="J76" s="220"/>
      <c r="K76" s="220"/>
      <c r="L76" s="220"/>
      <c r="M76" s="220"/>
      <c r="N76" s="219"/>
      <c r="O76" s="219"/>
      <c r="P76" s="219"/>
      <c r="Q76" s="219"/>
      <c r="R76" s="220"/>
      <c r="S76" s="220"/>
      <c r="T76" s="220"/>
      <c r="U76" s="220"/>
      <c r="V76" s="220"/>
      <c r="W76" s="220"/>
      <c r="X76" s="220"/>
      <c r="Y76" s="220"/>
      <c r="Z76" s="210"/>
      <c r="AA76" s="210"/>
      <c r="AB76" s="210"/>
      <c r="AC76" s="210"/>
      <c r="AD76" s="210"/>
      <c r="AE76" s="210"/>
      <c r="AF76" s="210"/>
      <c r="AG76" s="210" t="s">
        <v>194</v>
      </c>
      <c r="AH76" s="210">
        <v>0</v>
      </c>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row>
    <row r="77" spans="1:60" ht="22.5" outlineLevel="1" x14ac:dyDescent="0.2">
      <c r="A77" s="234">
        <v>20</v>
      </c>
      <c r="B77" s="235" t="s">
        <v>495</v>
      </c>
      <c r="C77" s="252" t="s">
        <v>496</v>
      </c>
      <c r="D77" s="236" t="s">
        <v>200</v>
      </c>
      <c r="E77" s="237">
        <v>42</v>
      </c>
      <c r="F77" s="238"/>
      <c r="G77" s="239">
        <f>ROUND(E77*F77,2)</f>
        <v>0</v>
      </c>
      <c r="H77" s="238"/>
      <c r="I77" s="239">
        <f>ROUND(E77*H77,2)</f>
        <v>0</v>
      </c>
      <c r="J77" s="238"/>
      <c r="K77" s="239">
        <f>ROUND(E77*J77,2)</f>
        <v>0</v>
      </c>
      <c r="L77" s="239">
        <v>12</v>
      </c>
      <c r="M77" s="239">
        <f>G77*(1+L77/100)</f>
        <v>0</v>
      </c>
      <c r="N77" s="237">
        <v>4.7999999999999996E-3</v>
      </c>
      <c r="O77" s="237">
        <f>ROUND(E77*N77,2)</f>
        <v>0.2</v>
      </c>
      <c r="P77" s="237">
        <v>0</v>
      </c>
      <c r="Q77" s="237">
        <f>ROUND(E77*P77,2)</f>
        <v>0</v>
      </c>
      <c r="R77" s="239" t="s">
        <v>315</v>
      </c>
      <c r="S77" s="239" t="s">
        <v>192</v>
      </c>
      <c r="T77" s="240" t="s">
        <v>192</v>
      </c>
      <c r="U77" s="220">
        <v>0</v>
      </c>
      <c r="V77" s="220">
        <f>ROUND(E77*U77,2)</f>
        <v>0</v>
      </c>
      <c r="W77" s="220"/>
      <c r="X77" s="220" t="s">
        <v>159</v>
      </c>
      <c r="Y77" s="220" t="s">
        <v>140</v>
      </c>
      <c r="Z77" s="210"/>
      <c r="AA77" s="210"/>
      <c r="AB77" s="210"/>
      <c r="AC77" s="210"/>
      <c r="AD77" s="210"/>
      <c r="AE77" s="210"/>
      <c r="AF77" s="210"/>
      <c r="AG77" s="210" t="s">
        <v>160</v>
      </c>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row>
    <row r="78" spans="1:60" outlineLevel="2" x14ac:dyDescent="0.2">
      <c r="A78" s="217"/>
      <c r="B78" s="218"/>
      <c r="C78" s="256" t="s">
        <v>507</v>
      </c>
      <c r="D78" s="224"/>
      <c r="E78" s="225">
        <v>42</v>
      </c>
      <c r="F78" s="220"/>
      <c r="G78" s="220"/>
      <c r="H78" s="220"/>
      <c r="I78" s="220"/>
      <c r="J78" s="220"/>
      <c r="K78" s="220"/>
      <c r="L78" s="220"/>
      <c r="M78" s="220"/>
      <c r="N78" s="219"/>
      <c r="O78" s="219"/>
      <c r="P78" s="219"/>
      <c r="Q78" s="219"/>
      <c r="R78" s="220"/>
      <c r="S78" s="220"/>
      <c r="T78" s="220"/>
      <c r="U78" s="220"/>
      <c r="V78" s="220"/>
      <c r="W78" s="220"/>
      <c r="X78" s="220"/>
      <c r="Y78" s="220"/>
      <c r="Z78" s="210"/>
      <c r="AA78" s="210"/>
      <c r="AB78" s="210"/>
      <c r="AC78" s="210"/>
      <c r="AD78" s="210"/>
      <c r="AE78" s="210"/>
      <c r="AF78" s="210"/>
      <c r="AG78" s="210" t="s">
        <v>194</v>
      </c>
      <c r="AH78" s="210">
        <v>0</v>
      </c>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row>
    <row r="79" spans="1:60" outlineLevel="1" x14ac:dyDescent="0.2">
      <c r="A79" s="234">
        <v>21</v>
      </c>
      <c r="B79" s="235" t="s">
        <v>508</v>
      </c>
      <c r="C79" s="252" t="s">
        <v>509</v>
      </c>
      <c r="D79" s="236" t="s">
        <v>191</v>
      </c>
      <c r="E79" s="237">
        <v>60</v>
      </c>
      <c r="F79" s="238"/>
      <c r="G79" s="239">
        <f>ROUND(E79*F79,2)</f>
        <v>0</v>
      </c>
      <c r="H79" s="238"/>
      <c r="I79" s="239">
        <f>ROUND(E79*H79,2)</f>
        <v>0</v>
      </c>
      <c r="J79" s="238"/>
      <c r="K79" s="239">
        <f>ROUND(E79*J79,2)</f>
        <v>0</v>
      </c>
      <c r="L79" s="239">
        <v>12</v>
      </c>
      <c r="M79" s="239">
        <f>G79*(1+L79/100)</f>
        <v>0</v>
      </c>
      <c r="N79" s="237">
        <v>3.4000000000000002E-4</v>
      </c>
      <c r="O79" s="237">
        <f>ROUND(E79*N79,2)</f>
        <v>0.02</v>
      </c>
      <c r="P79" s="237">
        <v>0</v>
      </c>
      <c r="Q79" s="237">
        <f>ROUND(E79*P79,2)</f>
        <v>0</v>
      </c>
      <c r="R79" s="239"/>
      <c r="S79" s="239" t="s">
        <v>192</v>
      </c>
      <c r="T79" s="240" t="s">
        <v>192</v>
      </c>
      <c r="U79" s="220">
        <v>0.08</v>
      </c>
      <c r="V79" s="220">
        <f>ROUND(E79*U79,2)</f>
        <v>4.8</v>
      </c>
      <c r="W79" s="220"/>
      <c r="X79" s="220" t="s">
        <v>180</v>
      </c>
      <c r="Y79" s="220" t="s">
        <v>140</v>
      </c>
      <c r="Z79" s="210"/>
      <c r="AA79" s="210"/>
      <c r="AB79" s="210"/>
      <c r="AC79" s="210"/>
      <c r="AD79" s="210"/>
      <c r="AE79" s="210"/>
      <c r="AF79" s="210"/>
      <c r="AG79" s="210" t="s">
        <v>181</v>
      </c>
      <c r="AH79" s="210"/>
      <c r="AI79" s="210"/>
      <c r="AJ79" s="210"/>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0"/>
      <c r="BG79" s="210"/>
      <c r="BH79" s="210"/>
    </row>
    <row r="80" spans="1:60" outlineLevel="2" x14ac:dyDescent="0.2">
      <c r="A80" s="217"/>
      <c r="B80" s="218"/>
      <c r="C80" s="256" t="s">
        <v>510</v>
      </c>
      <c r="D80" s="224"/>
      <c r="E80" s="225"/>
      <c r="F80" s="220"/>
      <c r="G80" s="220"/>
      <c r="H80" s="220"/>
      <c r="I80" s="220"/>
      <c r="J80" s="220"/>
      <c r="K80" s="220"/>
      <c r="L80" s="220"/>
      <c r="M80" s="220"/>
      <c r="N80" s="219"/>
      <c r="O80" s="219"/>
      <c r="P80" s="219"/>
      <c r="Q80" s="219"/>
      <c r="R80" s="220"/>
      <c r="S80" s="220"/>
      <c r="T80" s="220"/>
      <c r="U80" s="220"/>
      <c r="V80" s="220"/>
      <c r="W80" s="220"/>
      <c r="X80" s="220"/>
      <c r="Y80" s="220"/>
      <c r="Z80" s="210"/>
      <c r="AA80" s="210"/>
      <c r="AB80" s="210"/>
      <c r="AC80" s="210"/>
      <c r="AD80" s="210"/>
      <c r="AE80" s="210"/>
      <c r="AF80" s="210"/>
      <c r="AG80" s="210" t="s">
        <v>194</v>
      </c>
      <c r="AH80" s="210">
        <v>0</v>
      </c>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row>
    <row r="81" spans="1:60" outlineLevel="3" x14ac:dyDescent="0.2">
      <c r="A81" s="217"/>
      <c r="B81" s="218"/>
      <c r="C81" s="256" t="s">
        <v>511</v>
      </c>
      <c r="D81" s="224"/>
      <c r="E81" s="225"/>
      <c r="F81" s="220"/>
      <c r="G81" s="220"/>
      <c r="H81" s="220"/>
      <c r="I81" s="220"/>
      <c r="J81" s="220"/>
      <c r="K81" s="220"/>
      <c r="L81" s="220"/>
      <c r="M81" s="220"/>
      <c r="N81" s="219"/>
      <c r="O81" s="219"/>
      <c r="P81" s="219"/>
      <c r="Q81" s="219"/>
      <c r="R81" s="220"/>
      <c r="S81" s="220"/>
      <c r="T81" s="220"/>
      <c r="U81" s="220"/>
      <c r="V81" s="220"/>
      <c r="W81" s="220"/>
      <c r="X81" s="220"/>
      <c r="Y81" s="220"/>
      <c r="Z81" s="210"/>
      <c r="AA81" s="210"/>
      <c r="AB81" s="210"/>
      <c r="AC81" s="210"/>
      <c r="AD81" s="210"/>
      <c r="AE81" s="210"/>
      <c r="AF81" s="210"/>
      <c r="AG81" s="210" t="s">
        <v>194</v>
      </c>
      <c r="AH81" s="210">
        <v>0</v>
      </c>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row>
    <row r="82" spans="1:60" outlineLevel="3" x14ac:dyDescent="0.2">
      <c r="A82" s="217"/>
      <c r="B82" s="218"/>
      <c r="C82" s="256" t="s">
        <v>512</v>
      </c>
      <c r="D82" s="224"/>
      <c r="E82" s="225">
        <v>60</v>
      </c>
      <c r="F82" s="220"/>
      <c r="G82" s="220"/>
      <c r="H82" s="220"/>
      <c r="I82" s="220"/>
      <c r="J82" s="220"/>
      <c r="K82" s="220"/>
      <c r="L82" s="220"/>
      <c r="M82" s="220"/>
      <c r="N82" s="219"/>
      <c r="O82" s="219"/>
      <c r="P82" s="219"/>
      <c r="Q82" s="219"/>
      <c r="R82" s="220"/>
      <c r="S82" s="220"/>
      <c r="T82" s="220"/>
      <c r="U82" s="220"/>
      <c r="V82" s="220"/>
      <c r="W82" s="220"/>
      <c r="X82" s="220"/>
      <c r="Y82" s="220"/>
      <c r="Z82" s="210"/>
      <c r="AA82" s="210"/>
      <c r="AB82" s="210"/>
      <c r="AC82" s="210"/>
      <c r="AD82" s="210"/>
      <c r="AE82" s="210"/>
      <c r="AF82" s="210"/>
      <c r="AG82" s="210" t="s">
        <v>194</v>
      </c>
      <c r="AH82" s="210">
        <v>0</v>
      </c>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row>
    <row r="83" spans="1:60" outlineLevel="1" x14ac:dyDescent="0.2">
      <c r="A83" s="234">
        <v>22</v>
      </c>
      <c r="B83" s="235" t="s">
        <v>513</v>
      </c>
      <c r="C83" s="252" t="s">
        <v>514</v>
      </c>
      <c r="D83" s="236" t="s">
        <v>191</v>
      </c>
      <c r="E83" s="237">
        <v>66</v>
      </c>
      <c r="F83" s="238"/>
      <c r="G83" s="239">
        <f>ROUND(E83*F83,2)</f>
        <v>0</v>
      </c>
      <c r="H83" s="238"/>
      <c r="I83" s="239">
        <f>ROUND(E83*H83,2)</f>
        <v>0</v>
      </c>
      <c r="J83" s="238"/>
      <c r="K83" s="239">
        <f>ROUND(E83*J83,2)</f>
        <v>0</v>
      </c>
      <c r="L83" s="239">
        <v>12</v>
      </c>
      <c r="M83" s="239">
        <f>G83*(1+L83/100)</f>
        <v>0</v>
      </c>
      <c r="N83" s="237">
        <v>2.0000000000000001E-4</v>
      </c>
      <c r="O83" s="237">
        <f>ROUND(E83*N83,2)</f>
        <v>0.01</v>
      </c>
      <c r="P83" s="237">
        <v>0</v>
      </c>
      <c r="Q83" s="237">
        <f>ROUND(E83*P83,2)</f>
        <v>0</v>
      </c>
      <c r="R83" s="239" t="s">
        <v>315</v>
      </c>
      <c r="S83" s="239" t="s">
        <v>192</v>
      </c>
      <c r="T83" s="240" t="s">
        <v>192</v>
      </c>
      <c r="U83" s="220">
        <v>0</v>
      </c>
      <c r="V83" s="220">
        <f>ROUND(E83*U83,2)</f>
        <v>0</v>
      </c>
      <c r="W83" s="220"/>
      <c r="X83" s="220" t="s">
        <v>159</v>
      </c>
      <c r="Y83" s="220" t="s">
        <v>140</v>
      </c>
      <c r="Z83" s="210"/>
      <c r="AA83" s="210"/>
      <c r="AB83" s="210"/>
      <c r="AC83" s="210"/>
      <c r="AD83" s="210"/>
      <c r="AE83" s="210"/>
      <c r="AF83" s="210"/>
      <c r="AG83" s="210" t="s">
        <v>160</v>
      </c>
      <c r="AH83" s="210"/>
      <c r="AI83" s="210"/>
      <c r="AJ83" s="210"/>
      <c r="AK83" s="210"/>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0"/>
      <c r="BH83" s="210"/>
    </row>
    <row r="84" spans="1:60" outlineLevel="2" x14ac:dyDescent="0.2">
      <c r="A84" s="217"/>
      <c r="B84" s="218"/>
      <c r="C84" s="256" t="s">
        <v>515</v>
      </c>
      <c r="D84" s="224"/>
      <c r="E84" s="225">
        <v>66</v>
      </c>
      <c r="F84" s="220"/>
      <c r="G84" s="220"/>
      <c r="H84" s="220"/>
      <c r="I84" s="220"/>
      <c r="J84" s="220"/>
      <c r="K84" s="220"/>
      <c r="L84" s="220"/>
      <c r="M84" s="220"/>
      <c r="N84" s="219"/>
      <c r="O84" s="219"/>
      <c r="P84" s="219"/>
      <c r="Q84" s="219"/>
      <c r="R84" s="220"/>
      <c r="S84" s="220"/>
      <c r="T84" s="220"/>
      <c r="U84" s="220"/>
      <c r="V84" s="220"/>
      <c r="W84" s="220"/>
      <c r="X84" s="220"/>
      <c r="Y84" s="220"/>
      <c r="Z84" s="210"/>
      <c r="AA84" s="210"/>
      <c r="AB84" s="210"/>
      <c r="AC84" s="210"/>
      <c r="AD84" s="210"/>
      <c r="AE84" s="210"/>
      <c r="AF84" s="210"/>
      <c r="AG84" s="210" t="s">
        <v>194</v>
      </c>
      <c r="AH84" s="210">
        <v>5</v>
      </c>
      <c r="AI84" s="210"/>
      <c r="AJ84" s="210"/>
      <c r="AK84" s="210"/>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0"/>
      <c r="BH84" s="210"/>
    </row>
    <row r="85" spans="1:60" x14ac:dyDescent="0.2">
      <c r="A85" s="227" t="s">
        <v>132</v>
      </c>
      <c r="B85" s="228" t="s">
        <v>87</v>
      </c>
      <c r="C85" s="251" t="s">
        <v>88</v>
      </c>
      <c r="D85" s="229"/>
      <c r="E85" s="230"/>
      <c r="F85" s="231"/>
      <c r="G85" s="231">
        <f>SUMIF(AG86:AG86,"&lt;&gt;NOR",G86:G86)</f>
        <v>0</v>
      </c>
      <c r="H85" s="231"/>
      <c r="I85" s="231">
        <f>SUM(I86:I86)</f>
        <v>0</v>
      </c>
      <c r="J85" s="231"/>
      <c r="K85" s="231">
        <f>SUM(K86:K86)</f>
        <v>0</v>
      </c>
      <c r="L85" s="231"/>
      <c r="M85" s="231">
        <f>SUM(M86:M86)</f>
        <v>0</v>
      </c>
      <c r="N85" s="230"/>
      <c r="O85" s="230">
        <f>SUM(O86:O86)</f>
        <v>0</v>
      </c>
      <c r="P85" s="230"/>
      <c r="Q85" s="230">
        <f>SUM(Q86:Q86)</f>
        <v>0</v>
      </c>
      <c r="R85" s="231"/>
      <c r="S85" s="231"/>
      <c r="T85" s="232"/>
      <c r="U85" s="226"/>
      <c r="V85" s="226">
        <f>SUM(V86:V86)</f>
        <v>0.56999999999999995</v>
      </c>
      <c r="W85" s="226"/>
      <c r="X85" s="226"/>
      <c r="Y85" s="226"/>
      <c r="AG85" t="s">
        <v>133</v>
      </c>
    </row>
    <row r="86" spans="1:60" outlineLevel="1" x14ac:dyDescent="0.2">
      <c r="A86" s="244">
        <v>23</v>
      </c>
      <c r="B86" s="245" t="s">
        <v>351</v>
      </c>
      <c r="C86" s="257" t="s">
        <v>352</v>
      </c>
      <c r="D86" s="246" t="s">
        <v>353</v>
      </c>
      <c r="E86" s="247">
        <v>0.30353000000000002</v>
      </c>
      <c r="F86" s="248"/>
      <c r="G86" s="249">
        <f>ROUND(E86*F86,2)</f>
        <v>0</v>
      </c>
      <c r="H86" s="248"/>
      <c r="I86" s="249">
        <f>ROUND(E86*H86,2)</f>
        <v>0</v>
      </c>
      <c r="J86" s="248"/>
      <c r="K86" s="249">
        <f>ROUND(E86*J86,2)</f>
        <v>0</v>
      </c>
      <c r="L86" s="249">
        <v>12</v>
      </c>
      <c r="M86" s="249">
        <f>G86*(1+L86/100)</f>
        <v>0</v>
      </c>
      <c r="N86" s="247">
        <v>0</v>
      </c>
      <c r="O86" s="247">
        <f>ROUND(E86*N86,2)</f>
        <v>0</v>
      </c>
      <c r="P86" s="247">
        <v>0</v>
      </c>
      <c r="Q86" s="247">
        <f>ROUND(E86*P86,2)</f>
        <v>0</v>
      </c>
      <c r="R86" s="249"/>
      <c r="S86" s="249" t="s">
        <v>192</v>
      </c>
      <c r="T86" s="250" t="s">
        <v>192</v>
      </c>
      <c r="U86" s="220">
        <v>1.8720000000000001</v>
      </c>
      <c r="V86" s="220">
        <f>ROUND(E86*U86,2)</f>
        <v>0.56999999999999995</v>
      </c>
      <c r="W86" s="220"/>
      <c r="X86" s="220" t="s">
        <v>354</v>
      </c>
      <c r="Y86" s="220" t="s">
        <v>140</v>
      </c>
      <c r="Z86" s="210"/>
      <c r="AA86" s="210"/>
      <c r="AB86" s="210"/>
      <c r="AC86" s="210"/>
      <c r="AD86" s="210"/>
      <c r="AE86" s="210"/>
      <c r="AF86" s="210"/>
      <c r="AG86" s="210" t="s">
        <v>355</v>
      </c>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row>
    <row r="87" spans="1:60" x14ac:dyDescent="0.2">
      <c r="A87" s="227" t="s">
        <v>132</v>
      </c>
      <c r="B87" s="228" t="s">
        <v>89</v>
      </c>
      <c r="C87" s="251" t="s">
        <v>90</v>
      </c>
      <c r="D87" s="229"/>
      <c r="E87" s="230"/>
      <c r="F87" s="231"/>
      <c r="G87" s="231">
        <f>SUMIF(AG88:AG88,"&lt;&gt;NOR",G88:G88)</f>
        <v>0</v>
      </c>
      <c r="H87" s="231"/>
      <c r="I87" s="231">
        <f>SUM(I88:I88)</f>
        <v>0</v>
      </c>
      <c r="J87" s="231"/>
      <c r="K87" s="231">
        <f>SUM(K88:K88)</f>
        <v>0</v>
      </c>
      <c r="L87" s="231"/>
      <c r="M87" s="231">
        <f>SUM(M88:M88)</f>
        <v>0</v>
      </c>
      <c r="N87" s="230"/>
      <c r="O87" s="230">
        <f>SUM(O88:O88)</f>
        <v>0</v>
      </c>
      <c r="P87" s="230"/>
      <c r="Q87" s="230">
        <f>SUM(Q88:Q88)</f>
        <v>0</v>
      </c>
      <c r="R87" s="231"/>
      <c r="S87" s="231"/>
      <c r="T87" s="232"/>
      <c r="U87" s="226"/>
      <c r="V87" s="226">
        <f>SUM(V88:V88)</f>
        <v>8.75</v>
      </c>
      <c r="W87" s="226"/>
      <c r="X87" s="226"/>
      <c r="Y87" s="226"/>
      <c r="AG87" t="s">
        <v>133</v>
      </c>
    </row>
    <row r="88" spans="1:60" ht="22.5" outlineLevel="1" x14ac:dyDescent="0.2">
      <c r="A88" s="244">
        <v>24</v>
      </c>
      <c r="B88" s="245" t="s">
        <v>516</v>
      </c>
      <c r="C88" s="257" t="s">
        <v>517</v>
      </c>
      <c r="D88" s="246" t="s">
        <v>353</v>
      </c>
      <c r="E88" s="247">
        <v>5.19177</v>
      </c>
      <c r="F88" s="248"/>
      <c r="G88" s="249">
        <f>ROUND(E88*F88,2)</f>
        <v>0</v>
      </c>
      <c r="H88" s="248"/>
      <c r="I88" s="249">
        <f>ROUND(E88*H88,2)</f>
        <v>0</v>
      </c>
      <c r="J88" s="248"/>
      <c r="K88" s="249">
        <f>ROUND(E88*J88,2)</f>
        <v>0</v>
      </c>
      <c r="L88" s="249">
        <v>12</v>
      </c>
      <c r="M88" s="249">
        <f>G88*(1+L88/100)</f>
        <v>0</v>
      </c>
      <c r="N88" s="247">
        <v>0</v>
      </c>
      <c r="O88" s="247">
        <f>ROUND(E88*N88,2)</f>
        <v>0</v>
      </c>
      <c r="P88" s="247">
        <v>0</v>
      </c>
      <c r="Q88" s="247">
        <f>ROUND(E88*P88,2)</f>
        <v>0</v>
      </c>
      <c r="R88" s="249"/>
      <c r="S88" s="249" t="s">
        <v>192</v>
      </c>
      <c r="T88" s="250" t="s">
        <v>192</v>
      </c>
      <c r="U88" s="220">
        <v>1.6850000000000001</v>
      </c>
      <c r="V88" s="220">
        <f>ROUND(E88*U88,2)</f>
        <v>8.75</v>
      </c>
      <c r="W88" s="220"/>
      <c r="X88" s="220" t="s">
        <v>354</v>
      </c>
      <c r="Y88" s="220" t="s">
        <v>140</v>
      </c>
      <c r="Z88" s="210"/>
      <c r="AA88" s="210"/>
      <c r="AB88" s="210"/>
      <c r="AC88" s="210"/>
      <c r="AD88" s="210"/>
      <c r="AE88" s="210"/>
      <c r="AF88" s="210"/>
      <c r="AG88" s="210" t="s">
        <v>355</v>
      </c>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row>
    <row r="89" spans="1:60" x14ac:dyDescent="0.2">
      <c r="A89" s="227" t="s">
        <v>132</v>
      </c>
      <c r="B89" s="228" t="s">
        <v>91</v>
      </c>
      <c r="C89" s="251" t="s">
        <v>92</v>
      </c>
      <c r="D89" s="229"/>
      <c r="E89" s="230"/>
      <c r="F89" s="231"/>
      <c r="G89" s="231">
        <f>SUMIF(AG90:AG101,"&lt;&gt;NOR",G90:G101)</f>
        <v>0</v>
      </c>
      <c r="H89" s="231"/>
      <c r="I89" s="231">
        <f>SUM(I90:I101)</f>
        <v>0</v>
      </c>
      <c r="J89" s="231"/>
      <c r="K89" s="231">
        <f>SUM(K90:K101)</f>
        <v>0</v>
      </c>
      <c r="L89" s="231"/>
      <c r="M89" s="231">
        <f>SUM(M90:M101)</f>
        <v>0</v>
      </c>
      <c r="N89" s="230"/>
      <c r="O89" s="230">
        <f>SUM(O90:O101)</f>
        <v>2.37</v>
      </c>
      <c r="P89" s="230"/>
      <c r="Q89" s="230">
        <f>SUM(Q90:Q101)</f>
        <v>0</v>
      </c>
      <c r="R89" s="231"/>
      <c r="S89" s="231"/>
      <c r="T89" s="232"/>
      <c r="U89" s="226"/>
      <c r="V89" s="226">
        <f>SUM(V90:V101)</f>
        <v>95.73</v>
      </c>
      <c r="W89" s="226"/>
      <c r="X89" s="226"/>
      <c r="Y89" s="226"/>
      <c r="AG89" t="s">
        <v>133</v>
      </c>
    </row>
    <row r="90" spans="1:60" ht="22.5" outlineLevel="1" x14ac:dyDescent="0.2">
      <c r="A90" s="234">
        <v>25</v>
      </c>
      <c r="B90" s="235" t="s">
        <v>518</v>
      </c>
      <c r="C90" s="252" t="s">
        <v>519</v>
      </c>
      <c r="D90" s="236" t="s">
        <v>200</v>
      </c>
      <c r="E90" s="237">
        <v>275.95800000000003</v>
      </c>
      <c r="F90" s="238"/>
      <c r="G90" s="239">
        <f>ROUND(E90*F90,2)</f>
        <v>0</v>
      </c>
      <c r="H90" s="238"/>
      <c r="I90" s="239">
        <f>ROUND(E90*H90,2)</f>
        <v>0</v>
      </c>
      <c r="J90" s="238"/>
      <c r="K90" s="239">
        <f>ROUND(E90*J90,2)</f>
        <v>0</v>
      </c>
      <c r="L90" s="239">
        <v>12</v>
      </c>
      <c r="M90" s="239">
        <f>G90*(1+L90/100)</f>
        <v>0</v>
      </c>
      <c r="N90" s="237">
        <v>1.6000000000000001E-4</v>
      </c>
      <c r="O90" s="237">
        <f>ROUND(E90*N90,2)</f>
        <v>0.04</v>
      </c>
      <c r="P90" s="237">
        <v>0</v>
      </c>
      <c r="Q90" s="237">
        <f>ROUND(E90*P90,2)</f>
        <v>0</v>
      </c>
      <c r="R90" s="239"/>
      <c r="S90" s="239" t="s">
        <v>192</v>
      </c>
      <c r="T90" s="240" t="s">
        <v>192</v>
      </c>
      <c r="U90" s="220">
        <v>0.21</v>
      </c>
      <c r="V90" s="220">
        <f>ROUND(E90*U90,2)</f>
        <v>57.95</v>
      </c>
      <c r="W90" s="220"/>
      <c r="X90" s="220" t="s">
        <v>180</v>
      </c>
      <c r="Y90" s="220" t="s">
        <v>140</v>
      </c>
      <c r="Z90" s="210"/>
      <c r="AA90" s="210"/>
      <c r="AB90" s="210"/>
      <c r="AC90" s="210"/>
      <c r="AD90" s="210"/>
      <c r="AE90" s="210"/>
      <c r="AF90" s="210"/>
      <c r="AG90" s="210" t="s">
        <v>181</v>
      </c>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row>
    <row r="91" spans="1:60" outlineLevel="2" x14ac:dyDescent="0.2">
      <c r="A91" s="217"/>
      <c r="B91" s="218"/>
      <c r="C91" s="256" t="s">
        <v>484</v>
      </c>
      <c r="D91" s="224"/>
      <c r="E91" s="225"/>
      <c r="F91" s="220"/>
      <c r="G91" s="220"/>
      <c r="H91" s="220"/>
      <c r="I91" s="220"/>
      <c r="J91" s="220"/>
      <c r="K91" s="220"/>
      <c r="L91" s="220"/>
      <c r="M91" s="220"/>
      <c r="N91" s="219"/>
      <c r="O91" s="219"/>
      <c r="P91" s="219"/>
      <c r="Q91" s="219"/>
      <c r="R91" s="220"/>
      <c r="S91" s="220"/>
      <c r="T91" s="220"/>
      <c r="U91" s="220"/>
      <c r="V91" s="220"/>
      <c r="W91" s="220"/>
      <c r="X91" s="220"/>
      <c r="Y91" s="220"/>
      <c r="Z91" s="210"/>
      <c r="AA91" s="210"/>
      <c r="AB91" s="210"/>
      <c r="AC91" s="210"/>
      <c r="AD91" s="210"/>
      <c r="AE91" s="210"/>
      <c r="AF91" s="210"/>
      <c r="AG91" s="210" t="s">
        <v>194</v>
      </c>
      <c r="AH91" s="210">
        <v>0</v>
      </c>
      <c r="AI91" s="210"/>
      <c r="AJ91" s="210"/>
      <c r="AK91" s="210"/>
      <c r="AL91" s="210"/>
      <c r="AM91" s="210"/>
      <c r="AN91" s="210"/>
      <c r="AO91" s="210"/>
      <c r="AP91" s="210"/>
      <c r="AQ91" s="210"/>
      <c r="AR91" s="210"/>
      <c r="AS91" s="210"/>
      <c r="AT91" s="210"/>
      <c r="AU91" s="210"/>
      <c r="AV91" s="210"/>
      <c r="AW91" s="210"/>
      <c r="AX91" s="210"/>
      <c r="AY91" s="210"/>
      <c r="AZ91" s="210"/>
      <c r="BA91" s="210"/>
      <c r="BB91" s="210"/>
      <c r="BC91" s="210"/>
      <c r="BD91" s="210"/>
      <c r="BE91" s="210"/>
      <c r="BF91" s="210"/>
      <c r="BG91" s="210"/>
      <c r="BH91" s="210"/>
    </row>
    <row r="92" spans="1:60" outlineLevel="3" x14ac:dyDescent="0.2">
      <c r="A92" s="217"/>
      <c r="B92" s="218"/>
      <c r="C92" s="256" t="s">
        <v>451</v>
      </c>
      <c r="D92" s="224"/>
      <c r="E92" s="225">
        <v>275.95800000000003</v>
      </c>
      <c r="F92" s="220"/>
      <c r="G92" s="220"/>
      <c r="H92" s="220"/>
      <c r="I92" s="220"/>
      <c r="J92" s="220"/>
      <c r="K92" s="220"/>
      <c r="L92" s="220"/>
      <c r="M92" s="220"/>
      <c r="N92" s="219"/>
      <c r="O92" s="219"/>
      <c r="P92" s="219"/>
      <c r="Q92" s="219"/>
      <c r="R92" s="220"/>
      <c r="S92" s="220"/>
      <c r="T92" s="220"/>
      <c r="U92" s="220"/>
      <c r="V92" s="220"/>
      <c r="W92" s="220"/>
      <c r="X92" s="220"/>
      <c r="Y92" s="220"/>
      <c r="Z92" s="210"/>
      <c r="AA92" s="210"/>
      <c r="AB92" s="210"/>
      <c r="AC92" s="210"/>
      <c r="AD92" s="210"/>
      <c r="AE92" s="210"/>
      <c r="AF92" s="210"/>
      <c r="AG92" s="210" t="s">
        <v>194</v>
      </c>
      <c r="AH92" s="210">
        <v>5</v>
      </c>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row>
    <row r="93" spans="1:60" outlineLevel="1" x14ac:dyDescent="0.2">
      <c r="A93" s="234">
        <v>26</v>
      </c>
      <c r="B93" s="235" t="s">
        <v>520</v>
      </c>
      <c r="C93" s="252" t="s">
        <v>521</v>
      </c>
      <c r="D93" s="236" t="s">
        <v>461</v>
      </c>
      <c r="E93" s="237">
        <v>52.363030000000002</v>
      </c>
      <c r="F93" s="238"/>
      <c r="G93" s="239">
        <f>ROUND(E93*F93,2)</f>
        <v>0</v>
      </c>
      <c r="H93" s="238"/>
      <c r="I93" s="239">
        <f>ROUND(E93*H93,2)</f>
        <v>0</v>
      </c>
      <c r="J93" s="238"/>
      <c r="K93" s="239">
        <f>ROUND(E93*J93,2)</f>
        <v>0</v>
      </c>
      <c r="L93" s="239">
        <v>12</v>
      </c>
      <c r="M93" s="239">
        <f>G93*(1+L93/100)</f>
        <v>0</v>
      </c>
      <c r="N93" s="237">
        <v>2.5000000000000001E-2</v>
      </c>
      <c r="O93" s="237">
        <f>ROUND(E93*N93,2)</f>
        <v>1.31</v>
      </c>
      <c r="P93" s="237">
        <v>0</v>
      </c>
      <c r="Q93" s="237">
        <f>ROUND(E93*P93,2)</f>
        <v>0</v>
      </c>
      <c r="R93" s="239" t="s">
        <v>315</v>
      </c>
      <c r="S93" s="239" t="s">
        <v>192</v>
      </c>
      <c r="T93" s="240" t="s">
        <v>192</v>
      </c>
      <c r="U93" s="220">
        <v>0</v>
      </c>
      <c r="V93" s="220">
        <f>ROUND(E93*U93,2)</f>
        <v>0</v>
      </c>
      <c r="W93" s="220"/>
      <c r="X93" s="220" t="s">
        <v>159</v>
      </c>
      <c r="Y93" s="220" t="s">
        <v>140</v>
      </c>
      <c r="Z93" s="210"/>
      <c r="AA93" s="210"/>
      <c r="AB93" s="210"/>
      <c r="AC93" s="210"/>
      <c r="AD93" s="210"/>
      <c r="AE93" s="210"/>
      <c r="AF93" s="210"/>
      <c r="AG93" s="210" t="s">
        <v>160</v>
      </c>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row>
    <row r="94" spans="1:60" outlineLevel="2" x14ac:dyDescent="0.2">
      <c r="A94" s="217"/>
      <c r="B94" s="218"/>
      <c r="C94" s="256" t="s">
        <v>522</v>
      </c>
      <c r="D94" s="224"/>
      <c r="E94" s="225"/>
      <c r="F94" s="220"/>
      <c r="G94" s="220"/>
      <c r="H94" s="220"/>
      <c r="I94" s="220"/>
      <c r="J94" s="220"/>
      <c r="K94" s="220"/>
      <c r="L94" s="220"/>
      <c r="M94" s="220"/>
      <c r="N94" s="219"/>
      <c r="O94" s="219"/>
      <c r="P94" s="219"/>
      <c r="Q94" s="219"/>
      <c r="R94" s="220"/>
      <c r="S94" s="220"/>
      <c r="T94" s="220"/>
      <c r="U94" s="220"/>
      <c r="V94" s="220"/>
      <c r="W94" s="220"/>
      <c r="X94" s="220"/>
      <c r="Y94" s="220"/>
      <c r="Z94" s="210"/>
      <c r="AA94" s="210"/>
      <c r="AB94" s="210"/>
      <c r="AC94" s="210"/>
      <c r="AD94" s="210"/>
      <c r="AE94" s="210"/>
      <c r="AF94" s="210"/>
      <c r="AG94" s="210" t="s">
        <v>194</v>
      </c>
      <c r="AH94" s="210">
        <v>0</v>
      </c>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row>
    <row r="95" spans="1:60" outlineLevel="3" x14ac:dyDescent="0.2">
      <c r="A95" s="217"/>
      <c r="B95" s="218"/>
      <c r="C95" s="256" t="s">
        <v>523</v>
      </c>
      <c r="D95" s="224"/>
      <c r="E95" s="225">
        <v>52.363030000000002</v>
      </c>
      <c r="F95" s="220"/>
      <c r="G95" s="220"/>
      <c r="H95" s="220"/>
      <c r="I95" s="220"/>
      <c r="J95" s="220"/>
      <c r="K95" s="220"/>
      <c r="L95" s="220"/>
      <c r="M95" s="220"/>
      <c r="N95" s="219"/>
      <c r="O95" s="219"/>
      <c r="P95" s="219"/>
      <c r="Q95" s="219"/>
      <c r="R95" s="220"/>
      <c r="S95" s="220"/>
      <c r="T95" s="220"/>
      <c r="U95" s="220"/>
      <c r="V95" s="220"/>
      <c r="W95" s="220"/>
      <c r="X95" s="220"/>
      <c r="Y95" s="220"/>
      <c r="Z95" s="210"/>
      <c r="AA95" s="210"/>
      <c r="AB95" s="210"/>
      <c r="AC95" s="210"/>
      <c r="AD95" s="210"/>
      <c r="AE95" s="210"/>
      <c r="AF95" s="210"/>
      <c r="AG95" s="210" t="s">
        <v>194</v>
      </c>
      <c r="AH95" s="210">
        <v>0</v>
      </c>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row>
    <row r="96" spans="1:60" outlineLevel="1" x14ac:dyDescent="0.2">
      <c r="A96" s="234">
        <v>27</v>
      </c>
      <c r="B96" s="235" t="s">
        <v>524</v>
      </c>
      <c r="C96" s="252" t="s">
        <v>525</v>
      </c>
      <c r="D96" s="236" t="s">
        <v>200</v>
      </c>
      <c r="E96" s="237">
        <v>303.55380000000002</v>
      </c>
      <c r="F96" s="238"/>
      <c r="G96" s="239">
        <f>ROUND(E96*F96,2)</f>
        <v>0</v>
      </c>
      <c r="H96" s="238"/>
      <c r="I96" s="239">
        <f>ROUND(E96*H96,2)</f>
        <v>0</v>
      </c>
      <c r="J96" s="238"/>
      <c r="K96" s="239">
        <f>ROUND(E96*J96,2)</f>
        <v>0</v>
      </c>
      <c r="L96" s="239">
        <v>12</v>
      </c>
      <c r="M96" s="239">
        <f>G96*(1+L96/100)</f>
        <v>0</v>
      </c>
      <c r="N96" s="237">
        <v>3.2200000000000002E-3</v>
      </c>
      <c r="O96" s="237">
        <f>ROUND(E96*N96,2)</f>
        <v>0.98</v>
      </c>
      <c r="P96" s="237">
        <v>0</v>
      </c>
      <c r="Q96" s="237">
        <f>ROUND(E96*P96,2)</f>
        <v>0</v>
      </c>
      <c r="R96" s="239" t="s">
        <v>315</v>
      </c>
      <c r="S96" s="239" t="s">
        <v>192</v>
      </c>
      <c r="T96" s="240" t="s">
        <v>192</v>
      </c>
      <c r="U96" s="220">
        <v>0</v>
      </c>
      <c r="V96" s="220">
        <f>ROUND(E96*U96,2)</f>
        <v>0</v>
      </c>
      <c r="W96" s="220"/>
      <c r="X96" s="220" t="s">
        <v>159</v>
      </c>
      <c r="Y96" s="220" t="s">
        <v>140</v>
      </c>
      <c r="Z96" s="210"/>
      <c r="AA96" s="210"/>
      <c r="AB96" s="210"/>
      <c r="AC96" s="210"/>
      <c r="AD96" s="210"/>
      <c r="AE96" s="210"/>
      <c r="AF96" s="210"/>
      <c r="AG96" s="210" t="s">
        <v>160</v>
      </c>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row>
    <row r="97" spans="1:60" outlineLevel="2" x14ac:dyDescent="0.2">
      <c r="A97" s="217"/>
      <c r="B97" s="218"/>
      <c r="C97" s="256" t="s">
        <v>526</v>
      </c>
      <c r="D97" s="224"/>
      <c r="E97" s="225">
        <v>303.55380000000002</v>
      </c>
      <c r="F97" s="220"/>
      <c r="G97" s="220"/>
      <c r="H97" s="220"/>
      <c r="I97" s="220"/>
      <c r="J97" s="220"/>
      <c r="K97" s="220"/>
      <c r="L97" s="220"/>
      <c r="M97" s="220"/>
      <c r="N97" s="219"/>
      <c r="O97" s="219"/>
      <c r="P97" s="219"/>
      <c r="Q97" s="219"/>
      <c r="R97" s="220"/>
      <c r="S97" s="220"/>
      <c r="T97" s="220"/>
      <c r="U97" s="220"/>
      <c r="V97" s="220"/>
      <c r="W97" s="220"/>
      <c r="X97" s="220"/>
      <c r="Y97" s="220"/>
      <c r="Z97" s="210"/>
      <c r="AA97" s="210"/>
      <c r="AB97" s="210"/>
      <c r="AC97" s="210"/>
      <c r="AD97" s="210"/>
      <c r="AE97" s="210"/>
      <c r="AF97" s="210"/>
      <c r="AG97" s="210" t="s">
        <v>194</v>
      </c>
      <c r="AH97" s="210">
        <v>5</v>
      </c>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row>
    <row r="98" spans="1:60" ht="22.5" outlineLevel="1" x14ac:dyDescent="0.2">
      <c r="A98" s="234">
        <v>28</v>
      </c>
      <c r="B98" s="235" t="s">
        <v>527</v>
      </c>
      <c r="C98" s="252" t="s">
        <v>528</v>
      </c>
      <c r="D98" s="236" t="s">
        <v>200</v>
      </c>
      <c r="E98" s="237">
        <v>275.95800000000003</v>
      </c>
      <c r="F98" s="238"/>
      <c r="G98" s="239">
        <f>ROUND(E98*F98,2)</f>
        <v>0</v>
      </c>
      <c r="H98" s="238"/>
      <c r="I98" s="239">
        <f>ROUND(E98*H98,2)</f>
        <v>0</v>
      </c>
      <c r="J98" s="238"/>
      <c r="K98" s="239">
        <f>ROUND(E98*J98,2)</f>
        <v>0</v>
      </c>
      <c r="L98" s="239">
        <v>12</v>
      </c>
      <c r="M98" s="239">
        <f>G98*(1+L98/100)</f>
        <v>0</v>
      </c>
      <c r="N98" s="237">
        <v>1.6000000000000001E-4</v>
      </c>
      <c r="O98" s="237">
        <f>ROUND(E98*N98,2)</f>
        <v>0.04</v>
      </c>
      <c r="P98" s="237">
        <v>0</v>
      </c>
      <c r="Q98" s="237">
        <f>ROUND(E98*P98,2)</f>
        <v>0</v>
      </c>
      <c r="R98" s="239"/>
      <c r="S98" s="239" t="s">
        <v>192</v>
      </c>
      <c r="T98" s="240" t="s">
        <v>192</v>
      </c>
      <c r="U98" s="220">
        <v>0.12</v>
      </c>
      <c r="V98" s="220">
        <f>ROUND(E98*U98,2)</f>
        <v>33.11</v>
      </c>
      <c r="W98" s="220"/>
      <c r="X98" s="220" t="s">
        <v>180</v>
      </c>
      <c r="Y98" s="220" t="s">
        <v>140</v>
      </c>
      <c r="Z98" s="210"/>
      <c r="AA98" s="210"/>
      <c r="AB98" s="210"/>
      <c r="AC98" s="210"/>
      <c r="AD98" s="210"/>
      <c r="AE98" s="210"/>
      <c r="AF98" s="210"/>
      <c r="AG98" s="210" t="s">
        <v>181</v>
      </c>
      <c r="AH98" s="210"/>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row>
    <row r="99" spans="1:60" outlineLevel="2" x14ac:dyDescent="0.2">
      <c r="A99" s="217"/>
      <c r="B99" s="218"/>
      <c r="C99" s="256" t="s">
        <v>484</v>
      </c>
      <c r="D99" s="224"/>
      <c r="E99" s="225"/>
      <c r="F99" s="220"/>
      <c r="G99" s="220"/>
      <c r="H99" s="220"/>
      <c r="I99" s="220"/>
      <c r="J99" s="220"/>
      <c r="K99" s="220"/>
      <c r="L99" s="220"/>
      <c r="M99" s="220"/>
      <c r="N99" s="219"/>
      <c r="O99" s="219"/>
      <c r="P99" s="219"/>
      <c r="Q99" s="219"/>
      <c r="R99" s="220"/>
      <c r="S99" s="220"/>
      <c r="T99" s="220"/>
      <c r="U99" s="220"/>
      <c r="V99" s="220"/>
      <c r="W99" s="220"/>
      <c r="X99" s="220"/>
      <c r="Y99" s="220"/>
      <c r="Z99" s="210"/>
      <c r="AA99" s="210"/>
      <c r="AB99" s="210"/>
      <c r="AC99" s="210"/>
      <c r="AD99" s="210"/>
      <c r="AE99" s="210"/>
      <c r="AF99" s="210"/>
      <c r="AG99" s="210" t="s">
        <v>194</v>
      </c>
      <c r="AH99" s="210">
        <v>0</v>
      </c>
      <c r="AI99" s="210"/>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row>
    <row r="100" spans="1:60" outlineLevel="3" x14ac:dyDescent="0.2">
      <c r="A100" s="217"/>
      <c r="B100" s="218"/>
      <c r="C100" s="256" t="s">
        <v>451</v>
      </c>
      <c r="D100" s="224"/>
      <c r="E100" s="225">
        <v>275.95800000000003</v>
      </c>
      <c r="F100" s="220"/>
      <c r="G100" s="220"/>
      <c r="H100" s="220"/>
      <c r="I100" s="220"/>
      <c r="J100" s="220"/>
      <c r="K100" s="220"/>
      <c r="L100" s="220"/>
      <c r="M100" s="220"/>
      <c r="N100" s="219"/>
      <c r="O100" s="219"/>
      <c r="P100" s="219"/>
      <c r="Q100" s="219"/>
      <c r="R100" s="220"/>
      <c r="S100" s="220"/>
      <c r="T100" s="220"/>
      <c r="U100" s="220"/>
      <c r="V100" s="220"/>
      <c r="W100" s="220"/>
      <c r="X100" s="220"/>
      <c r="Y100" s="220"/>
      <c r="Z100" s="210"/>
      <c r="AA100" s="210"/>
      <c r="AB100" s="210"/>
      <c r="AC100" s="210"/>
      <c r="AD100" s="210"/>
      <c r="AE100" s="210"/>
      <c r="AF100" s="210"/>
      <c r="AG100" s="210" t="s">
        <v>194</v>
      </c>
      <c r="AH100" s="210">
        <v>5</v>
      </c>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row>
    <row r="101" spans="1:60" ht="22.5" outlineLevel="1" x14ac:dyDescent="0.2">
      <c r="A101" s="244">
        <v>29</v>
      </c>
      <c r="B101" s="245" t="s">
        <v>529</v>
      </c>
      <c r="C101" s="257" t="s">
        <v>530</v>
      </c>
      <c r="D101" s="246" t="s">
        <v>353</v>
      </c>
      <c r="E101" s="247">
        <v>2.3748300000000002</v>
      </c>
      <c r="F101" s="248"/>
      <c r="G101" s="249">
        <f>ROUND(E101*F101,2)</f>
        <v>0</v>
      </c>
      <c r="H101" s="248"/>
      <c r="I101" s="249">
        <f>ROUND(E101*H101,2)</f>
        <v>0</v>
      </c>
      <c r="J101" s="248"/>
      <c r="K101" s="249">
        <f>ROUND(E101*J101,2)</f>
        <v>0</v>
      </c>
      <c r="L101" s="249">
        <v>12</v>
      </c>
      <c r="M101" s="249">
        <f>G101*(1+L101/100)</f>
        <v>0</v>
      </c>
      <c r="N101" s="247">
        <v>0</v>
      </c>
      <c r="O101" s="247">
        <f>ROUND(E101*N101,2)</f>
        <v>0</v>
      </c>
      <c r="P101" s="247">
        <v>0</v>
      </c>
      <c r="Q101" s="247">
        <f>ROUND(E101*P101,2)</f>
        <v>0</v>
      </c>
      <c r="R101" s="249"/>
      <c r="S101" s="249" t="s">
        <v>192</v>
      </c>
      <c r="T101" s="250" t="s">
        <v>192</v>
      </c>
      <c r="U101" s="220">
        <v>1.966</v>
      </c>
      <c r="V101" s="220">
        <f>ROUND(E101*U101,2)</f>
        <v>4.67</v>
      </c>
      <c r="W101" s="220"/>
      <c r="X101" s="220" t="s">
        <v>354</v>
      </c>
      <c r="Y101" s="220" t="s">
        <v>140</v>
      </c>
      <c r="Z101" s="210"/>
      <c r="AA101" s="210"/>
      <c r="AB101" s="210"/>
      <c r="AC101" s="210"/>
      <c r="AD101" s="210"/>
      <c r="AE101" s="210"/>
      <c r="AF101" s="210"/>
      <c r="AG101" s="210" t="s">
        <v>355</v>
      </c>
      <c r="AH101" s="210"/>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row>
    <row r="102" spans="1:60" x14ac:dyDescent="0.2">
      <c r="A102" s="227" t="s">
        <v>132</v>
      </c>
      <c r="B102" s="228" t="s">
        <v>93</v>
      </c>
      <c r="C102" s="251" t="s">
        <v>94</v>
      </c>
      <c r="D102" s="229"/>
      <c r="E102" s="230"/>
      <c r="F102" s="231"/>
      <c r="G102" s="231">
        <f>SUMIF(AG103:AG148,"&lt;&gt;NOR",G103:G148)</f>
        <v>0</v>
      </c>
      <c r="H102" s="231"/>
      <c r="I102" s="231">
        <f>SUM(I103:I148)</f>
        <v>0</v>
      </c>
      <c r="J102" s="231"/>
      <c r="K102" s="231">
        <f>SUM(K103:K148)</f>
        <v>0</v>
      </c>
      <c r="L102" s="231"/>
      <c r="M102" s="231">
        <f>SUM(M103:M148)</f>
        <v>0</v>
      </c>
      <c r="N102" s="230"/>
      <c r="O102" s="230">
        <f>SUM(O103:O148)</f>
        <v>1.2100000000000002</v>
      </c>
      <c r="P102" s="230"/>
      <c r="Q102" s="230">
        <f>SUM(Q103:Q148)</f>
        <v>0.75</v>
      </c>
      <c r="R102" s="231"/>
      <c r="S102" s="231"/>
      <c r="T102" s="232"/>
      <c r="U102" s="226"/>
      <c r="V102" s="226">
        <f>SUM(V103:V148)</f>
        <v>165.54</v>
      </c>
      <c r="W102" s="226"/>
      <c r="X102" s="226"/>
      <c r="Y102" s="226"/>
      <c r="AG102" t="s">
        <v>133</v>
      </c>
    </row>
    <row r="103" spans="1:60" outlineLevel="1" x14ac:dyDescent="0.2">
      <c r="A103" s="234">
        <v>30</v>
      </c>
      <c r="B103" s="235" t="s">
        <v>531</v>
      </c>
      <c r="C103" s="252" t="s">
        <v>532</v>
      </c>
      <c r="D103" s="236" t="s">
        <v>191</v>
      </c>
      <c r="E103" s="237">
        <v>147.5</v>
      </c>
      <c r="F103" s="238"/>
      <c r="G103" s="239">
        <f>ROUND(E103*F103,2)</f>
        <v>0</v>
      </c>
      <c r="H103" s="238"/>
      <c r="I103" s="239">
        <f>ROUND(E103*H103,2)</f>
        <v>0</v>
      </c>
      <c r="J103" s="238"/>
      <c r="K103" s="239">
        <f>ROUND(E103*J103,2)</f>
        <v>0</v>
      </c>
      <c r="L103" s="239">
        <v>12</v>
      </c>
      <c r="M103" s="239">
        <f>G103*(1+L103/100)</f>
        <v>0</v>
      </c>
      <c r="N103" s="237">
        <v>0</v>
      </c>
      <c r="O103" s="237">
        <f>ROUND(E103*N103,2)</f>
        <v>0</v>
      </c>
      <c r="P103" s="237">
        <v>3.5899999999999999E-3</v>
      </c>
      <c r="Q103" s="237">
        <f>ROUND(E103*P103,2)</f>
        <v>0.53</v>
      </c>
      <c r="R103" s="239"/>
      <c r="S103" s="239" t="s">
        <v>192</v>
      </c>
      <c r="T103" s="240" t="s">
        <v>192</v>
      </c>
      <c r="U103" s="220">
        <v>9.1999999999999998E-2</v>
      </c>
      <c r="V103" s="220">
        <f>ROUND(E103*U103,2)</f>
        <v>13.57</v>
      </c>
      <c r="W103" s="220"/>
      <c r="X103" s="220" t="s">
        <v>180</v>
      </c>
      <c r="Y103" s="220" t="s">
        <v>140</v>
      </c>
      <c r="Z103" s="210"/>
      <c r="AA103" s="210"/>
      <c r="AB103" s="210"/>
      <c r="AC103" s="210"/>
      <c r="AD103" s="210"/>
      <c r="AE103" s="210"/>
      <c r="AF103" s="210"/>
      <c r="AG103" s="210" t="s">
        <v>181</v>
      </c>
      <c r="AH103" s="210"/>
      <c r="AI103" s="210"/>
      <c r="AJ103" s="210"/>
      <c r="AK103" s="210"/>
      <c r="AL103" s="210"/>
      <c r="AM103" s="210"/>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row>
    <row r="104" spans="1:60" outlineLevel="2" x14ac:dyDescent="0.2">
      <c r="A104" s="217"/>
      <c r="B104" s="218"/>
      <c r="C104" s="256" t="s">
        <v>533</v>
      </c>
      <c r="D104" s="224"/>
      <c r="E104" s="225">
        <v>147.5</v>
      </c>
      <c r="F104" s="220"/>
      <c r="G104" s="220"/>
      <c r="H104" s="220"/>
      <c r="I104" s="220"/>
      <c r="J104" s="220"/>
      <c r="K104" s="220"/>
      <c r="L104" s="220"/>
      <c r="M104" s="220"/>
      <c r="N104" s="219"/>
      <c r="O104" s="219"/>
      <c r="P104" s="219"/>
      <c r="Q104" s="219"/>
      <c r="R104" s="220"/>
      <c r="S104" s="220"/>
      <c r="T104" s="220"/>
      <c r="U104" s="220"/>
      <c r="V104" s="220"/>
      <c r="W104" s="220"/>
      <c r="X104" s="220"/>
      <c r="Y104" s="220"/>
      <c r="Z104" s="210"/>
      <c r="AA104" s="210"/>
      <c r="AB104" s="210"/>
      <c r="AC104" s="210"/>
      <c r="AD104" s="210"/>
      <c r="AE104" s="210"/>
      <c r="AF104" s="210"/>
      <c r="AG104" s="210" t="s">
        <v>194</v>
      </c>
      <c r="AH104" s="210">
        <v>0</v>
      </c>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row>
    <row r="105" spans="1:60" ht="22.5" outlineLevel="1" x14ac:dyDescent="0.2">
      <c r="A105" s="234">
        <v>31</v>
      </c>
      <c r="B105" s="235" t="s">
        <v>534</v>
      </c>
      <c r="C105" s="252" t="s">
        <v>535</v>
      </c>
      <c r="D105" s="236" t="s">
        <v>191</v>
      </c>
      <c r="E105" s="237">
        <v>48</v>
      </c>
      <c r="F105" s="238"/>
      <c r="G105" s="239">
        <f>ROUND(E105*F105,2)</f>
        <v>0</v>
      </c>
      <c r="H105" s="238"/>
      <c r="I105" s="239">
        <f>ROUND(E105*H105,2)</f>
        <v>0</v>
      </c>
      <c r="J105" s="238"/>
      <c r="K105" s="239">
        <f>ROUND(E105*J105,2)</f>
        <v>0</v>
      </c>
      <c r="L105" s="239">
        <v>12</v>
      </c>
      <c r="M105" s="239">
        <f>G105*(1+L105/100)</f>
        <v>0</v>
      </c>
      <c r="N105" s="237">
        <v>0</v>
      </c>
      <c r="O105" s="237">
        <f>ROUND(E105*N105,2)</f>
        <v>0</v>
      </c>
      <c r="P105" s="237">
        <v>3.3600000000000001E-3</v>
      </c>
      <c r="Q105" s="237">
        <f>ROUND(E105*P105,2)</f>
        <v>0.16</v>
      </c>
      <c r="R105" s="239"/>
      <c r="S105" s="239" t="s">
        <v>192</v>
      </c>
      <c r="T105" s="240" t="s">
        <v>192</v>
      </c>
      <c r="U105" s="220">
        <v>6.9000000000000006E-2</v>
      </c>
      <c r="V105" s="220">
        <f>ROUND(E105*U105,2)</f>
        <v>3.31</v>
      </c>
      <c r="W105" s="220"/>
      <c r="X105" s="220" t="s">
        <v>180</v>
      </c>
      <c r="Y105" s="220" t="s">
        <v>140</v>
      </c>
      <c r="Z105" s="210"/>
      <c r="AA105" s="210"/>
      <c r="AB105" s="210"/>
      <c r="AC105" s="210"/>
      <c r="AD105" s="210"/>
      <c r="AE105" s="210"/>
      <c r="AF105" s="210"/>
      <c r="AG105" s="210" t="s">
        <v>181</v>
      </c>
      <c r="AH105" s="210"/>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row>
    <row r="106" spans="1:60" outlineLevel="2" x14ac:dyDescent="0.2">
      <c r="A106" s="217"/>
      <c r="B106" s="218"/>
      <c r="C106" s="256" t="s">
        <v>536</v>
      </c>
      <c r="D106" s="224"/>
      <c r="E106" s="225">
        <v>48</v>
      </c>
      <c r="F106" s="220"/>
      <c r="G106" s="220"/>
      <c r="H106" s="220"/>
      <c r="I106" s="220"/>
      <c r="J106" s="220"/>
      <c r="K106" s="220"/>
      <c r="L106" s="220"/>
      <c r="M106" s="220"/>
      <c r="N106" s="219"/>
      <c r="O106" s="219"/>
      <c r="P106" s="219"/>
      <c r="Q106" s="219"/>
      <c r="R106" s="220"/>
      <c r="S106" s="220"/>
      <c r="T106" s="220"/>
      <c r="U106" s="220"/>
      <c r="V106" s="220"/>
      <c r="W106" s="220"/>
      <c r="X106" s="220"/>
      <c r="Y106" s="220"/>
      <c r="Z106" s="210"/>
      <c r="AA106" s="210"/>
      <c r="AB106" s="210"/>
      <c r="AC106" s="210"/>
      <c r="AD106" s="210"/>
      <c r="AE106" s="210"/>
      <c r="AF106" s="210"/>
      <c r="AG106" s="210" t="s">
        <v>194</v>
      </c>
      <c r="AH106" s="210">
        <v>5</v>
      </c>
      <c r="AI106" s="210"/>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row>
    <row r="107" spans="1:60" ht="22.5" outlineLevel="1" x14ac:dyDescent="0.2">
      <c r="A107" s="234">
        <v>32</v>
      </c>
      <c r="B107" s="235" t="s">
        <v>537</v>
      </c>
      <c r="C107" s="252" t="s">
        <v>538</v>
      </c>
      <c r="D107" s="236" t="s">
        <v>191</v>
      </c>
      <c r="E107" s="237">
        <v>28</v>
      </c>
      <c r="F107" s="238"/>
      <c r="G107" s="239">
        <f>ROUND(E107*F107,2)</f>
        <v>0</v>
      </c>
      <c r="H107" s="238"/>
      <c r="I107" s="239">
        <f>ROUND(E107*H107,2)</f>
        <v>0</v>
      </c>
      <c r="J107" s="238"/>
      <c r="K107" s="239">
        <f>ROUND(E107*J107,2)</f>
        <v>0</v>
      </c>
      <c r="L107" s="239">
        <v>12</v>
      </c>
      <c r="M107" s="239">
        <f>G107*(1+L107/100)</f>
        <v>0</v>
      </c>
      <c r="N107" s="237">
        <v>0</v>
      </c>
      <c r="O107" s="237">
        <f>ROUND(E107*N107,2)</f>
        <v>0</v>
      </c>
      <c r="P107" s="237">
        <v>2.2599999999999999E-3</v>
      </c>
      <c r="Q107" s="237">
        <f>ROUND(E107*P107,2)</f>
        <v>0.06</v>
      </c>
      <c r="R107" s="239"/>
      <c r="S107" s="239" t="s">
        <v>192</v>
      </c>
      <c r="T107" s="240" t="s">
        <v>192</v>
      </c>
      <c r="U107" s="220">
        <v>5.7500000000000002E-2</v>
      </c>
      <c r="V107" s="220">
        <f>ROUND(E107*U107,2)</f>
        <v>1.61</v>
      </c>
      <c r="W107" s="220"/>
      <c r="X107" s="220" t="s">
        <v>180</v>
      </c>
      <c r="Y107" s="220" t="s">
        <v>140</v>
      </c>
      <c r="Z107" s="210"/>
      <c r="AA107" s="210"/>
      <c r="AB107" s="210"/>
      <c r="AC107" s="210"/>
      <c r="AD107" s="210"/>
      <c r="AE107" s="210"/>
      <c r="AF107" s="210"/>
      <c r="AG107" s="210" t="s">
        <v>181</v>
      </c>
      <c r="AH107" s="210"/>
      <c r="AI107" s="210"/>
      <c r="AJ107" s="210"/>
      <c r="AK107" s="210"/>
      <c r="AL107" s="210"/>
      <c r="AM107" s="210"/>
      <c r="AN107" s="210"/>
      <c r="AO107" s="210"/>
      <c r="AP107" s="210"/>
      <c r="AQ107" s="210"/>
      <c r="AR107" s="210"/>
      <c r="AS107" s="210"/>
      <c r="AT107" s="210"/>
      <c r="AU107" s="210"/>
      <c r="AV107" s="210"/>
      <c r="AW107" s="210"/>
      <c r="AX107" s="210"/>
      <c r="AY107" s="210"/>
      <c r="AZ107" s="210"/>
      <c r="BA107" s="210"/>
      <c r="BB107" s="210"/>
      <c r="BC107" s="210"/>
      <c r="BD107" s="210"/>
      <c r="BE107" s="210"/>
      <c r="BF107" s="210"/>
      <c r="BG107" s="210"/>
      <c r="BH107" s="210"/>
    </row>
    <row r="108" spans="1:60" outlineLevel="2" x14ac:dyDescent="0.2">
      <c r="A108" s="217"/>
      <c r="B108" s="218"/>
      <c r="C108" s="256" t="s">
        <v>539</v>
      </c>
      <c r="D108" s="224"/>
      <c r="E108" s="225">
        <v>28</v>
      </c>
      <c r="F108" s="220"/>
      <c r="G108" s="220"/>
      <c r="H108" s="220"/>
      <c r="I108" s="220"/>
      <c r="J108" s="220"/>
      <c r="K108" s="220"/>
      <c r="L108" s="220"/>
      <c r="M108" s="220"/>
      <c r="N108" s="219"/>
      <c r="O108" s="219"/>
      <c r="P108" s="219"/>
      <c r="Q108" s="219"/>
      <c r="R108" s="220"/>
      <c r="S108" s="220"/>
      <c r="T108" s="220"/>
      <c r="U108" s="220"/>
      <c r="V108" s="220"/>
      <c r="W108" s="220"/>
      <c r="X108" s="220"/>
      <c r="Y108" s="220"/>
      <c r="Z108" s="210"/>
      <c r="AA108" s="210"/>
      <c r="AB108" s="210"/>
      <c r="AC108" s="210"/>
      <c r="AD108" s="210"/>
      <c r="AE108" s="210"/>
      <c r="AF108" s="210"/>
      <c r="AG108" s="210" t="s">
        <v>194</v>
      </c>
      <c r="AH108" s="210">
        <v>5</v>
      </c>
      <c r="AI108" s="210"/>
      <c r="AJ108" s="210"/>
      <c r="AK108" s="210"/>
      <c r="AL108" s="210"/>
      <c r="AM108" s="210"/>
      <c r="AN108" s="210"/>
      <c r="AO108" s="210"/>
      <c r="AP108" s="210"/>
      <c r="AQ108" s="210"/>
      <c r="AR108" s="210"/>
      <c r="AS108" s="210"/>
      <c r="AT108" s="210"/>
      <c r="AU108" s="210"/>
      <c r="AV108" s="210"/>
      <c r="AW108" s="210"/>
      <c r="AX108" s="210"/>
      <c r="AY108" s="210"/>
      <c r="AZ108" s="210"/>
      <c r="BA108" s="210"/>
      <c r="BB108" s="210"/>
      <c r="BC108" s="210"/>
      <c r="BD108" s="210"/>
      <c r="BE108" s="210"/>
      <c r="BF108" s="210"/>
      <c r="BG108" s="210"/>
      <c r="BH108" s="210"/>
    </row>
    <row r="109" spans="1:60" ht="22.5" outlineLevel="1" x14ac:dyDescent="0.2">
      <c r="A109" s="234">
        <v>33</v>
      </c>
      <c r="B109" s="235" t="s">
        <v>540</v>
      </c>
      <c r="C109" s="252" t="s">
        <v>541</v>
      </c>
      <c r="D109" s="236" t="s">
        <v>191</v>
      </c>
      <c r="E109" s="237">
        <v>60</v>
      </c>
      <c r="F109" s="238"/>
      <c r="G109" s="239">
        <f>ROUND(E109*F109,2)</f>
        <v>0</v>
      </c>
      <c r="H109" s="238"/>
      <c r="I109" s="239">
        <f>ROUND(E109*H109,2)</f>
        <v>0</v>
      </c>
      <c r="J109" s="238"/>
      <c r="K109" s="239">
        <f>ROUND(E109*J109,2)</f>
        <v>0</v>
      </c>
      <c r="L109" s="239">
        <v>12</v>
      </c>
      <c r="M109" s="239">
        <f>G109*(1+L109/100)</f>
        <v>0</v>
      </c>
      <c r="N109" s="237">
        <v>8.3000000000000001E-4</v>
      </c>
      <c r="O109" s="237">
        <f>ROUND(E109*N109,2)</f>
        <v>0.05</v>
      </c>
      <c r="P109" s="237">
        <v>0</v>
      </c>
      <c r="Q109" s="237">
        <f>ROUND(E109*P109,2)</f>
        <v>0</v>
      </c>
      <c r="R109" s="239"/>
      <c r="S109" s="239" t="s">
        <v>192</v>
      </c>
      <c r="T109" s="240" t="s">
        <v>192</v>
      </c>
      <c r="U109" s="220">
        <v>0.38514999999999999</v>
      </c>
      <c r="V109" s="220">
        <f>ROUND(E109*U109,2)</f>
        <v>23.11</v>
      </c>
      <c r="W109" s="220"/>
      <c r="X109" s="220" t="s">
        <v>180</v>
      </c>
      <c r="Y109" s="220" t="s">
        <v>140</v>
      </c>
      <c r="Z109" s="210"/>
      <c r="AA109" s="210"/>
      <c r="AB109" s="210"/>
      <c r="AC109" s="210"/>
      <c r="AD109" s="210"/>
      <c r="AE109" s="210"/>
      <c r="AF109" s="210"/>
      <c r="AG109" s="210" t="s">
        <v>181</v>
      </c>
      <c r="AH109" s="210"/>
      <c r="AI109" s="210"/>
      <c r="AJ109" s="210"/>
      <c r="AK109" s="210"/>
      <c r="AL109" s="210"/>
      <c r="AM109" s="210"/>
      <c r="AN109" s="210"/>
      <c r="AO109" s="210"/>
      <c r="AP109" s="210"/>
      <c r="AQ109" s="210"/>
      <c r="AR109" s="210"/>
      <c r="AS109" s="210"/>
      <c r="AT109" s="210"/>
      <c r="AU109" s="210"/>
      <c r="AV109" s="210"/>
      <c r="AW109" s="210"/>
      <c r="AX109" s="210"/>
      <c r="AY109" s="210"/>
      <c r="AZ109" s="210"/>
      <c r="BA109" s="210"/>
      <c r="BB109" s="210"/>
      <c r="BC109" s="210"/>
      <c r="BD109" s="210"/>
      <c r="BE109" s="210"/>
      <c r="BF109" s="210"/>
      <c r="BG109" s="210"/>
      <c r="BH109" s="210"/>
    </row>
    <row r="110" spans="1:60" outlineLevel="2" x14ac:dyDescent="0.2">
      <c r="A110" s="217"/>
      <c r="B110" s="218"/>
      <c r="C110" s="256" t="s">
        <v>511</v>
      </c>
      <c r="D110" s="224"/>
      <c r="E110" s="225"/>
      <c r="F110" s="220"/>
      <c r="G110" s="220"/>
      <c r="H110" s="220"/>
      <c r="I110" s="220"/>
      <c r="J110" s="220"/>
      <c r="K110" s="220"/>
      <c r="L110" s="220"/>
      <c r="M110" s="220"/>
      <c r="N110" s="219"/>
      <c r="O110" s="219"/>
      <c r="P110" s="219"/>
      <c r="Q110" s="219"/>
      <c r="R110" s="220"/>
      <c r="S110" s="220"/>
      <c r="T110" s="220"/>
      <c r="U110" s="220"/>
      <c r="V110" s="220"/>
      <c r="W110" s="220"/>
      <c r="X110" s="220"/>
      <c r="Y110" s="220"/>
      <c r="Z110" s="210"/>
      <c r="AA110" s="210"/>
      <c r="AB110" s="210"/>
      <c r="AC110" s="210"/>
      <c r="AD110" s="210"/>
      <c r="AE110" s="210"/>
      <c r="AF110" s="210"/>
      <c r="AG110" s="210" t="s">
        <v>194</v>
      </c>
      <c r="AH110" s="210">
        <v>0</v>
      </c>
      <c r="AI110" s="210"/>
      <c r="AJ110" s="210"/>
      <c r="AK110" s="210"/>
      <c r="AL110" s="210"/>
      <c r="AM110" s="210"/>
      <c r="AN110" s="210"/>
      <c r="AO110" s="210"/>
      <c r="AP110" s="210"/>
      <c r="AQ110" s="210"/>
      <c r="AR110" s="210"/>
      <c r="AS110" s="210"/>
      <c r="AT110" s="210"/>
      <c r="AU110" s="210"/>
      <c r="AV110" s="210"/>
      <c r="AW110" s="210"/>
      <c r="AX110" s="210"/>
      <c r="AY110" s="210"/>
      <c r="AZ110" s="210"/>
      <c r="BA110" s="210"/>
      <c r="BB110" s="210"/>
      <c r="BC110" s="210"/>
      <c r="BD110" s="210"/>
      <c r="BE110" s="210"/>
      <c r="BF110" s="210"/>
      <c r="BG110" s="210"/>
      <c r="BH110" s="210"/>
    </row>
    <row r="111" spans="1:60" outlineLevel="3" x14ac:dyDescent="0.2">
      <c r="A111" s="217"/>
      <c r="B111" s="218"/>
      <c r="C111" s="256" t="s">
        <v>512</v>
      </c>
      <c r="D111" s="224"/>
      <c r="E111" s="225">
        <v>60</v>
      </c>
      <c r="F111" s="220"/>
      <c r="G111" s="220"/>
      <c r="H111" s="220"/>
      <c r="I111" s="220"/>
      <c r="J111" s="220"/>
      <c r="K111" s="220"/>
      <c r="L111" s="220"/>
      <c r="M111" s="220"/>
      <c r="N111" s="219"/>
      <c r="O111" s="219"/>
      <c r="P111" s="219"/>
      <c r="Q111" s="219"/>
      <c r="R111" s="220"/>
      <c r="S111" s="220"/>
      <c r="T111" s="220"/>
      <c r="U111" s="220"/>
      <c r="V111" s="220"/>
      <c r="W111" s="220"/>
      <c r="X111" s="220"/>
      <c r="Y111" s="220"/>
      <c r="Z111" s="210"/>
      <c r="AA111" s="210"/>
      <c r="AB111" s="210"/>
      <c r="AC111" s="210"/>
      <c r="AD111" s="210"/>
      <c r="AE111" s="210"/>
      <c r="AF111" s="210"/>
      <c r="AG111" s="210" t="s">
        <v>194</v>
      </c>
      <c r="AH111" s="210">
        <v>0</v>
      </c>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row>
    <row r="112" spans="1:60" ht="22.5" outlineLevel="1" x14ac:dyDescent="0.2">
      <c r="A112" s="234">
        <v>34</v>
      </c>
      <c r="B112" s="235" t="s">
        <v>542</v>
      </c>
      <c r="C112" s="252" t="s">
        <v>543</v>
      </c>
      <c r="D112" s="236" t="s">
        <v>191</v>
      </c>
      <c r="E112" s="237">
        <v>39.5</v>
      </c>
      <c r="F112" s="238"/>
      <c r="G112" s="239">
        <f>ROUND(E112*F112,2)</f>
        <v>0</v>
      </c>
      <c r="H112" s="238"/>
      <c r="I112" s="239">
        <f>ROUND(E112*H112,2)</f>
        <v>0</v>
      </c>
      <c r="J112" s="238"/>
      <c r="K112" s="239">
        <f>ROUND(E112*J112,2)</f>
        <v>0</v>
      </c>
      <c r="L112" s="239">
        <v>12</v>
      </c>
      <c r="M112" s="239">
        <f>G112*(1+L112/100)</f>
        <v>0</v>
      </c>
      <c r="N112" s="237">
        <v>1.6900000000000001E-3</v>
      </c>
      <c r="O112" s="237">
        <f>ROUND(E112*N112,2)</f>
        <v>7.0000000000000007E-2</v>
      </c>
      <c r="P112" s="237">
        <v>0</v>
      </c>
      <c r="Q112" s="237">
        <f>ROUND(E112*P112,2)</f>
        <v>0</v>
      </c>
      <c r="R112" s="239"/>
      <c r="S112" s="239" t="s">
        <v>192</v>
      </c>
      <c r="T112" s="240" t="s">
        <v>192</v>
      </c>
      <c r="U112" s="220">
        <v>0.28184999999999999</v>
      </c>
      <c r="V112" s="220">
        <f>ROUND(E112*U112,2)</f>
        <v>11.13</v>
      </c>
      <c r="W112" s="220"/>
      <c r="X112" s="220" t="s">
        <v>180</v>
      </c>
      <c r="Y112" s="220" t="s">
        <v>140</v>
      </c>
      <c r="Z112" s="210"/>
      <c r="AA112" s="210"/>
      <c r="AB112" s="210"/>
      <c r="AC112" s="210"/>
      <c r="AD112" s="210"/>
      <c r="AE112" s="210"/>
      <c r="AF112" s="210"/>
      <c r="AG112" s="210" t="s">
        <v>181</v>
      </c>
      <c r="AH112" s="210"/>
      <c r="AI112" s="210"/>
      <c r="AJ112" s="210"/>
      <c r="AK112" s="210"/>
      <c r="AL112" s="210"/>
      <c r="AM112" s="210"/>
      <c r="AN112" s="210"/>
      <c r="AO112" s="210"/>
      <c r="AP112" s="210"/>
      <c r="AQ112" s="210"/>
      <c r="AR112" s="210"/>
      <c r="AS112" s="210"/>
      <c r="AT112" s="210"/>
      <c r="AU112" s="210"/>
      <c r="AV112" s="210"/>
      <c r="AW112" s="210"/>
      <c r="AX112" s="210"/>
      <c r="AY112" s="210"/>
      <c r="AZ112" s="210"/>
      <c r="BA112" s="210"/>
      <c r="BB112" s="210"/>
      <c r="BC112" s="210"/>
      <c r="BD112" s="210"/>
      <c r="BE112" s="210"/>
      <c r="BF112" s="210"/>
      <c r="BG112" s="210"/>
      <c r="BH112" s="210"/>
    </row>
    <row r="113" spans="1:60" outlineLevel="2" x14ac:dyDescent="0.2">
      <c r="A113" s="217"/>
      <c r="B113" s="218"/>
      <c r="C113" s="256" t="s">
        <v>544</v>
      </c>
      <c r="D113" s="224"/>
      <c r="E113" s="225"/>
      <c r="F113" s="220"/>
      <c r="G113" s="220"/>
      <c r="H113" s="220"/>
      <c r="I113" s="220"/>
      <c r="J113" s="220"/>
      <c r="K113" s="220"/>
      <c r="L113" s="220"/>
      <c r="M113" s="220"/>
      <c r="N113" s="219"/>
      <c r="O113" s="219"/>
      <c r="P113" s="219"/>
      <c r="Q113" s="219"/>
      <c r="R113" s="220"/>
      <c r="S113" s="220"/>
      <c r="T113" s="220"/>
      <c r="U113" s="220"/>
      <c r="V113" s="220"/>
      <c r="W113" s="220"/>
      <c r="X113" s="220"/>
      <c r="Y113" s="220"/>
      <c r="Z113" s="210"/>
      <c r="AA113" s="210"/>
      <c r="AB113" s="210"/>
      <c r="AC113" s="210"/>
      <c r="AD113" s="210"/>
      <c r="AE113" s="210"/>
      <c r="AF113" s="210"/>
      <c r="AG113" s="210" t="s">
        <v>194</v>
      </c>
      <c r="AH113" s="210">
        <v>0</v>
      </c>
      <c r="AI113" s="210"/>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row>
    <row r="114" spans="1:60" outlineLevel="3" x14ac:dyDescent="0.2">
      <c r="A114" s="217"/>
      <c r="B114" s="218"/>
      <c r="C114" s="256" t="s">
        <v>545</v>
      </c>
      <c r="D114" s="224"/>
      <c r="E114" s="225">
        <v>18</v>
      </c>
      <c r="F114" s="220"/>
      <c r="G114" s="220"/>
      <c r="H114" s="220"/>
      <c r="I114" s="220"/>
      <c r="J114" s="220"/>
      <c r="K114" s="220"/>
      <c r="L114" s="220"/>
      <c r="M114" s="220"/>
      <c r="N114" s="219"/>
      <c r="O114" s="219"/>
      <c r="P114" s="219"/>
      <c r="Q114" s="219"/>
      <c r="R114" s="220"/>
      <c r="S114" s="220"/>
      <c r="T114" s="220"/>
      <c r="U114" s="220"/>
      <c r="V114" s="220"/>
      <c r="W114" s="220"/>
      <c r="X114" s="220"/>
      <c r="Y114" s="220"/>
      <c r="Z114" s="210"/>
      <c r="AA114" s="210"/>
      <c r="AB114" s="210"/>
      <c r="AC114" s="210"/>
      <c r="AD114" s="210"/>
      <c r="AE114" s="210"/>
      <c r="AF114" s="210"/>
      <c r="AG114" s="210" t="s">
        <v>194</v>
      </c>
      <c r="AH114" s="210">
        <v>0</v>
      </c>
      <c r="AI114" s="210"/>
      <c r="AJ114" s="210"/>
      <c r="AK114" s="210"/>
      <c r="AL114" s="210"/>
      <c r="AM114" s="210"/>
      <c r="AN114" s="210"/>
      <c r="AO114" s="210"/>
      <c r="AP114" s="210"/>
      <c r="AQ114" s="210"/>
      <c r="AR114" s="210"/>
      <c r="AS114" s="210"/>
      <c r="AT114" s="210"/>
      <c r="AU114" s="210"/>
      <c r="AV114" s="210"/>
      <c r="AW114" s="210"/>
      <c r="AX114" s="210"/>
      <c r="AY114" s="210"/>
      <c r="AZ114" s="210"/>
      <c r="BA114" s="210"/>
      <c r="BB114" s="210"/>
      <c r="BC114" s="210"/>
      <c r="BD114" s="210"/>
      <c r="BE114" s="210"/>
      <c r="BF114" s="210"/>
      <c r="BG114" s="210"/>
      <c r="BH114" s="210"/>
    </row>
    <row r="115" spans="1:60" outlineLevel="3" x14ac:dyDescent="0.2">
      <c r="A115" s="217"/>
      <c r="B115" s="218"/>
      <c r="C115" s="256" t="s">
        <v>546</v>
      </c>
      <c r="D115" s="224"/>
      <c r="E115" s="225"/>
      <c r="F115" s="220"/>
      <c r="G115" s="220"/>
      <c r="H115" s="220"/>
      <c r="I115" s="220"/>
      <c r="J115" s="220"/>
      <c r="K115" s="220"/>
      <c r="L115" s="220"/>
      <c r="M115" s="220"/>
      <c r="N115" s="219"/>
      <c r="O115" s="219"/>
      <c r="P115" s="219"/>
      <c r="Q115" s="219"/>
      <c r="R115" s="220"/>
      <c r="S115" s="220"/>
      <c r="T115" s="220"/>
      <c r="U115" s="220"/>
      <c r="V115" s="220"/>
      <c r="W115" s="220"/>
      <c r="X115" s="220"/>
      <c r="Y115" s="220"/>
      <c r="Z115" s="210"/>
      <c r="AA115" s="210"/>
      <c r="AB115" s="210"/>
      <c r="AC115" s="210"/>
      <c r="AD115" s="210"/>
      <c r="AE115" s="210"/>
      <c r="AF115" s="210"/>
      <c r="AG115" s="210" t="s">
        <v>194</v>
      </c>
      <c r="AH115" s="210">
        <v>0</v>
      </c>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row>
    <row r="116" spans="1:60" outlineLevel="3" x14ac:dyDescent="0.2">
      <c r="A116" s="217"/>
      <c r="B116" s="218"/>
      <c r="C116" s="256" t="s">
        <v>547</v>
      </c>
      <c r="D116" s="224"/>
      <c r="E116" s="225">
        <v>21.5</v>
      </c>
      <c r="F116" s="220"/>
      <c r="G116" s="220"/>
      <c r="H116" s="220"/>
      <c r="I116" s="220"/>
      <c r="J116" s="220"/>
      <c r="K116" s="220"/>
      <c r="L116" s="220"/>
      <c r="M116" s="220"/>
      <c r="N116" s="219"/>
      <c r="O116" s="219"/>
      <c r="P116" s="219"/>
      <c r="Q116" s="219"/>
      <c r="R116" s="220"/>
      <c r="S116" s="220"/>
      <c r="T116" s="220"/>
      <c r="U116" s="220"/>
      <c r="V116" s="220"/>
      <c r="W116" s="220"/>
      <c r="X116" s="220"/>
      <c r="Y116" s="220"/>
      <c r="Z116" s="210"/>
      <c r="AA116" s="210"/>
      <c r="AB116" s="210"/>
      <c r="AC116" s="210"/>
      <c r="AD116" s="210"/>
      <c r="AE116" s="210"/>
      <c r="AF116" s="210"/>
      <c r="AG116" s="210" t="s">
        <v>194</v>
      </c>
      <c r="AH116" s="210">
        <v>0</v>
      </c>
      <c r="AI116" s="210"/>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210"/>
      <c r="BF116" s="210"/>
      <c r="BG116" s="210"/>
      <c r="BH116" s="210"/>
    </row>
    <row r="117" spans="1:60" ht="22.5" outlineLevel="1" x14ac:dyDescent="0.2">
      <c r="A117" s="234">
        <v>35</v>
      </c>
      <c r="B117" s="235" t="s">
        <v>548</v>
      </c>
      <c r="C117" s="252" t="s">
        <v>549</v>
      </c>
      <c r="D117" s="236" t="s">
        <v>191</v>
      </c>
      <c r="E117" s="237">
        <v>48</v>
      </c>
      <c r="F117" s="238"/>
      <c r="G117" s="239">
        <f>ROUND(E117*F117,2)</f>
        <v>0</v>
      </c>
      <c r="H117" s="238"/>
      <c r="I117" s="239">
        <f>ROUND(E117*H117,2)</f>
        <v>0</v>
      </c>
      <c r="J117" s="238"/>
      <c r="K117" s="239">
        <f>ROUND(E117*J117,2)</f>
        <v>0</v>
      </c>
      <c r="L117" s="239">
        <v>12</v>
      </c>
      <c r="M117" s="239">
        <f>G117*(1+L117/100)</f>
        <v>0</v>
      </c>
      <c r="N117" s="237">
        <v>2.0400000000000001E-3</v>
      </c>
      <c r="O117" s="237">
        <f>ROUND(E117*N117,2)</f>
        <v>0.1</v>
      </c>
      <c r="P117" s="237">
        <v>0</v>
      </c>
      <c r="Q117" s="237">
        <f>ROUND(E117*P117,2)</f>
        <v>0</v>
      </c>
      <c r="R117" s="239"/>
      <c r="S117" s="239" t="s">
        <v>192</v>
      </c>
      <c r="T117" s="240" t="s">
        <v>192</v>
      </c>
      <c r="U117" s="220">
        <v>0.29344999999999999</v>
      </c>
      <c r="V117" s="220">
        <f>ROUND(E117*U117,2)</f>
        <v>14.09</v>
      </c>
      <c r="W117" s="220"/>
      <c r="X117" s="220" t="s">
        <v>180</v>
      </c>
      <c r="Y117" s="220" t="s">
        <v>140</v>
      </c>
      <c r="Z117" s="210"/>
      <c r="AA117" s="210"/>
      <c r="AB117" s="210"/>
      <c r="AC117" s="210"/>
      <c r="AD117" s="210"/>
      <c r="AE117" s="210"/>
      <c r="AF117" s="210"/>
      <c r="AG117" s="210" t="s">
        <v>181</v>
      </c>
      <c r="AH117" s="210"/>
      <c r="AI117" s="210"/>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row>
    <row r="118" spans="1:60" outlineLevel="2" x14ac:dyDescent="0.2">
      <c r="A118" s="217"/>
      <c r="B118" s="218"/>
      <c r="C118" s="256" t="s">
        <v>550</v>
      </c>
      <c r="D118" s="224"/>
      <c r="E118" s="225"/>
      <c r="F118" s="220"/>
      <c r="G118" s="220"/>
      <c r="H118" s="220"/>
      <c r="I118" s="220"/>
      <c r="J118" s="220"/>
      <c r="K118" s="220"/>
      <c r="L118" s="220"/>
      <c r="M118" s="220"/>
      <c r="N118" s="219"/>
      <c r="O118" s="219"/>
      <c r="P118" s="219"/>
      <c r="Q118" s="219"/>
      <c r="R118" s="220"/>
      <c r="S118" s="220"/>
      <c r="T118" s="220"/>
      <c r="U118" s="220"/>
      <c r="V118" s="220"/>
      <c r="W118" s="220"/>
      <c r="X118" s="220"/>
      <c r="Y118" s="220"/>
      <c r="Z118" s="210"/>
      <c r="AA118" s="210"/>
      <c r="AB118" s="210"/>
      <c r="AC118" s="210"/>
      <c r="AD118" s="210"/>
      <c r="AE118" s="210"/>
      <c r="AF118" s="210"/>
      <c r="AG118" s="210" t="s">
        <v>194</v>
      </c>
      <c r="AH118" s="210">
        <v>0</v>
      </c>
      <c r="AI118" s="210"/>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row>
    <row r="119" spans="1:60" outlineLevel="3" x14ac:dyDescent="0.2">
      <c r="A119" s="217"/>
      <c r="B119" s="218"/>
      <c r="C119" s="256" t="s">
        <v>551</v>
      </c>
      <c r="D119" s="224"/>
      <c r="E119" s="225">
        <v>48</v>
      </c>
      <c r="F119" s="220"/>
      <c r="G119" s="220"/>
      <c r="H119" s="220"/>
      <c r="I119" s="220"/>
      <c r="J119" s="220"/>
      <c r="K119" s="220"/>
      <c r="L119" s="220"/>
      <c r="M119" s="220"/>
      <c r="N119" s="219"/>
      <c r="O119" s="219"/>
      <c r="P119" s="219"/>
      <c r="Q119" s="219"/>
      <c r="R119" s="220"/>
      <c r="S119" s="220"/>
      <c r="T119" s="220"/>
      <c r="U119" s="220"/>
      <c r="V119" s="220"/>
      <c r="W119" s="220"/>
      <c r="X119" s="220"/>
      <c r="Y119" s="220"/>
      <c r="Z119" s="210"/>
      <c r="AA119" s="210"/>
      <c r="AB119" s="210"/>
      <c r="AC119" s="210"/>
      <c r="AD119" s="210"/>
      <c r="AE119" s="210"/>
      <c r="AF119" s="210"/>
      <c r="AG119" s="210" t="s">
        <v>194</v>
      </c>
      <c r="AH119" s="210">
        <v>0</v>
      </c>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row>
    <row r="120" spans="1:60" ht="22.5" outlineLevel="1" x14ac:dyDescent="0.2">
      <c r="A120" s="234">
        <v>36</v>
      </c>
      <c r="B120" s="235" t="s">
        <v>552</v>
      </c>
      <c r="C120" s="252" t="s">
        <v>553</v>
      </c>
      <c r="D120" s="236" t="s">
        <v>191</v>
      </c>
      <c r="E120" s="237">
        <v>87.5</v>
      </c>
      <c r="F120" s="238"/>
      <c r="G120" s="239">
        <f>ROUND(E120*F120,2)</f>
        <v>0</v>
      </c>
      <c r="H120" s="238"/>
      <c r="I120" s="239">
        <f>ROUND(E120*H120,2)</f>
        <v>0</v>
      </c>
      <c r="J120" s="238"/>
      <c r="K120" s="239">
        <f>ROUND(E120*J120,2)</f>
        <v>0</v>
      </c>
      <c r="L120" s="239">
        <v>12</v>
      </c>
      <c r="M120" s="239">
        <f>G120*(1+L120/100)</f>
        <v>0</v>
      </c>
      <c r="N120" s="237">
        <v>2.5300000000000001E-3</v>
      </c>
      <c r="O120" s="237">
        <f>ROUND(E120*N120,2)</f>
        <v>0.22</v>
      </c>
      <c r="P120" s="237">
        <v>0</v>
      </c>
      <c r="Q120" s="237">
        <f>ROUND(E120*P120,2)</f>
        <v>0</v>
      </c>
      <c r="R120" s="239"/>
      <c r="S120" s="239" t="s">
        <v>192</v>
      </c>
      <c r="T120" s="240" t="s">
        <v>192</v>
      </c>
      <c r="U120" s="220">
        <v>0.30990000000000001</v>
      </c>
      <c r="V120" s="220">
        <f>ROUND(E120*U120,2)</f>
        <v>27.12</v>
      </c>
      <c r="W120" s="220"/>
      <c r="X120" s="220" t="s">
        <v>180</v>
      </c>
      <c r="Y120" s="220" t="s">
        <v>140</v>
      </c>
      <c r="Z120" s="210"/>
      <c r="AA120" s="210"/>
      <c r="AB120" s="210"/>
      <c r="AC120" s="210"/>
      <c r="AD120" s="210"/>
      <c r="AE120" s="210"/>
      <c r="AF120" s="210"/>
      <c r="AG120" s="210" t="s">
        <v>181</v>
      </c>
      <c r="AH120" s="210"/>
      <c r="AI120" s="210"/>
      <c r="AJ120" s="210"/>
      <c r="AK120" s="210"/>
      <c r="AL120" s="210"/>
      <c r="AM120" s="210"/>
      <c r="AN120" s="210"/>
      <c r="AO120" s="210"/>
      <c r="AP120" s="210"/>
      <c r="AQ120" s="210"/>
      <c r="AR120" s="210"/>
      <c r="AS120" s="210"/>
      <c r="AT120" s="210"/>
      <c r="AU120" s="210"/>
      <c r="AV120" s="210"/>
      <c r="AW120" s="210"/>
      <c r="AX120" s="210"/>
      <c r="AY120" s="210"/>
      <c r="AZ120" s="210"/>
      <c r="BA120" s="210"/>
      <c r="BB120" s="210"/>
      <c r="BC120" s="210"/>
      <c r="BD120" s="210"/>
      <c r="BE120" s="210"/>
      <c r="BF120" s="210"/>
      <c r="BG120" s="210"/>
      <c r="BH120" s="210"/>
    </row>
    <row r="121" spans="1:60" outlineLevel="2" x14ac:dyDescent="0.2">
      <c r="A121" s="217"/>
      <c r="B121" s="218"/>
      <c r="C121" s="256" t="s">
        <v>550</v>
      </c>
      <c r="D121" s="224"/>
      <c r="E121" s="225"/>
      <c r="F121" s="220"/>
      <c r="G121" s="220"/>
      <c r="H121" s="220"/>
      <c r="I121" s="220"/>
      <c r="J121" s="220"/>
      <c r="K121" s="220"/>
      <c r="L121" s="220"/>
      <c r="M121" s="220"/>
      <c r="N121" s="219"/>
      <c r="O121" s="219"/>
      <c r="P121" s="219"/>
      <c r="Q121" s="219"/>
      <c r="R121" s="220"/>
      <c r="S121" s="220"/>
      <c r="T121" s="220"/>
      <c r="U121" s="220"/>
      <c r="V121" s="220"/>
      <c r="W121" s="220"/>
      <c r="X121" s="220"/>
      <c r="Y121" s="220"/>
      <c r="Z121" s="210"/>
      <c r="AA121" s="210"/>
      <c r="AB121" s="210"/>
      <c r="AC121" s="210"/>
      <c r="AD121" s="210"/>
      <c r="AE121" s="210"/>
      <c r="AF121" s="210"/>
      <c r="AG121" s="210" t="s">
        <v>194</v>
      </c>
      <c r="AH121" s="210">
        <v>0</v>
      </c>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row>
    <row r="122" spans="1:60" outlineLevel="3" x14ac:dyDescent="0.2">
      <c r="A122" s="217"/>
      <c r="B122" s="218"/>
      <c r="C122" s="256" t="s">
        <v>551</v>
      </c>
      <c r="D122" s="224"/>
      <c r="E122" s="225">
        <v>48</v>
      </c>
      <c r="F122" s="220"/>
      <c r="G122" s="220"/>
      <c r="H122" s="220"/>
      <c r="I122" s="220"/>
      <c r="J122" s="220"/>
      <c r="K122" s="220"/>
      <c r="L122" s="220"/>
      <c r="M122" s="220"/>
      <c r="N122" s="219"/>
      <c r="O122" s="219"/>
      <c r="P122" s="219"/>
      <c r="Q122" s="219"/>
      <c r="R122" s="220"/>
      <c r="S122" s="220"/>
      <c r="T122" s="220"/>
      <c r="U122" s="220"/>
      <c r="V122" s="220"/>
      <c r="W122" s="220"/>
      <c r="X122" s="220"/>
      <c r="Y122" s="220"/>
      <c r="Z122" s="210"/>
      <c r="AA122" s="210"/>
      <c r="AB122" s="210"/>
      <c r="AC122" s="210"/>
      <c r="AD122" s="210"/>
      <c r="AE122" s="210"/>
      <c r="AF122" s="210"/>
      <c r="AG122" s="210" t="s">
        <v>194</v>
      </c>
      <c r="AH122" s="210">
        <v>0</v>
      </c>
      <c r="AI122" s="210"/>
      <c r="AJ122" s="210"/>
      <c r="AK122" s="210"/>
      <c r="AL122" s="210"/>
      <c r="AM122" s="210"/>
      <c r="AN122" s="210"/>
      <c r="AO122" s="210"/>
      <c r="AP122" s="210"/>
      <c r="AQ122" s="210"/>
      <c r="AR122" s="210"/>
      <c r="AS122" s="210"/>
      <c r="AT122" s="210"/>
      <c r="AU122" s="210"/>
      <c r="AV122" s="210"/>
      <c r="AW122" s="210"/>
      <c r="AX122" s="210"/>
      <c r="AY122" s="210"/>
      <c r="AZ122" s="210"/>
      <c r="BA122" s="210"/>
      <c r="BB122" s="210"/>
      <c r="BC122" s="210"/>
      <c r="BD122" s="210"/>
      <c r="BE122" s="210"/>
      <c r="BF122" s="210"/>
      <c r="BG122" s="210"/>
      <c r="BH122" s="210"/>
    </row>
    <row r="123" spans="1:60" outlineLevel="3" x14ac:dyDescent="0.2">
      <c r="A123" s="217"/>
      <c r="B123" s="218"/>
      <c r="C123" s="256" t="s">
        <v>544</v>
      </c>
      <c r="D123" s="224"/>
      <c r="E123" s="225"/>
      <c r="F123" s="220"/>
      <c r="G123" s="220"/>
      <c r="H123" s="220"/>
      <c r="I123" s="220"/>
      <c r="J123" s="220"/>
      <c r="K123" s="220"/>
      <c r="L123" s="220"/>
      <c r="M123" s="220"/>
      <c r="N123" s="219"/>
      <c r="O123" s="219"/>
      <c r="P123" s="219"/>
      <c r="Q123" s="219"/>
      <c r="R123" s="220"/>
      <c r="S123" s="220"/>
      <c r="T123" s="220"/>
      <c r="U123" s="220"/>
      <c r="V123" s="220"/>
      <c r="W123" s="220"/>
      <c r="X123" s="220"/>
      <c r="Y123" s="220"/>
      <c r="Z123" s="210"/>
      <c r="AA123" s="210"/>
      <c r="AB123" s="210"/>
      <c r="AC123" s="210"/>
      <c r="AD123" s="210"/>
      <c r="AE123" s="210"/>
      <c r="AF123" s="210"/>
      <c r="AG123" s="210" t="s">
        <v>194</v>
      </c>
      <c r="AH123" s="210">
        <v>0</v>
      </c>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row>
    <row r="124" spans="1:60" outlineLevel="3" x14ac:dyDescent="0.2">
      <c r="A124" s="217"/>
      <c r="B124" s="218"/>
      <c r="C124" s="256" t="s">
        <v>545</v>
      </c>
      <c r="D124" s="224"/>
      <c r="E124" s="225">
        <v>18</v>
      </c>
      <c r="F124" s="220"/>
      <c r="G124" s="220"/>
      <c r="H124" s="220"/>
      <c r="I124" s="220"/>
      <c r="J124" s="220"/>
      <c r="K124" s="220"/>
      <c r="L124" s="220"/>
      <c r="M124" s="220"/>
      <c r="N124" s="219"/>
      <c r="O124" s="219"/>
      <c r="P124" s="219"/>
      <c r="Q124" s="219"/>
      <c r="R124" s="220"/>
      <c r="S124" s="220"/>
      <c r="T124" s="220"/>
      <c r="U124" s="220"/>
      <c r="V124" s="220"/>
      <c r="W124" s="220"/>
      <c r="X124" s="220"/>
      <c r="Y124" s="220"/>
      <c r="Z124" s="210"/>
      <c r="AA124" s="210"/>
      <c r="AB124" s="210"/>
      <c r="AC124" s="210"/>
      <c r="AD124" s="210"/>
      <c r="AE124" s="210"/>
      <c r="AF124" s="210"/>
      <c r="AG124" s="210" t="s">
        <v>194</v>
      </c>
      <c r="AH124" s="210">
        <v>0</v>
      </c>
      <c r="AI124" s="210"/>
      <c r="AJ124" s="210"/>
      <c r="AK124" s="210"/>
      <c r="AL124" s="210"/>
      <c r="AM124" s="210"/>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row>
    <row r="125" spans="1:60" outlineLevel="3" x14ac:dyDescent="0.2">
      <c r="A125" s="217"/>
      <c r="B125" s="218"/>
      <c r="C125" s="256" t="s">
        <v>546</v>
      </c>
      <c r="D125" s="224"/>
      <c r="E125" s="225"/>
      <c r="F125" s="220"/>
      <c r="G125" s="220"/>
      <c r="H125" s="220"/>
      <c r="I125" s="220"/>
      <c r="J125" s="220"/>
      <c r="K125" s="220"/>
      <c r="L125" s="220"/>
      <c r="M125" s="220"/>
      <c r="N125" s="219"/>
      <c r="O125" s="219"/>
      <c r="P125" s="219"/>
      <c r="Q125" s="219"/>
      <c r="R125" s="220"/>
      <c r="S125" s="220"/>
      <c r="T125" s="220"/>
      <c r="U125" s="220"/>
      <c r="V125" s="220"/>
      <c r="W125" s="220"/>
      <c r="X125" s="220"/>
      <c r="Y125" s="220"/>
      <c r="Z125" s="210"/>
      <c r="AA125" s="210"/>
      <c r="AB125" s="210"/>
      <c r="AC125" s="210"/>
      <c r="AD125" s="210"/>
      <c r="AE125" s="210"/>
      <c r="AF125" s="210"/>
      <c r="AG125" s="210" t="s">
        <v>194</v>
      </c>
      <c r="AH125" s="210">
        <v>0</v>
      </c>
      <c r="AI125" s="210"/>
      <c r="AJ125" s="210"/>
      <c r="AK125" s="210"/>
      <c r="AL125" s="210"/>
      <c r="AM125" s="210"/>
      <c r="AN125" s="210"/>
      <c r="AO125" s="210"/>
      <c r="AP125" s="210"/>
      <c r="AQ125" s="210"/>
      <c r="AR125" s="210"/>
      <c r="AS125" s="210"/>
      <c r="AT125" s="210"/>
      <c r="AU125" s="210"/>
      <c r="AV125" s="210"/>
      <c r="AW125" s="210"/>
      <c r="AX125" s="210"/>
      <c r="AY125" s="210"/>
      <c r="AZ125" s="210"/>
      <c r="BA125" s="210"/>
      <c r="BB125" s="210"/>
      <c r="BC125" s="210"/>
      <c r="BD125" s="210"/>
      <c r="BE125" s="210"/>
      <c r="BF125" s="210"/>
      <c r="BG125" s="210"/>
      <c r="BH125" s="210"/>
    </row>
    <row r="126" spans="1:60" outlineLevel="3" x14ac:dyDescent="0.2">
      <c r="A126" s="217"/>
      <c r="B126" s="218"/>
      <c r="C126" s="256" t="s">
        <v>547</v>
      </c>
      <c r="D126" s="224"/>
      <c r="E126" s="225">
        <v>21.5</v>
      </c>
      <c r="F126" s="220"/>
      <c r="G126" s="220"/>
      <c r="H126" s="220"/>
      <c r="I126" s="220"/>
      <c r="J126" s="220"/>
      <c r="K126" s="220"/>
      <c r="L126" s="220"/>
      <c r="M126" s="220"/>
      <c r="N126" s="219"/>
      <c r="O126" s="219"/>
      <c r="P126" s="219"/>
      <c r="Q126" s="219"/>
      <c r="R126" s="220"/>
      <c r="S126" s="220"/>
      <c r="T126" s="220"/>
      <c r="U126" s="220"/>
      <c r="V126" s="220"/>
      <c r="W126" s="220"/>
      <c r="X126" s="220"/>
      <c r="Y126" s="220"/>
      <c r="Z126" s="210"/>
      <c r="AA126" s="210"/>
      <c r="AB126" s="210"/>
      <c r="AC126" s="210"/>
      <c r="AD126" s="210"/>
      <c r="AE126" s="210"/>
      <c r="AF126" s="210"/>
      <c r="AG126" s="210" t="s">
        <v>194</v>
      </c>
      <c r="AH126" s="210">
        <v>0</v>
      </c>
      <c r="AI126" s="210"/>
      <c r="AJ126" s="210"/>
      <c r="AK126" s="210"/>
      <c r="AL126" s="210"/>
      <c r="AM126" s="210"/>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row>
    <row r="127" spans="1:60" ht="22.5" outlineLevel="1" x14ac:dyDescent="0.2">
      <c r="A127" s="234">
        <v>37</v>
      </c>
      <c r="B127" s="235" t="s">
        <v>554</v>
      </c>
      <c r="C127" s="252" t="s">
        <v>555</v>
      </c>
      <c r="D127" s="236" t="s">
        <v>191</v>
      </c>
      <c r="E127" s="237">
        <v>39.5</v>
      </c>
      <c r="F127" s="238"/>
      <c r="G127" s="239">
        <f>ROUND(E127*F127,2)</f>
        <v>0</v>
      </c>
      <c r="H127" s="238"/>
      <c r="I127" s="239">
        <f>ROUND(E127*H127,2)</f>
        <v>0</v>
      </c>
      <c r="J127" s="238"/>
      <c r="K127" s="239">
        <f>ROUND(E127*J127,2)</f>
        <v>0</v>
      </c>
      <c r="L127" s="239">
        <v>12</v>
      </c>
      <c r="M127" s="239">
        <f>G127*(1+L127/100)</f>
        <v>0</v>
      </c>
      <c r="N127" s="237">
        <v>3.32E-3</v>
      </c>
      <c r="O127" s="237">
        <f>ROUND(E127*N127,2)</f>
        <v>0.13</v>
      </c>
      <c r="P127" s="237">
        <v>0</v>
      </c>
      <c r="Q127" s="237">
        <f>ROUND(E127*P127,2)</f>
        <v>0</v>
      </c>
      <c r="R127" s="239"/>
      <c r="S127" s="239" t="s">
        <v>192</v>
      </c>
      <c r="T127" s="240" t="s">
        <v>192</v>
      </c>
      <c r="U127" s="220">
        <v>0.32690000000000002</v>
      </c>
      <c r="V127" s="220">
        <f>ROUND(E127*U127,2)</f>
        <v>12.91</v>
      </c>
      <c r="W127" s="220"/>
      <c r="X127" s="220" t="s">
        <v>180</v>
      </c>
      <c r="Y127" s="220" t="s">
        <v>140</v>
      </c>
      <c r="Z127" s="210"/>
      <c r="AA127" s="210"/>
      <c r="AB127" s="210"/>
      <c r="AC127" s="210"/>
      <c r="AD127" s="210"/>
      <c r="AE127" s="210"/>
      <c r="AF127" s="210"/>
      <c r="AG127" s="210" t="s">
        <v>181</v>
      </c>
      <c r="AH127" s="210"/>
      <c r="AI127" s="210"/>
      <c r="AJ127" s="210"/>
      <c r="AK127" s="210"/>
      <c r="AL127" s="210"/>
      <c r="AM127" s="210"/>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row>
    <row r="128" spans="1:60" outlineLevel="2" x14ac:dyDescent="0.2">
      <c r="A128" s="217"/>
      <c r="B128" s="218"/>
      <c r="C128" s="256" t="s">
        <v>544</v>
      </c>
      <c r="D128" s="224"/>
      <c r="E128" s="225"/>
      <c r="F128" s="220"/>
      <c r="G128" s="220"/>
      <c r="H128" s="220"/>
      <c r="I128" s="220"/>
      <c r="J128" s="220"/>
      <c r="K128" s="220"/>
      <c r="L128" s="220"/>
      <c r="M128" s="220"/>
      <c r="N128" s="219"/>
      <c r="O128" s="219"/>
      <c r="P128" s="219"/>
      <c r="Q128" s="219"/>
      <c r="R128" s="220"/>
      <c r="S128" s="220"/>
      <c r="T128" s="220"/>
      <c r="U128" s="220"/>
      <c r="V128" s="220"/>
      <c r="W128" s="220"/>
      <c r="X128" s="220"/>
      <c r="Y128" s="220"/>
      <c r="Z128" s="210"/>
      <c r="AA128" s="210"/>
      <c r="AB128" s="210"/>
      <c r="AC128" s="210"/>
      <c r="AD128" s="210"/>
      <c r="AE128" s="210"/>
      <c r="AF128" s="210"/>
      <c r="AG128" s="210" t="s">
        <v>194</v>
      </c>
      <c r="AH128" s="210">
        <v>0</v>
      </c>
      <c r="AI128" s="210"/>
      <c r="AJ128" s="210"/>
      <c r="AK128" s="210"/>
      <c r="AL128" s="210"/>
      <c r="AM128" s="210"/>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row>
    <row r="129" spans="1:60" outlineLevel="3" x14ac:dyDescent="0.2">
      <c r="A129" s="217"/>
      <c r="B129" s="218"/>
      <c r="C129" s="256" t="s">
        <v>545</v>
      </c>
      <c r="D129" s="224"/>
      <c r="E129" s="225">
        <v>18</v>
      </c>
      <c r="F129" s="220"/>
      <c r="G129" s="220"/>
      <c r="H129" s="220"/>
      <c r="I129" s="220"/>
      <c r="J129" s="220"/>
      <c r="K129" s="220"/>
      <c r="L129" s="220"/>
      <c r="M129" s="220"/>
      <c r="N129" s="219"/>
      <c r="O129" s="219"/>
      <c r="P129" s="219"/>
      <c r="Q129" s="219"/>
      <c r="R129" s="220"/>
      <c r="S129" s="220"/>
      <c r="T129" s="220"/>
      <c r="U129" s="220"/>
      <c r="V129" s="220"/>
      <c r="W129" s="220"/>
      <c r="X129" s="220"/>
      <c r="Y129" s="220"/>
      <c r="Z129" s="210"/>
      <c r="AA129" s="210"/>
      <c r="AB129" s="210"/>
      <c r="AC129" s="210"/>
      <c r="AD129" s="210"/>
      <c r="AE129" s="210"/>
      <c r="AF129" s="210"/>
      <c r="AG129" s="210" t="s">
        <v>194</v>
      </c>
      <c r="AH129" s="210">
        <v>0</v>
      </c>
      <c r="AI129" s="210"/>
      <c r="AJ129" s="210"/>
      <c r="AK129" s="210"/>
      <c r="AL129" s="210"/>
      <c r="AM129" s="210"/>
      <c r="AN129" s="210"/>
      <c r="AO129" s="210"/>
      <c r="AP129" s="210"/>
      <c r="AQ129" s="210"/>
      <c r="AR129" s="210"/>
      <c r="AS129" s="210"/>
      <c r="AT129" s="210"/>
      <c r="AU129" s="210"/>
      <c r="AV129" s="210"/>
      <c r="AW129" s="210"/>
      <c r="AX129" s="210"/>
      <c r="AY129" s="210"/>
      <c r="AZ129" s="210"/>
      <c r="BA129" s="210"/>
      <c r="BB129" s="210"/>
      <c r="BC129" s="210"/>
      <c r="BD129" s="210"/>
      <c r="BE129" s="210"/>
      <c r="BF129" s="210"/>
      <c r="BG129" s="210"/>
      <c r="BH129" s="210"/>
    </row>
    <row r="130" spans="1:60" outlineLevel="3" x14ac:dyDescent="0.2">
      <c r="A130" s="217"/>
      <c r="B130" s="218"/>
      <c r="C130" s="256" t="s">
        <v>546</v>
      </c>
      <c r="D130" s="224"/>
      <c r="E130" s="225"/>
      <c r="F130" s="220"/>
      <c r="G130" s="220"/>
      <c r="H130" s="220"/>
      <c r="I130" s="220"/>
      <c r="J130" s="220"/>
      <c r="K130" s="220"/>
      <c r="L130" s="220"/>
      <c r="M130" s="220"/>
      <c r="N130" s="219"/>
      <c r="O130" s="219"/>
      <c r="P130" s="219"/>
      <c r="Q130" s="219"/>
      <c r="R130" s="220"/>
      <c r="S130" s="220"/>
      <c r="T130" s="220"/>
      <c r="U130" s="220"/>
      <c r="V130" s="220"/>
      <c r="W130" s="220"/>
      <c r="X130" s="220"/>
      <c r="Y130" s="220"/>
      <c r="Z130" s="210"/>
      <c r="AA130" s="210"/>
      <c r="AB130" s="210"/>
      <c r="AC130" s="210"/>
      <c r="AD130" s="210"/>
      <c r="AE130" s="210"/>
      <c r="AF130" s="210"/>
      <c r="AG130" s="210" t="s">
        <v>194</v>
      </c>
      <c r="AH130" s="210">
        <v>0</v>
      </c>
      <c r="AI130" s="210"/>
      <c r="AJ130" s="210"/>
      <c r="AK130" s="210"/>
      <c r="AL130" s="210"/>
      <c r="AM130" s="210"/>
      <c r="AN130" s="210"/>
      <c r="AO130" s="210"/>
      <c r="AP130" s="210"/>
      <c r="AQ130" s="210"/>
      <c r="AR130" s="210"/>
      <c r="AS130" s="210"/>
      <c r="AT130" s="210"/>
      <c r="AU130" s="210"/>
      <c r="AV130" s="210"/>
      <c r="AW130" s="210"/>
      <c r="AX130" s="210"/>
      <c r="AY130" s="210"/>
      <c r="AZ130" s="210"/>
      <c r="BA130" s="210"/>
      <c r="BB130" s="210"/>
      <c r="BC130" s="210"/>
      <c r="BD130" s="210"/>
      <c r="BE130" s="210"/>
      <c r="BF130" s="210"/>
      <c r="BG130" s="210"/>
      <c r="BH130" s="210"/>
    </row>
    <row r="131" spans="1:60" outlineLevel="3" x14ac:dyDescent="0.2">
      <c r="A131" s="217"/>
      <c r="B131" s="218"/>
      <c r="C131" s="256" t="s">
        <v>547</v>
      </c>
      <c r="D131" s="224"/>
      <c r="E131" s="225">
        <v>21.5</v>
      </c>
      <c r="F131" s="220"/>
      <c r="G131" s="220"/>
      <c r="H131" s="220"/>
      <c r="I131" s="220"/>
      <c r="J131" s="220"/>
      <c r="K131" s="220"/>
      <c r="L131" s="220"/>
      <c r="M131" s="220"/>
      <c r="N131" s="219"/>
      <c r="O131" s="219"/>
      <c r="P131" s="219"/>
      <c r="Q131" s="219"/>
      <c r="R131" s="220"/>
      <c r="S131" s="220"/>
      <c r="T131" s="220"/>
      <c r="U131" s="220"/>
      <c r="V131" s="220"/>
      <c r="W131" s="220"/>
      <c r="X131" s="220"/>
      <c r="Y131" s="220"/>
      <c r="Z131" s="210"/>
      <c r="AA131" s="210"/>
      <c r="AB131" s="210"/>
      <c r="AC131" s="210"/>
      <c r="AD131" s="210"/>
      <c r="AE131" s="210"/>
      <c r="AF131" s="210"/>
      <c r="AG131" s="210" t="s">
        <v>194</v>
      </c>
      <c r="AH131" s="210">
        <v>0</v>
      </c>
      <c r="AI131" s="210"/>
      <c r="AJ131" s="210"/>
      <c r="AK131" s="210"/>
      <c r="AL131" s="210"/>
      <c r="AM131" s="210"/>
      <c r="AN131" s="210"/>
      <c r="AO131" s="210"/>
      <c r="AP131" s="210"/>
      <c r="AQ131" s="210"/>
      <c r="AR131" s="210"/>
      <c r="AS131" s="210"/>
      <c r="AT131" s="210"/>
      <c r="AU131" s="210"/>
      <c r="AV131" s="210"/>
      <c r="AW131" s="210"/>
      <c r="AX131" s="210"/>
      <c r="AY131" s="210"/>
      <c r="AZ131" s="210"/>
      <c r="BA131" s="210"/>
      <c r="BB131" s="210"/>
      <c r="BC131" s="210"/>
      <c r="BD131" s="210"/>
      <c r="BE131" s="210"/>
      <c r="BF131" s="210"/>
      <c r="BG131" s="210"/>
      <c r="BH131" s="210"/>
    </row>
    <row r="132" spans="1:60" ht="22.5" outlineLevel="1" x14ac:dyDescent="0.2">
      <c r="A132" s="234">
        <v>38</v>
      </c>
      <c r="B132" s="235" t="s">
        <v>556</v>
      </c>
      <c r="C132" s="252" t="s">
        <v>557</v>
      </c>
      <c r="D132" s="236" t="s">
        <v>191</v>
      </c>
      <c r="E132" s="237">
        <v>18</v>
      </c>
      <c r="F132" s="238"/>
      <c r="G132" s="239">
        <f>ROUND(E132*F132,2)</f>
        <v>0</v>
      </c>
      <c r="H132" s="238"/>
      <c r="I132" s="239">
        <f>ROUND(E132*H132,2)</f>
        <v>0</v>
      </c>
      <c r="J132" s="238"/>
      <c r="K132" s="239">
        <f>ROUND(E132*J132,2)</f>
        <v>0</v>
      </c>
      <c r="L132" s="239">
        <v>12</v>
      </c>
      <c r="M132" s="239">
        <f>G132*(1+L132/100)</f>
        <v>0</v>
      </c>
      <c r="N132" s="237">
        <v>4.4900000000000001E-3</v>
      </c>
      <c r="O132" s="237">
        <f>ROUND(E132*N132,2)</f>
        <v>0.08</v>
      </c>
      <c r="P132" s="237">
        <v>0</v>
      </c>
      <c r="Q132" s="237">
        <f>ROUND(E132*P132,2)</f>
        <v>0</v>
      </c>
      <c r="R132" s="239"/>
      <c r="S132" s="239" t="s">
        <v>192</v>
      </c>
      <c r="T132" s="240" t="s">
        <v>192</v>
      </c>
      <c r="U132" s="220">
        <v>0.36749999999999999</v>
      </c>
      <c r="V132" s="220">
        <f>ROUND(E132*U132,2)</f>
        <v>6.62</v>
      </c>
      <c r="W132" s="220"/>
      <c r="X132" s="220" t="s">
        <v>180</v>
      </c>
      <c r="Y132" s="220" t="s">
        <v>140</v>
      </c>
      <c r="Z132" s="210"/>
      <c r="AA132" s="210"/>
      <c r="AB132" s="210"/>
      <c r="AC132" s="210"/>
      <c r="AD132" s="210"/>
      <c r="AE132" s="210"/>
      <c r="AF132" s="210"/>
      <c r="AG132" s="210" t="s">
        <v>181</v>
      </c>
      <c r="AH132" s="210"/>
      <c r="AI132" s="210"/>
      <c r="AJ132" s="210"/>
      <c r="AK132" s="210"/>
      <c r="AL132" s="210"/>
      <c r="AM132" s="210"/>
      <c r="AN132" s="210"/>
      <c r="AO132" s="210"/>
      <c r="AP132" s="210"/>
      <c r="AQ132" s="210"/>
      <c r="AR132" s="210"/>
      <c r="AS132" s="210"/>
      <c r="AT132" s="210"/>
      <c r="AU132" s="210"/>
      <c r="AV132" s="210"/>
      <c r="AW132" s="210"/>
      <c r="AX132" s="210"/>
      <c r="AY132" s="210"/>
      <c r="AZ132" s="210"/>
      <c r="BA132" s="210"/>
      <c r="BB132" s="210"/>
      <c r="BC132" s="210"/>
      <c r="BD132" s="210"/>
      <c r="BE132" s="210"/>
      <c r="BF132" s="210"/>
      <c r="BG132" s="210"/>
      <c r="BH132" s="210"/>
    </row>
    <row r="133" spans="1:60" outlineLevel="2" x14ac:dyDescent="0.2">
      <c r="A133" s="217"/>
      <c r="B133" s="218"/>
      <c r="C133" s="256" t="s">
        <v>558</v>
      </c>
      <c r="D133" s="224"/>
      <c r="E133" s="225"/>
      <c r="F133" s="220"/>
      <c r="G133" s="220"/>
      <c r="H133" s="220"/>
      <c r="I133" s="220"/>
      <c r="J133" s="220"/>
      <c r="K133" s="220"/>
      <c r="L133" s="220"/>
      <c r="M133" s="220"/>
      <c r="N133" s="219"/>
      <c r="O133" s="219"/>
      <c r="P133" s="219"/>
      <c r="Q133" s="219"/>
      <c r="R133" s="220"/>
      <c r="S133" s="220"/>
      <c r="T133" s="220"/>
      <c r="U133" s="220"/>
      <c r="V133" s="220"/>
      <c r="W133" s="220"/>
      <c r="X133" s="220"/>
      <c r="Y133" s="220"/>
      <c r="Z133" s="210"/>
      <c r="AA133" s="210"/>
      <c r="AB133" s="210"/>
      <c r="AC133" s="210"/>
      <c r="AD133" s="210"/>
      <c r="AE133" s="210"/>
      <c r="AF133" s="210"/>
      <c r="AG133" s="210" t="s">
        <v>194</v>
      </c>
      <c r="AH133" s="210">
        <v>0</v>
      </c>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row>
    <row r="134" spans="1:60" outlineLevel="3" x14ac:dyDescent="0.2">
      <c r="A134" s="217"/>
      <c r="B134" s="218"/>
      <c r="C134" s="256" t="s">
        <v>545</v>
      </c>
      <c r="D134" s="224"/>
      <c r="E134" s="225">
        <v>18</v>
      </c>
      <c r="F134" s="220"/>
      <c r="G134" s="220"/>
      <c r="H134" s="220"/>
      <c r="I134" s="220"/>
      <c r="J134" s="220"/>
      <c r="K134" s="220"/>
      <c r="L134" s="220"/>
      <c r="M134" s="220"/>
      <c r="N134" s="219"/>
      <c r="O134" s="219"/>
      <c r="P134" s="219"/>
      <c r="Q134" s="219"/>
      <c r="R134" s="220"/>
      <c r="S134" s="220"/>
      <c r="T134" s="220"/>
      <c r="U134" s="220"/>
      <c r="V134" s="220"/>
      <c r="W134" s="220"/>
      <c r="X134" s="220"/>
      <c r="Y134" s="220"/>
      <c r="Z134" s="210"/>
      <c r="AA134" s="210"/>
      <c r="AB134" s="210"/>
      <c r="AC134" s="210"/>
      <c r="AD134" s="210"/>
      <c r="AE134" s="210"/>
      <c r="AF134" s="210"/>
      <c r="AG134" s="210" t="s">
        <v>194</v>
      </c>
      <c r="AH134" s="210">
        <v>0</v>
      </c>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row>
    <row r="135" spans="1:60" ht="22.5" outlineLevel="1" x14ac:dyDescent="0.2">
      <c r="A135" s="234">
        <v>39</v>
      </c>
      <c r="B135" s="235" t="s">
        <v>559</v>
      </c>
      <c r="C135" s="252" t="s">
        <v>560</v>
      </c>
      <c r="D135" s="236" t="s">
        <v>191</v>
      </c>
      <c r="E135" s="237">
        <v>69.5</v>
      </c>
      <c r="F135" s="238"/>
      <c r="G135" s="239">
        <f>ROUND(E135*F135,2)</f>
        <v>0</v>
      </c>
      <c r="H135" s="238"/>
      <c r="I135" s="239">
        <f>ROUND(E135*H135,2)</f>
        <v>0</v>
      </c>
      <c r="J135" s="238"/>
      <c r="K135" s="239">
        <f>ROUND(E135*J135,2)</f>
        <v>0</v>
      </c>
      <c r="L135" s="239">
        <v>12</v>
      </c>
      <c r="M135" s="239">
        <f>G135*(1+L135/100)</f>
        <v>0</v>
      </c>
      <c r="N135" s="237">
        <v>4.9899999999999996E-3</v>
      </c>
      <c r="O135" s="237">
        <f>ROUND(E135*N135,2)</f>
        <v>0.35</v>
      </c>
      <c r="P135" s="237">
        <v>0</v>
      </c>
      <c r="Q135" s="237">
        <f>ROUND(E135*P135,2)</f>
        <v>0</v>
      </c>
      <c r="R135" s="239"/>
      <c r="S135" s="239" t="s">
        <v>192</v>
      </c>
      <c r="T135" s="240" t="s">
        <v>192</v>
      </c>
      <c r="U135" s="220">
        <v>0.39615</v>
      </c>
      <c r="V135" s="220">
        <f>ROUND(E135*U135,2)</f>
        <v>27.53</v>
      </c>
      <c r="W135" s="220"/>
      <c r="X135" s="220" t="s">
        <v>180</v>
      </c>
      <c r="Y135" s="220" t="s">
        <v>140</v>
      </c>
      <c r="Z135" s="210"/>
      <c r="AA135" s="210"/>
      <c r="AB135" s="210"/>
      <c r="AC135" s="210"/>
      <c r="AD135" s="210"/>
      <c r="AE135" s="210"/>
      <c r="AF135" s="210"/>
      <c r="AG135" s="210" t="s">
        <v>181</v>
      </c>
      <c r="AH135" s="210"/>
      <c r="AI135" s="210"/>
      <c r="AJ135" s="210"/>
      <c r="AK135" s="210"/>
      <c r="AL135" s="210"/>
      <c r="AM135" s="210"/>
      <c r="AN135" s="210"/>
      <c r="AO135" s="210"/>
      <c r="AP135" s="210"/>
      <c r="AQ135" s="210"/>
      <c r="AR135" s="210"/>
      <c r="AS135" s="210"/>
      <c r="AT135" s="210"/>
      <c r="AU135" s="210"/>
      <c r="AV135" s="210"/>
      <c r="AW135" s="210"/>
      <c r="AX135" s="210"/>
      <c r="AY135" s="210"/>
      <c r="AZ135" s="210"/>
      <c r="BA135" s="210"/>
      <c r="BB135" s="210"/>
      <c r="BC135" s="210"/>
      <c r="BD135" s="210"/>
      <c r="BE135" s="210"/>
      <c r="BF135" s="210"/>
      <c r="BG135" s="210"/>
      <c r="BH135" s="210"/>
    </row>
    <row r="136" spans="1:60" outlineLevel="2" x14ac:dyDescent="0.2">
      <c r="A136" s="217"/>
      <c r="B136" s="218"/>
      <c r="C136" s="256" t="s">
        <v>550</v>
      </c>
      <c r="D136" s="224"/>
      <c r="E136" s="225"/>
      <c r="F136" s="220"/>
      <c r="G136" s="220"/>
      <c r="H136" s="220"/>
      <c r="I136" s="220"/>
      <c r="J136" s="220"/>
      <c r="K136" s="220"/>
      <c r="L136" s="220"/>
      <c r="M136" s="220"/>
      <c r="N136" s="219"/>
      <c r="O136" s="219"/>
      <c r="P136" s="219"/>
      <c r="Q136" s="219"/>
      <c r="R136" s="220"/>
      <c r="S136" s="220"/>
      <c r="T136" s="220"/>
      <c r="U136" s="220"/>
      <c r="V136" s="220"/>
      <c r="W136" s="220"/>
      <c r="X136" s="220"/>
      <c r="Y136" s="220"/>
      <c r="Z136" s="210"/>
      <c r="AA136" s="210"/>
      <c r="AB136" s="210"/>
      <c r="AC136" s="210"/>
      <c r="AD136" s="210"/>
      <c r="AE136" s="210"/>
      <c r="AF136" s="210"/>
      <c r="AG136" s="210" t="s">
        <v>194</v>
      </c>
      <c r="AH136" s="210">
        <v>0</v>
      </c>
      <c r="AI136" s="210"/>
      <c r="AJ136" s="210"/>
      <c r="AK136" s="210"/>
      <c r="AL136" s="210"/>
      <c r="AM136" s="210"/>
      <c r="AN136" s="210"/>
      <c r="AO136" s="210"/>
      <c r="AP136" s="210"/>
      <c r="AQ136" s="210"/>
      <c r="AR136" s="210"/>
      <c r="AS136" s="210"/>
      <c r="AT136" s="210"/>
      <c r="AU136" s="210"/>
      <c r="AV136" s="210"/>
      <c r="AW136" s="210"/>
      <c r="AX136" s="210"/>
      <c r="AY136" s="210"/>
      <c r="AZ136" s="210"/>
      <c r="BA136" s="210"/>
      <c r="BB136" s="210"/>
      <c r="BC136" s="210"/>
      <c r="BD136" s="210"/>
      <c r="BE136" s="210"/>
      <c r="BF136" s="210"/>
      <c r="BG136" s="210"/>
      <c r="BH136" s="210"/>
    </row>
    <row r="137" spans="1:60" outlineLevel="3" x14ac:dyDescent="0.2">
      <c r="A137" s="217"/>
      <c r="B137" s="218"/>
      <c r="C137" s="256" t="s">
        <v>551</v>
      </c>
      <c r="D137" s="224"/>
      <c r="E137" s="225">
        <v>48</v>
      </c>
      <c r="F137" s="220"/>
      <c r="G137" s="220"/>
      <c r="H137" s="220"/>
      <c r="I137" s="220"/>
      <c r="J137" s="220"/>
      <c r="K137" s="220"/>
      <c r="L137" s="220"/>
      <c r="M137" s="220"/>
      <c r="N137" s="219"/>
      <c r="O137" s="219"/>
      <c r="P137" s="219"/>
      <c r="Q137" s="219"/>
      <c r="R137" s="220"/>
      <c r="S137" s="220"/>
      <c r="T137" s="220"/>
      <c r="U137" s="220"/>
      <c r="V137" s="220"/>
      <c r="W137" s="220"/>
      <c r="X137" s="220"/>
      <c r="Y137" s="220"/>
      <c r="Z137" s="210"/>
      <c r="AA137" s="210"/>
      <c r="AB137" s="210"/>
      <c r="AC137" s="210"/>
      <c r="AD137" s="210"/>
      <c r="AE137" s="210"/>
      <c r="AF137" s="210"/>
      <c r="AG137" s="210" t="s">
        <v>194</v>
      </c>
      <c r="AH137" s="210">
        <v>0</v>
      </c>
      <c r="AI137" s="210"/>
      <c r="AJ137" s="210"/>
      <c r="AK137" s="210"/>
      <c r="AL137" s="210"/>
      <c r="AM137" s="210"/>
      <c r="AN137" s="210"/>
      <c r="AO137" s="210"/>
      <c r="AP137" s="210"/>
      <c r="AQ137" s="210"/>
      <c r="AR137" s="210"/>
      <c r="AS137" s="210"/>
      <c r="AT137" s="210"/>
      <c r="AU137" s="210"/>
      <c r="AV137" s="210"/>
      <c r="AW137" s="210"/>
      <c r="AX137" s="210"/>
      <c r="AY137" s="210"/>
      <c r="AZ137" s="210"/>
      <c r="BA137" s="210"/>
      <c r="BB137" s="210"/>
      <c r="BC137" s="210"/>
      <c r="BD137" s="210"/>
      <c r="BE137" s="210"/>
      <c r="BF137" s="210"/>
      <c r="BG137" s="210"/>
      <c r="BH137" s="210"/>
    </row>
    <row r="138" spans="1:60" outlineLevel="3" x14ac:dyDescent="0.2">
      <c r="A138" s="217"/>
      <c r="B138" s="218"/>
      <c r="C138" s="256" t="s">
        <v>546</v>
      </c>
      <c r="D138" s="224"/>
      <c r="E138" s="225"/>
      <c r="F138" s="220"/>
      <c r="G138" s="220"/>
      <c r="H138" s="220"/>
      <c r="I138" s="220"/>
      <c r="J138" s="220"/>
      <c r="K138" s="220"/>
      <c r="L138" s="220"/>
      <c r="M138" s="220"/>
      <c r="N138" s="219"/>
      <c r="O138" s="219"/>
      <c r="P138" s="219"/>
      <c r="Q138" s="219"/>
      <c r="R138" s="220"/>
      <c r="S138" s="220"/>
      <c r="T138" s="220"/>
      <c r="U138" s="220"/>
      <c r="V138" s="220"/>
      <c r="W138" s="220"/>
      <c r="X138" s="220"/>
      <c r="Y138" s="220"/>
      <c r="Z138" s="210"/>
      <c r="AA138" s="210"/>
      <c r="AB138" s="210"/>
      <c r="AC138" s="210"/>
      <c r="AD138" s="210"/>
      <c r="AE138" s="210"/>
      <c r="AF138" s="210"/>
      <c r="AG138" s="210" t="s">
        <v>194</v>
      </c>
      <c r="AH138" s="210">
        <v>0</v>
      </c>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10"/>
      <c r="BE138" s="210"/>
      <c r="BF138" s="210"/>
      <c r="BG138" s="210"/>
      <c r="BH138" s="210"/>
    </row>
    <row r="139" spans="1:60" outlineLevel="3" x14ac:dyDescent="0.2">
      <c r="A139" s="217"/>
      <c r="B139" s="218"/>
      <c r="C139" s="256" t="s">
        <v>547</v>
      </c>
      <c r="D139" s="224"/>
      <c r="E139" s="225">
        <v>21.5</v>
      </c>
      <c r="F139" s="220"/>
      <c r="G139" s="220"/>
      <c r="H139" s="220"/>
      <c r="I139" s="220"/>
      <c r="J139" s="220"/>
      <c r="K139" s="220"/>
      <c r="L139" s="220"/>
      <c r="M139" s="220"/>
      <c r="N139" s="219"/>
      <c r="O139" s="219"/>
      <c r="P139" s="219"/>
      <c r="Q139" s="219"/>
      <c r="R139" s="220"/>
      <c r="S139" s="220"/>
      <c r="T139" s="220"/>
      <c r="U139" s="220"/>
      <c r="V139" s="220"/>
      <c r="W139" s="220"/>
      <c r="X139" s="220"/>
      <c r="Y139" s="220"/>
      <c r="Z139" s="210"/>
      <c r="AA139" s="210"/>
      <c r="AB139" s="210"/>
      <c r="AC139" s="210"/>
      <c r="AD139" s="210"/>
      <c r="AE139" s="210"/>
      <c r="AF139" s="210"/>
      <c r="AG139" s="210" t="s">
        <v>194</v>
      </c>
      <c r="AH139" s="210">
        <v>0</v>
      </c>
      <c r="AI139" s="210"/>
      <c r="AJ139" s="210"/>
      <c r="AK139" s="210"/>
      <c r="AL139" s="210"/>
      <c r="AM139" s="210"/>
      <c r="AN139" s="210"/>
      <c r="AO139" s="210"/>
      <c r="AP139" s="210"/>
      <c r="AQ139" s="210"/>
      <c r="AR139" s="210"/>
      <c r="AS139" s="210"/>
      <c r="AT139" s="210"/>
      <c r="AU139" s="210"/>
      <c r="AV139" s="210"/>
      <c r="AW139" s="210"/>
      <c r="AX139" s="210"/>
      <c r="AY139" s="210"/>
      <c r="AZ139" s="210"/>
      <c r="BA139" s="210"/>
      <c r="BB139" s="210"/>
      <c r="BC139" s="210"/>
      <c r="BD139" s="210"/>
      <c r="BE139" s="210"/>
      <c r="BF139" s="210"/>
      <c r="BG139" s="210"/>
      <c r="BH139" s="210"/>
    </row>
    <row r="140" spans="1:60" ht="22.5" outlineLevel="1" x14ac:dyDescent="0.2">
      <c r="A140" s="234">
        <v>40</v>
      </c>
      <c r="B140" s="235" t="s">
        <v>561</v>
      </c>
      <c r="C140" s="252" t="s">
        <v>562</v>
      </c>
      <c r="D140" s="236" t="s">
        <v>191</v>
      </c>
      <c r="E140" s="237">
        <v>48</v>
      </c>
      <c r="F140" s="238"/>
      <c r="G140" s="239">
        <f>ROUND(E140*F140,2)</f>
        <v>0</v>
      </c>
      <c r="H140" s="238"/>
      <c r="I140" s="239">
        <f>ROUND(E140*H140,2)</f>
        <v>0</v>
      </c>
      <c r="J140" s="238"/>
      <c r="K140" s="239">
        <f>ROUND(E140*J140,2)</f>
        <v>0</v>
      </c>
      <c r="L140" s="239">
        <v>12</v>
      </c>
      <c r="M140" s="239">
        <f>G140*(1+L140/100)</f>
        <v>0</v>
      </c>
      <c r="N140" s="237">
        <v>2.3999999999999998E-3</v>
      </c>
      <c r="O140" s="237">
        <f>ROUND(E140*N140,2)</f>
        <v>0.12</v>
      </c>
      <c r="P140" s="237">
        <v>0</v>
      </c>
      <c r="Q140" s="237">
        <f>ROUND(E140*P140,2)</f>
        <v>0</v>
      </c>
      <c r="R140" s="239"/>
      <c r="S140" s="239" t="s">
        <v>192</v>
      </c>
      <c r="T140" s="240" t="s">
        <v>192</v>
      </c>
      <c r="U140" s="220">
        <v>0.26</v>
      </c>
      <c r="V140" s="220">
        <f>ROUND(E140*U140,2)</f>
        <v>12.48</v>
      </c>
      <c r="W140" s="220"/>
      <c r="X140" s="220" t="s">
        <v>180</v>
      </c>
      <c r="Y140" s="220" t="s">
        <v>140</v>
      </c>
      <c r="Z140" s="210"/>
      <c r="AA140" s="210"/>
      <c r="AB140" s="210"/>
      <c r="AC140" s="210"/>
      <c r="AD140" s="210"/>
      <c r="AE140" s="210"/>
      <c r="AF140" s="210"/>
      <c r="AG140" s="210" t="s">
        <v>181</v>
      </c>
      <c r="AH140" s="210"/>
      <c r="AI140" s="210"/>
      <c r="AJ140" s="210"/>
      <c r="AK140" s="210"/>
      <c r="AL140" s="210"/>
      <c r="AM140" s="210"/>
      <c r="AN140" s="210"/>
      <c r="AO140" s="210"/>
      <c r="AP140" s="210"/>
      <c r="AQ140" s="210"/>
      <c r="AR140" s="210"/>
      <c r="AS140" s="210"/>
      <c r="AT140" s="210"/>
      <c r="AU140" s="210"/>
      <c r="AV140" s="210"/>
      <c r="AW140" s="210"/>
      <c r="AX140" s="210"/>
      <c r="AY140" s="210"/>
      <c r="AZ140" s="210"/>
      <c r="BA140" s="210"/>
      <c r="BB140" s="210"/>
      <c r="BC140" s="210"/>
      <c r="BD140" s="210"/>
      <c r="BE140" s="210"/>
      <c r="BF140" s="210"/>
      <c r="BG140" s="210"/>
      <c r="BH140" s="210"/>
    </row>
    <row r="141" spans="1:60" outlineLevel="2" x14ac:dyDescent="0.2">
      <c r="A141" s="217"/>
      <c r="B141" s="218"/>
      <c r="C141" s="253" t="s">
        <v>563</v>
      </c>
      <c r="D141" s="241"/>
      <c r="E141" s="241"/>
      <c r="F141" s="241"/>
      <c r="G141" s="241"/>
      <c r="H141" s="220"/>
      <c r="I141" s="220"/>
      <c r="J141" s="220"/>
      <c r="K141" s="220"/>
      <c r="L141" s="220"/>
      <c r="M141" s="220"/>
      <c r="N141" s="219"/>
      <c r="O141" s="219"/>
      <c r="P141" s="219"/>
      <c r="Q141" s="219"/>
      <c r="R141" s="220"/>
      <c r="S141" s="220"/>
      <c r="T141" s="220"/>
      <c r="U141" s="220"/>
      <c r="V141" s="220"/>
      <c r="W141" s="220"/>
      <c r="X141" s="220"/>
      <c r="Y141" s="220"/>
      <c r="Z141" s="210"/>
      <c r="AA141" s="210"/>
      <c r="AB141" s="210"/>
      <c r="AC141" s="210"/>
      <c r="AD141" s="210"/>
      <c r="AE141" s="210"/>
      <c r="AF141" s="210"/>
      <c r="AG141" s="210" t="s">
        <v>143</v>
      </c>
      <c r="AH141" s="210"/>
      <c r="AI141" s="210"/>
      <c r="AJ141" s="210"/>
      <c r="AK141" s="210"/>
      <c r="AL141" s="210"/>
      <c r="AM141" s="210"/>
      <c r="AN141" s="210"/>
      <c r="AO141" s="210"/>
      <c r="AP141" s="210"/>
      <c r="AQ141" s="210"/>
      <c r="AR141" s="210"/>
      <c r="AS141" s="210"/>
      <c r="AT141" s="210"/>
      <c r="AU141" s="210"/>
      <c r="AV141" s="210"/>
      <c r="AW141" s="210"/>
      <c r="AX141" s="210"/>
      <c r="AY141" s="210"/>
      <c r="AZ141" s="210"/>
      <c r="BA141" s="210"/>
      <c r="BB141" s="210"/>
      <c r="BC141" s="210"/>
      <c r="BD141" s="210"/>
      <c r="BE141" s="210"/>
      <c r="BF141" s="210"/>
      <c r="BG141" s="210"/>
      <c r="BH141" s="210"/>
    </row>
    <row r="142" spans="1:60" outlineLevel="2" x14ac:dyDescent="0.2">
      <c r="A142" s="217"/>
      <c r="B142" s="218"/>
      <c r="C142" s="256" t="s">
        <v>564</v>
      </c>
      <c r="D142" s="224"/>
      <c r="E142" s="225"/>
      <c r="F142" s="220"/>
      <c r="G142" s="220"/>
      <c r="H142" s="220"/>
      <c r="I142" s="220"/>
      <c r="J142" s="220"/>
      <c r="K142" s="220"/>
      <c r="L142" s="220"/>
      <c r="M142" s="220"/>
      <c r="N142" s="219"/>
      <c r="O142" s="219"/>
      <c r="P142" s="219"/>
      <c r="Q142" s="219"/>
      <c r="R142" s="220"/>
      <c r="S142" s="220"/>
      <c r="T142" s="220"/>
      <c r="U142" s="220"/>
      <c r="V142" s="220"/>
      <c r="W142" s="220"/>
      <c r="X142" s="220"/>
      <c r="Y142" s="220"/>
      <c r="Z142" s="210"/>
      <c r="AA142" s="210"/>
      <c r="AB142" s="210"/>
      <c r="AC142" s="210"/>
      <c r="AD142" s="210"/>
      <c r="AE142" s="210"/>
      <c r="AF142" s="210"/>
      <c r="AG142" s="210" t="s">
        <v>194</v>
      </c>
      <c r="AH142" s="210">
        <v>0</v>
      </c>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row>
    <row r="143" spans="1:60" outlineLevel="3" x14ac:dyDescent="0.2">
      <c r="A143" s="217"/>
      <c r="B143" s="218"/>
      <c r="C143" s="256" t="s">
        <v>551</v>
      </c>
      <c r="D143" s="224"/>
      <c r="E143" s="225">
        <v>48</v>
      </c>
      <c r="F143" s="220"/>
      <c r="G143" s="220"/>
      <c r="H143" s="220"/>
      <c r="I143" s="220"/>
      <c r="J143" s="220"/>
      <c r="K143" s="220"/>
      <c r="L143" s="220"/>
      <c r="M143" s="220"/>
      <c r="N143" s="219"/>
      <c r="O143" s="219"/>
      <c r="P143" s="219"/>
      <c r="Q143" s="219"/>
      <c r="R143" s="220"/>
      <c r="S143" s="220"/>
      <c r="T143" s="220"/>
      <c r="U143" s="220"/>
      <c r="V143" s="220"/>
      <c r="W143" s="220"/>
      <c r="X143" s="220"/>
      <c r="Y143" s="220"/>
      <c r="Z143" s="210"/>
      <c r="AA143" s="210"/>
      <c r="AB143" s="210"/>
      <c r="AC143" s="210"/>
      <c r="AD143" s="210"/>
      <c r="AE143" s="210"/>
      <c r="AF143" s="210"/>
      <c r="AG143" s="210" t="s">
        <v>194</v>
      </c>
      <c r="AH143" s="210">
        <v>0</v>
      </c>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row>
    <row r="144" spans="1:60" ht="22.5" outlineLevel="1" x14ac:dyDescent="0.2">
      <c r="A144" s="234">
        <v>41</v>
      </c>
      <c r="B144" s="235" t="s">
        <v>565</v>
      </c>
      <c r="C144" s="252" t="s">
        <v>566</v>
      </c>
      <c r="D144" s="236" t="s">
        <v>191</v>
      </c>
      <c r="E144" s="237">
        <v>28</v>
      </c>
      <c r="F144" s="238"/>
      <c r="G144" s="239">
        <f>ROUND(E144*F144,2)</f>
        <v>0</v>
      </c>
      <c r="H144" s="238"/>
      <c r="I144" s="239">
        <f>ROUND(E144*H144,2)</f>
        <v>0</v>
      </c>
      <c r="J144" s="238"/>
      <c r="K144" s="239">
        <f>ROUND(E144*J144,2)</f>
        <v>0</v>
      </c>
      <c r="L144" s="239">
        <v>12</v>
      </c>
      <c r="M144" s="239">
        <f>G144*(1+L144/100)</f>
        <v>0</v>
      </c>
      <c r="N144" s="237">
        <v>3.1700000000000001E-3</v>
      </c>
      <c r="O144" s="237">
        <f>ROUND(E144*N144,2)</f>
        <v>0.09</v>
      </c>
      <c r="P144" s="237">
        <v>0</v>
      </c>
      <c r="Q144" s="237">
        <f>ROUND(E144*P144,2)</f>
        <v>0</v>
      </c>
      <c r="R144" s="239"/>
      <c r="S144" s="239" t="s">
        <v>192</v>
      </c>
      <c r="T144" s="240" t="s">
        <v>192</v>
      </c>
      <c r="U144" s="220">
        <v>0.219</v>
      </c>
      <c r="V144" s="220">
        <f>ROUND(E144*U144,2)</f>
        <v>6.13</v>
      </c>
      <c r="W144" s="220"/>
      <c r="X144" s="220" t="s">
        <v>180</v>
      </c>
      <c r="Y144" s="220" t="s">
        <v>140</v>
      </c>
      <c r="Z144" s="210"/>
      <c r="AA144" s="210"/>
      <c r="AB144" s="210"/>
      <c r="AC144" s="210"/>
      <c r="AD144" s="210"/>
      <c r="AE144" s="210"/>
      <c r="AF144" s="210"/>
      <c r="AG144" s="210" t="s">
        <v>181</v>
      </c>
      <c r="AH144" s="210"/>
      <c r="AI144" s="210"/>
      <c r="AJ144" s="210"/>
      <c r="AK144" s="210"/>
      <c r="AL144" s="210"/>
      <c r="AM144" s="210"/>
      <c r="AN144" s="210"/>
      <c r="AO144" s="210"/>
      <c r="AP144" s="210"/>
      <c r="AQ144" s="210"/>
      <c r="AR144" s="210"/>
      <c r="AS144" s="210"/>
      <c r="AT144" s="210"/>
      <c r="AU144" s="210"/>
      <c r="AV144" s="210"/>
      <c r="AW144" s="210"/>
      <c r="AX144" s="210"/>
      <c r="AY144" s="210"/>
      <c r="AZ144" s="210"/>
      <c r="BA144" s="210"/>
      <c r="BB144" s="210"/>
      <c r="BC144" s="210"/>
      <c r="BD144" s="210"/>
      <c r="BE144" s="210"/>
      <c r="BF144" s="210"/>
      <c r="BG144" s="210"/>
      <c r="BH144" s="210"/>
    </row>
    <row r="145" spans="1:60" outlineLevel="2" x14ac:dyDescent="0.2">
      <c r="A145" s="217"/>
      <c r="B145" s="218"/>
      <c r="C145" s="253" t="s">
        <v>567</v>
      </c>
      <c r="D145" s="241"/>
      <c r="E145" s="241"/>
      <c r="F145" s="241"/>
      <c r="G145" s="241"/>
      <c r="H145" s="220"/>
      <c r="I145" s="220"/>
      <c r="J145" s="220"/>
      <c r="K145" s="220"/>
      <c r="L145" s="220"/>
      <c r="M145" s="220"/>
      <c r="N145" s="219"/>
      <c r="O145" s="219"/>
      <c r="P145" s="219"/>
      <c r="Q145" s="219"/>
      <c r="R145" s="220"/>
      <c r="S145" s="220"/>
      <c r="T145" s="220"/>
      <c r="U145" s="220"/>
      <c r="V145" s="220"/>
      <c r="W145" s="220"/>
      <c r="X145" s="220"/>
      <c r="Y145" s="220"/>
      <c r="Z145" s="210"/>
      <c r="AA145" s="210"/>
      <c r="AB145" s="210"/>
      <c r="AC145" s="210"/>
      <c r="AD145" s="210"/>
      <c r="AE145" s="210"/>
      <c r="AF145" s="210"/>
      <c r="AG145" s="210" t="s">
        <v>143</v>
      </c>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row>
    <row r="146" spans="1:60" outlineLevel="2" x14ac:dyDescent="0.2">
      <c r="A146" s="217"/>
      <c r="B146" s="218"/>
      <c r="C146" s="256" t="s">
        <v>564</v>
      </c>
      <c r="D146" s="224"/>
      <c r="E146" s="225"/>
      <c r="F146" s="220"/>
      <c r="G146" s="220"/>
      <c r="H146" s="220"/>
      <c r="I146" s="220"/>
      <c r="J146" s="220"/>
      <c r="K146" s="220"/>
      <c r="L146" s="220"/>
      <c r="M146" s="220"/>
      <c r="N146" s="219"/>
      <c r="O146" s="219"/>
      <c r="P146" s="219"/>
      <c r="Q146" s="219"/>
      <c r="R146" s="220"/>
      <c r="S146" s="220"/>
      <c r="T146" s="220"/>
      <c r="U146" s="220"/>
      <c r="V146" s="220"/>
      <c r="W146" s="220"/>
      <c r="X146" s="220"/>
      <c r="Y146" s="220"/>
      <c r="Z146" s="210"/>
      <c r="AA146" s="210"/>
      <c r="AB146" s="210"/>
      <c r="AC146" s="210"/>
      <c r="AD146" s="210"/>
      <c r="AE146" s="210"/>
      <c r="AF146" s="210"/>
      <c r="AG146" s="210" t="s">
        <v>194</v>
      </c>
      <c r="AH146" s="210">
        <v>0</v>
      </c>
      <c r="AI146" s="210"/>
      <c r="AJ146" s="210"/>
      <c r="AK146" s="210"/>
      <c r="AL146" s="210"/>
      <c r="AM146" s="210"/>
      <c r="AN146" s="210"/>
      <c r="AO146" s="210"/>
      <c r="AP146" s="210"/>
      <c r="AQ146" s="210"/>
      <c r="AR146" s="210"/>
      <c r="AS146" s="210"/>
      <c r="AT146" s="210"/>
      <c r="AU146" s="210"/>
      <c r="AV146" s="210"/>
      <c r="AW146" s="210"/>
      <c r="AX146" s="210"/>
      <c r="AY146" s="210"/>
      <c r="AZ146" s="210"/>
      <c r="BA146" s="210"/>
      <c r="BB146" s="210"/>
      <c r="BC146" s="210"/>
      <c r="BD146" s="210"/>
      <c r="BE146" s="210"/>
      <c r="BF146" s="210"/>
      <c r="BG146" s="210"/>
      <c r="BH146" s="210"/>
    </row>
    <row r="147" spans="1:60" outlineLevel="3" x14ac:dyDescent="0.2">
      <c r="A147" s="217"/>
      <c r="B147" s="218"/>
      <c r="C147" s="256" t="s">
        <v>568</v>
      </c>
      <c r="D147" s="224"/>
      <c r="E147" s="225">
        <v>28</v>
      </c>
      <c r="F147" s="220"/>
      <c r="G147" s="220"/>
      <c r="H147" s="220"/>
      <c r="I147" s="220"/>
      <c r="J147" s="220"/>
      <c r="K147" s="220"/>
      <c r="L147" s="220"/>
      <c r="M147" s="220"/>
      <c r="N147" s="219"/>
      <c r="O147" s="219"/>
      <c r="P147" s="219"/>
      <c r="Q147" s="219"/>
      <c r="R147" s="220"/>
      <c r="S147" s="220"/>
      <c r="T147" s="220"/>
      <c r="U147" s="220"/>
      <c r="V147" s="220"/>
      <c r="W147" s="220"/>
      <c r="X147" s="220"/>
      <c r="Y147" s="220"/>
      <c r="Z147" s="210"/>
      <c r="AA147" s="210"/>
      <c r="AB147" s="210"/>
      <c r="AC147" s="210"/>
      <c r="AD147" s="210"/>
      <c r="AE147" s="210"/>
      <c r="AF147" s="210"/>
      <c r="AG147" s="210" t="s">
        <v>194</v>
      </c>
      <c r="AH147" s="210">
        <v>0</v>
      </c>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row>
    <row r="148" spans="1:60" ht="22.5" outlineLevel="1" x14ac:dyDescent="0.2">
      <c r="A148" s="244">
        <v>42</v>
      </c>
      <c r="B148" s="245" t="s">
        <v>387</v>
      </c>
      <c r="C148" s="257" t="s">
        <v>388</v>
      </c>
      <c r="D148" s="246" t="s">
        <v>353</v>
      </c>
      <c r="E148" s="247">
        <v>1.19858</v>
      </c>
      <c r="F148" s="248"/>
      <c r="G148" s="249">
        <f>ROUND(E148*F148,2)</f>
        <v>0</v>
      </c>
      <c r="H148" s="248"/>
      <c r="I148" s="249">
        <f>ROUND(E148*H148,2)</f>
        <v>0</v>
      </c>
      <c r="J148" s="248"/>
      <c r="K148" s="249">
        <f>ROUND(E148*J148,2)</f>
        <v>0</v>
      </c>
      <c r="L148" s="249">
        <v>12</v>
      </c>
      <c r="M148" s="249">
        <f>G148*(1+L148/100)</f>
        <v>0</v>
      </c>
      <c r="N148" s="247">
        <v>0</v>
      </c>
      <c r="O148" s="247">
        <f>ROUND(E148*N148,2)</f>
        <v>0</v>
      </c>
      <c r="P148" s="247">
        <v>0</v>
      </c>
      <c r="Q148" s="247">
        <f>ROUND(E148*P148,2)</f>
        <v>0</v>
      </c>
      <c r="R148" s="249"/>
      <c r="S148" s="249" t="s">
        <v>192</v>
      </c>
      <c r="T148" s="250" t="s">
        <v>192</v>
      </c>
      <c r="U148" s="220">
        <v>4.9470000000000001</v>
      </c>
      <c r="V148" s="220">
        <f>ROUND(E148*U148,2)</f>
        <v>5.93</v>
      </c>
      <c r="W148" s="220"/>
      <c r="X148" s="220" t="s">
        <v>354</v>
      </c>
      <c r="Y148" s="220" t="s">
        <v>140</v>
      </c>
      <c r="Z148" s="210"/>
      <c r="AA148" s="210"/>
      <c r="AB148" s="210"/>
      <c r="AC148" s="210"/>
      <c r="AD148" s="210"/>
      <c r="AE148" s="210"/>
      <c r="AF148" s="210"/>
      <c r="AG148" s="210" t="s">
        <v>355</v>
      </c>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row>
    <row r="149" spans="1:60" x14ac:dyDescent="0.2">
      <c r="A149" s="227" t="s">
        <v>132</v>
      </c>
      <c r="B149" s="228" t="s">
        <v>95</v>
      </c>
      <c r="C149" s="251" t="s">
        <v>96</v>
      </c>
      <c r="D149" s="229"/>
      <c r="E149" s="230"/>
      <c r="F149" s="231"/>
      <c r="G149" s="231">
        <f>SUMIF(AG150:AG157,"&lt;&gt;NOR",G150:G157)</f>
        <v>0</v>
      </c>
      <c r="H149" s="231"/>
      <c r="I149" s="231">
        <f>SUM(I150:I157)</f>
        <v>0</v>
      </c>
      <c r="J149" s="231"/>
      <c r="K149" s="231">
        <f>SUM(K150:K157)</f>
        <v>0</v>
      </c>
      <c r="L149" s="231"/>
      <c r="M149" s="231">
        <f>SUM(M150:M157)</f>
        <v>0</v>
      </c>
      <c r="N149" s="230"/>
      <c r="O149" s="230">
        <f>SUM(O150:O157)</f>
        <v>1.06</v>
      </c>
      <c r="P149" s="230"/>
      <c r="Q149" s="230">
        <f>SUM(Q150:Q157)</f>
        <v>0.66</v>
      </c>
      <c r="R149" s="231"/>
      <c r="S149" s="231"/>
      <c r="T149" s="232"/>
      <c r="U149" s="226"/>
      <c r="V149" s="226">
        <f>SUM(V150:V157)</f>
        <v>15.200000000000001</v>
      </c>
      <c r="W149" s="226"/>
      <c r="X149" s="226"/>
      <c r="Y149" s="226"/>
      <c r="AG149" t="s">
        <v>133</v>
      </c>
    </row>
    <row r="150" spans="1:60" outlineLevel="1" x14ac:dyDescent="0.2">
      <c r="A150" s="234">
        <v>43</v>
      </c>
      <c r="B150" s="235" t="s">
        <v>569</v>
      </c>
      <c r="C150" s="252" t="s">
        <v>570</v>
      </c>
      <c r="D150" s="236" t="s">
        <v>200</v>
      </c>
      <c r="E150" s="237">
        <v>15.760400000000001</v>
      </c>
      <c r="F150" s="238"/>
      <c r="G150" s="239">
        <f>ROUND(E150*F150,2)</f>
        <v>0</v>
      </c>
      <c r="H150" s="238"/>
      <c r="I150" s="239">
        <f>ROUND(E150*H150,2)</f>
        <v>0</v>
      </c>
      <c r="J150" s="238"/>
      <c r="K150" s="239">
        <f>ROUND(E150*J150,2)</f>
        <v>0</v>
      </c>
      <c r="L150" s="239">
        <v>12</v>
      </c>
      <c r="M150" s="239">
        <f>G150*(1+L150/100)</f>
        <v>0</v>
      </c>
      <c r="N150" s="237">
        <v>0</v>
      </c>
      <c r="O150" s="237">
        <f>ROUND(E150*N150,2)</f>
        <v>0</v>
      </c>
      <c r="P150" s="237">
        <v>4.2000000000000003E-2</v>
      </c>
      <c r="Q150" s="237">
        <f>ROUND(E150*P150,2)</f>
        <v>0.66</v>
      </c>
      <c r="R150" s="239"/>
      <c r="S150" s="239" t="s">
        <v>192</v>
      </c>
      <c r="T150" s="240" t="s">
        <v>192</v>
      </c>
      <c r="U150" s="220">
        <v>0.14199999999999999</v>
      </c>
      <c r="V150" s="220">
        <f>ROUND(E150*U150,2)</f>
        <v>2.2400000000000002</v>
      </c>
      <c r="W150" s="220"/>
      <c r="X150" s="220" t="s">
        <v>180</v>
      </c>
      <c r="Y150" s="220" t="s">
        <v>140</v>
      </c>
      <c r="Z150" s="210"/>
      <c r="AA150" s="210"/>
      <c r="AB150" s="210"/>
      <c r="AC150" s="210"/>
      <c r="AD150" s="210"/>
      <c r="AE150" s="210"/>
      <c r="AF150" s="210"/>
      <c r="AG150" s="210" t="s">
        <v>181</v>
      </c>
      <c r="AH150" s="210"/>
      <c r="AI150" s="210"/>
      <c r="AJ150" s="210"/>
      <c r="AK150" s="210"/>
      <c r="AL150" s="210"/>
      <c r="AM150" s="210"/>
      <c r="AN150" s="210"/>
      <c r="AO150" s="210"/>
      <c r="AP150" s="210"/>
      <c r="AQ150" s="210"/>
      <c r="AR150" s="210"/>
      <c r="AS150" s="210"/>
      <c r="AT150" s="210"/>
      <c r="AU150" s="210"/>
      <c r="AV150" s="210"/>
      <c r="AW150" s="210"/>
      <c r="AX150" s="210"/>
      <c r="AY150" s="210"/>
      <c r="AZ150" s="210"/>
      <c r="BA150" s="210"/>
      <c r="BB150" s="210"/>
      <c r="BC150" s="210"/>
      <c r="BD150" s="210"/>
      <c r="BE150" s="210"/>
      <c r="BF150" s="210"/>
      <c r="BG150" s="210"/>
      <c r="BH150" s="210"/>
    </row>
    <row r="151" spans="1:60" outlineLevel="2" x14ac:dyDescent="0.2">
      <c r="A151" s="217"/>
      <c r="B151" s="218"/>
      <c r="C151" s="256" t="s">
        <v>571</v>
      </c>
      <c r="D151" s="224"/>
      <c r="E151" s="225"/>
      <c r="F151" s="220"/>
      <c r="G151" s="220"/>
      <c r="H151" s="220"/>
      <c r="I151" s="220"/>
      <c r="J151" s="220"/>
      <c r="K151" s="220"/>
      <c r="L151" s="220"/>
      <c r="M151" s="220"/>
      <c r="N151" s="219"/>
      <c r="O151" s="219"/>
      <c r="P151" s="219"/>
      <c r="Q151" s="219"/>
      <c r="R151" s="220"/>
      <c r="S151" s="220"/>
      <c r="T151" s="220"/>
      <c r="U151" s="220"/>
      <c r="V151" s="220"/>
      <c r="W151" s="220"/>
      <c r="X151" s="220"/>
      <c r="Y151" s="220"/>
      <c r="Z151" s="210"/>
      <c r="AA151" s="210"/>
      <c r="AB151" s="210"/>
      <c r="AC151" s="210"/>
      <c r="AD151" s="210"/>
      <c r="AE151" s="210"/>
      <c r="AF151" s="210"/>
      <c r="AG151" s="210" t="s">
        <v>194</v>
      </c>
      <c r="AH151" s="210">
        <v>0</v>
      </c>
      <c r="AI151" s="210"/>
      <c r="AJ151" s="210"/>
      <c r="AK151" s="210"/>
      <c r="AL151" s="210"/>
      <c r="AM151" s="210"/>
      <c r="AN151" s="210"/>
      <c r="AO151" s="210"/>
      <c r="AP151" s="210"/>
      <c r="AQ151" s="210"/>
      <c r="AR151" s="210"/>
      <c r="AS151" s="210"/>
      <c r="AT151" s="210"/>
      <c r="AU151" s="210"/>
      <c r="AV151" s="210"/>
      <c r="AW151" s="210"/>
      <c r="AX151" s="210"/>
      <c r="AY151" s="210"/>
      <c r="AZ151" s="210"/>
      <c r="BA151" s="210"/>
      <c r="BB151" s="210"/>
      <c r="BC151" s="210"/>
      <c r="BD151" s="210"/>
      <c r="BE151" s="210"/>
      <c r="BF151" s="210"/>
      <c r="BG151" s="210"/>
      <c r="BH151" s="210"/>
    </row>
    <row r="152" spans="1:60" outlineLevel="3" x14ac:dyDescent="0.2">
      <c r="A152" s="217"/>
      <c r="B152" s="218"/>
      <c r="C152" s="256" t="s">
        <v>572</v>
      </c>
      <c r="D152" s="224"/>
      <c r="E152" s="225">
        <v>15.760400000000001</v>
      </c>
      <c r="F152" s="220"/>
      <c r="G152" s="220"/>
      <c r="H152" s="220"/>
      <c r="I152" s="220"/>
      <c r="J152" s="220"/>
      <c r="K152" s="220"/>
      <c r="L152" s="220"/>
      <c r="M152" s="220"/>
      <c r="N152" s="219"/>
      <c r="O152" s="219"/>
      <c r="P152" s="219"/>
      <c r="Q152" s="219"/>
      <c r="R152" s="220"/>
      <c r="S152" s="220"/>
      <c r="T152" s="220"/>
      <c r="U152" s="220"/>
      <c r="V152" s="220"/>
      <c r="W152" s="220"/>
      <c r="X152" s="220"/>
      <c r="Y152" s="220"/>
      <c r="Z152" s="210"/>
      <c r="AA152" s="210"/>
      <c r="AB152" s="210"/>
      <c r="AC152" s="210"/>
      <c r="AD152" s="210"/>
      <c r="AE152" s="210"/>
      <c r="AF152" s="210"/>
      <c r="AG152" s="210" t="s">
        <v>194</v>
      </c>
      <c r="AH152" s="210">
        <v>0</v>
      </c>
      <c r="AI152" s="210"/>
      <c r="AJ152" s="210"/>
      <c r="AK152" s="210"/>
      <c r="AL152" s="210"/>
      <c r="AM152" s="210"/>
      <c r="AN152" s="210"/>
      <c r="AO152" s="210"/>
      <c r="AP152" s="210"/>
      <c r="AQ152" s="210"/>
      <c r="AR152" s="210"/>
      <c r="AS152" s="210"/>
      <c r="AT152" s="210"/>
      <c r="AU152" s="210"/>
      <c r="AV152" s="210"/>
      <c r="AW152" s="210"/>
      <c r="AX152" s="210"/>
      <c r="AY152" s="210"/>
      <c r="AZ152" s="210"/>
      <c r="BA152" s="210"/>
      <c r="BB152" s="210"/>
      <c r="BC152" s="210"/>
      <c r="BD152" s="210"/>
      <c r="BE152" s="210"/>
      <c r="BF152" s="210"/>
      <c r="BG152" s="210"/>
      <c r="BH152" s="210"/>
    </row>
    <row r="153" spans="1:60" ht="33.75" outlineLevel="1" x14ac:dyDescent="0.2">
      <c r="A153" s="234">
        <v>44</v>
      </c>
      <c r="B153" s="235" t="s">
        <v>573</v>
      </c>
      <c r="C153" s="252" t="s">
        <v>574</v>
      </c>
      <c r="D153" s="236" t="s">
        <v>200</v>
      </c>
      <c r="E153" s="237">
        <v>15.760400000000001</v>
      </c>
      <c r="F153" s="238"/>
      <c r="G153" s="239">
        <f>ROUND(E153*F153,2)</f>
        <v>0</v>
      </c>
      <c r="H153" s="238"/>
      <c r="I153" s="239">
        <f>ROUND(E153*H153,2)</f>
        <v>0</v>
      </c>
      <c r="J153" s="238"/>
      <c r="K153" s="239">
        <f>ROUND(E153*J153,2)</f>
        <v>0</v>
      </c>
      <c r="L153" s="239">
        <v>12</v>
      </c>
      <c r="M153" s="239">
        <f>G153*(1+L153/100)</f>
        <v>0</v>
      </c>
      <c r="N153" s="237">
        <v>6.7430000000000004E-2</v>
      </c>
      <c r="O153" s="237">
        <f>ROUND(E153*N153,2)</f>
        <v>1.06</v>
      </c>
      <c r="P153" s="237">
        <v>0</v>
      </c>
      <c r="Q153" s="237">
        <f>ROUND(E153*P153,2)</f>
        <v>0</v>
      </c>
      <c r="R153" s="239"/>
      <c r="S153" s="239" t="s">
        <v>192</v>
      </c>
      <c r="T153" s="240" t="s">
        <v>192</v>
      </c>
      <c r="U153" s="220">
        <v>0.65</v>
      </c>
      <c r="V153" s="220">
        <f>ROUND(E153*U153,2)</f>
        <v>10.24</v>
      </c>
      <c r="W153" s="220"/>
      <c r="X153" s="220" t="s">
        <v>180</v>
      </c>
      <c r="Y153" s="220" t="s">
        <v>140</v>
      </c>
      <c r="Z153" s="210"/>
      <c r="AA153" s="210"/>
      <c r="AB153" s="210"/>
      <c r="AC153" s="210"/>
      <c r="AD153" s="210"/>
      <c r="AE153" s="210"/>
      <c r="AF153" s="210"/>
      <c r="AG153" s="210" t="s">
        <v>181</v>
      </c>
      <c r="AH153" s="210"/>
      <c r="AI153" s="210"/>
      <c r="AJ153" s="210"/>
      <c r="AK153" s="210"/>
      <c r="AL153" s="210"/>
      <c r="AM153" s="210"/>
      <c r="AN153" s="210"/>
      <c r="AO153" s="210"/>
      <c r="AP153" s="210"/>
      <c r="AQ153" s="210"/>
      <c r="AR153" s="210"/>
      <c r="AS153" s="210"/>
      <c r="AT153" s="210"/>
      <c r="AU153" s="210"/>
      <c r="AV153" s="210"/>
      <c r="AW153" s="210"/>
      <c r="AX153" s="210"/>
      <c r="AY153" s="210"/>
      <c r="AZ153" s="210"/>
      <c r="BA153" s="210"/>
      <c r="BB153" s="210"/>
      <c r="BC153" s="210"/>
      <c r="BD153" s="210"/>
      <c r="BE153" s="210"/>
      <c r="BF153" s="210"/>
      <c r="BG153" s="210"/>
      <c r="BH153" s="210"/>
    </row>
    <row r="154" spans="1:60" outlineLevel="2" x14ac:dyDescent="0.2">
      <c r="A154" s="217"/>
      <c r="B154" s="218"/>
      <c r="C154" s="253" t="s">
        <v>575</v>
      </c>
      <c r="D154" s="241"/>
      <c r="E154" s="241"/>
      <c r="F154" s="241"/>
      <c r="G154" s="241"/>
      <c r="H154" s="220"/>
      <c r="I154" s="220"/>
      <c r="J154" s="220"/>
      <c r="K154" s="220"/>
      <c r="L154" s="220"/>
      <c r="M154" s="220"/>
      <c r="N154" s="219"/>
      <c r="O154" s="219"/>
      <c r="P154" s="219"/>
      <c r="Q154" s="219"/>
      <c r="R154" s="220"/>
      <c r="S154" s="220"/>
      <c r="T154" s="220"/>
      <c r="U154" s="220"/>
      <c r="V154" s="220"/>
      <c r="W154" s="220"/>
      <c r="X154" s="220"/>
      <c r="Y154" s="220"/>
      <c r="Z154" s="210"/>
      <c r="AA154" s="210"/>
      <c r="AB154" s="210"/>
      <c r="AC154" s="210"/>
      <c r="AD154" s="210"/>
      <c r="AE154" s="210"/>
      <c r="AF154" s="210"/>
      <c r="AG154" s="210" t="s">
        <v>143</v>
      </c>
      <c r="AH154" s="210"/>
      <c r="AI154" s="210"/>
      <c r="AJ154" s="210"/>
      <c r="AK154" s="210"/>
      <c r="AL154" s="210"/>
      <c r="AM154" s="210"/>
      <c r="AN154" s="210"/>
      <c r="AO154" s="210"/>
      <c r="AP154" s="210"/>
      <c r="AQ154" s="210"/>
      <c r="AR154" s="210"/>
      <c r="AS154" s="210"/>
      <c r="AT154" s="210"/>
      <c r="AU154" s="210"/>
      <c r="AV154" s="210"/>
      <c r="AW154" s="210"/>
      <c r="AX154" s="210"/>
      <c r="AY154" s="210"/>
      <c r="AZ154" s="210"/>
      <c r="BA154" s="210"/>
      <c r="BB154" s="210"/>
      <c r="BC154" s="210"/>
      <c r="BD154" s="210"/>
      <c r="BE154" s="210"/>
      <c r="BF154" s="210"/>
      <c r="BG154" s="210"/>
      <c r="BH154" s="210"/>
    </row>
    <row r="155" spans="1:60" outlineLevel="2" x14ac:dyDescent="0.2">
      <c r="A155" s="217"/>
      <c r="B155" s="218"/>
      <c r="C155" s="256" t="s">
        <v>571</v>
      </c>
      <c r="D155" s="224"/>
      <c r="E155" s="225"/>
      <c r="F155" s="220"/>
      <c r="G155" s="220"/>
      <c r="H155" s="220"/>
      <c r="I155" s="220"/>
      <c r="J155" s="220"/>
      <c r="K155" s="220"/>
      <c r="L155" s="220"/>
      <c r="M155" s="220"/>
      <c r="N155" s="219"/>
      <c r="O155" s="219"/>
      <c r="P155" s="219"/>
      <c r="Q155" s="219"/>
      <c r="R155" s="220"/>
      <c r="S155" s="220"/>
      <c r="T155" s="220"/>
      <c r="U155" s="220"/>
      <c r="V155" s="220"/>
      <c r="W155" s="220"/>
      <c r="X155" s="220"/>
      <c r="Y155" s="220"/>
      <c r="Z155" s="210"/>
      <c r="AA155" s="210"/>
      <c r="AB155" s="210"/>
      <c r="AC155" s="210"/>
      <c r="AD155" s="210"/>
      <c r="AE155" s="210"/>
      <c r="AF155" s="210"/>
      <c r="AG155" s="210" t="s">
        <v>194</v>
      </c>
      <c r="AH155" s="210">
        <v>0</v>
      </c>
      <c r="AI155" s="210"/>
      <c r="AJ155" s="210"/>
      <c r="AK155" s="210"/>
      <c r="AL155" s="210"/>
      <c r="AM155" s="210"/>
      <c r="AN155" s="210"/>
      <c r="AO155" s="210"/>
      <c r="AP155" s="210"/>
      <c r="AQ155" s="210"/>
      <c r="AR155" s="210"/>
      <c r="AS155" s="210"/>
      <c r="AT155" s="210"/>
      <c r="AU155" s="210"/>
      <c r="AV155" s="210"/>
      <c r="AW155" s="210"/>
      <c r="AX155" s="210"/>
      <c r="AY155" s="210"/>
      <c r="AZ155" s="210"/>
      <c r="BA155" s="210"/>
      <c r="BB155" s="210"/>
      <c r="BC155" s="210"/>
      <c r="BD155" s="210"/>
      <c r="BE155" s="210"/>
      <c r="BF155" s="210"/>
      <c r="BG155" s="210"/>
      <c r="BH155" s="210"/>
    </row>
    <row r="156" spans="1:60" outlineLevel="3" x14ac:dyDescent="0.2">
      <c r="A156" s="217"/>
      <c r="B156" s="218"/>
      <c r="C156" s="256" t="s">
        <v>572</v>
      </c>
      <c r="D156" s="224"/>
      <c r="E156" s="225">
        <v>15.760400000000001</v>
      </c>
      <c r="F156" s="220"/>
      <c r="G156" s="220"/>
      <c r="H156" s="220"/>
      <c r="I156" s="220"/>
      <c r="J156" s="220"/>
      <c r="K156" s="220"/>
      <c r="L156" s="220"/>
      <c r="M156" s="220"/>
      <c r="N156" s="219"/>
      <c r="O156" s="219"/>
      <c r="P156" s="219"/>
      <c r="Q156" s="219"/>
      <c r="R156" s="220"/>
      <c r="S156" s="220"/>
      <c r="T156" s="220"/>
      <c r="U156" s="220"/>
      <c r="V156" s="220"/>
      <c r="W156" s="220"/>
      <c r="X156" s="220"/>
      <c r="Y156" s="220"/>
      <c r="Z156" s="210"/>
      <c r="AA156" s="210"/>
      <c r="AB156" s="210"/>
      <c r="AC156" s="210"/>
      <c r="AD156" s="210"/>
      <c r="AE156" s="210"/>
      <c r="AF156" s="210"/>
      <c r="AG156" s="210" t="s">
        <v>194</v>
      </c>
      <c r="AH156" s="210">
        <v>0</v>
      </c>
      <c r="AI156" s="210"/>
      <c r="AJ156" s="210"/>
      <c r="AK156" s="210"/>
      <c r="AL156" s="210"/>
      <c r="AM156" s="210"/>
      <c r="AN156" s="210"/>
      <c r="AO156" s="210"/>
      <c r="AP156" s="210"/>
      <c r="AQ156" s="210"/>
      <c r="AR156" s="210"/>
      <c r="AS156" s="210"/>
      <c r="AT156" s="210"/>
      <c r="AU156" s="210"/>
      <c r="AV156" s="210"/>
      <c r="AW156" s="210"/>
      <c r="AX156" s="210"/>
      <c r="AY156" s="210"/>
      <c r="AZ156" s="210"/>
      <c r="BA156" s="210"/>
      <c r="BB156" s="210"/>
      <c r="BC156" s="210"/>
      <c r="BD156" s="210"/>
      <c r="BE156" s="210"/>
      <c r="BF156" s="210"/>
      <c r="BG156" s="210"/>
      <c r="BH156" s="210"/>
    </row>
    <row r="157" spans="1:60" ht="22.5" outlineLevel="1" x14ac:dyDescent="0.2">
      <c r="A157" s="244">
        <v>45</v>
      </c>
      <c r="B157" s="245" t="s">
        <v>576</v>
      </c>
      <c r="C157" s="257" t="s">
        <v>577</v>
      </c>
      <c r="D157" s="246" t="s">
        <v>353</v>
      </c>
      <c r="E157" s="247">
        <v>1.0627200000000001</v>
      </c>
      <c r="F157" s="248"/>
      <c r="G157" s="249">
        <f>ROUND(E157*F157,2)</f>
        <v>0</v>
      </c>
      <c r="H157" s="248"/>
      <c r="I157" s="249">
        <f>ROUND(E157*H157,2)</f>
        <v>0</v>
      </c>
      <c r="J157" s="248"/>
      <c r="K157" s="249">
        <f>ROUND(E157*J157,2)</f>
        <v>0</v>
      </c>
      <c r="L157" s="249">
        <v>12</v>
      </c>
      <c r="M157" s="249">
        <f>G157*(1+L157/100)</f>
        <v>0</v>
      </c>
      <c r="N157" s="247">
        <v>0</v>
      </c>
      <c r="O157" s="247">
        <f>ROUND(E157*N157,2)</f>
        <v>0</v>
      </c>
      <c r="P157" s="247">
        <v>0</v>
      </c>
      <c r="Q157" s="247">
        <f>ROUND(E157*P157,2)</f>
        <v>0</v>
      </c>
      <c r="R157" s="249"/>
      <c r="S157" s="249" t="s">
        <v>192</v>
      </c>
      <c r="T157" s="250" t="s">
        <v>192</v>
      </c>
      <c r="U157" s="220">
        <v>2.5569999999999999</v>
      </c>
      <c r="V157" s="220">
        <f>ROUND(E157*U157,2)</f>
        <v>2.72</v>
      </c>
      <c r="W157" s="220"/>
      <c r="X157" s="220" t="s">
        <v>354</v>
      </c>
      <c r="Y157" s="220" t="s">
        <v>140</v>
      </c>
      <c r="Z157" s="210"/>
      <c r="AA157" s="210"/>
      <c r="AB157" s="210"/>
      <c r="AC157" s="210"/>
      <c r="AD157" s="210"/>
      <c r="AE157" s="210"/>
      <c r="AF157" s="210"/>
      <c r="AG157" s="210" t="s">
        <v>355</v>
      </c>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0"/>
      <c r="BC157" s="210"/>
      <c r="BD157" s="210"/>
      <c r="BE157" s="210"/>
      <c r="BF157" s="210"/>
      <c r="BG157" s="210"/>
      <c r="BH157" s="210"/>
    </row>
    <row r="158" spans="1:60" x14ac:dyDescent="0.2">
      <c r="A158" s="227" t="s">
        <v>132</v>
      </c>
      <c r="B158" s="228" t="s">
        <v>97</v>
      </c>
      <c r="C158" s="251" t="s">
        <v>98</v>
      </c>
      <c r="D158" s="229"/>
      <c r="E158" s="230"/>
      <c r="F158" s="231"/>
      <c r="G158" s="231">
        <f>SUMIF(AG159:AG169,"&lt;&gt;NOR",G159:G169)</f>
        <v>0</v>
      </c>
      <c r="H158" s="231"/>
      <c r="I158" s="231">
        <f>SUM(I159:I169)</f>
        <v>0</v>
      </c>
      <c r="J158" s="231"/>
      <c r="K158" s="231">
        <f>SUM(K159:K169)</f>
        <v>0</v>
      </c>
      <c r="L158" s="231"/>
      <c r="M158" s="231">
        <f>SUM(M159:M169)</f>
        <v>0</v>
      </c>
      <c r="N158" s="230"/>
      <c r="O158" s="230">
        <f>SUM(O159:O169)</f>
        <v>0.05</v>
      </c>
      <c r="P158" s="230"/>
      <c r="Q158" s="230">
        <f>SUM(Q159:Q169)</f>
        <v>0.12</v>
      </c>
      <c r="R158" s="231"/>
      <c r="S158" s="231"/>
      <c r="T158" s="232"/>
      <c r="U158" s="226"/>
      <c r="V158" s="226">
        <f>SUM(V159:V169)</f>
        <v>9.19</v>
      </c>
      <c r="W158" s="226"/>
      <c r="X158" s="226"/>
      <c r="Y158" s="226"/>
      <c r="AG158" t="s">
        <v>133</v>
      </c>
    </row>
    <row r="159" spans="1:60" ht="22.5" outlineLevel="1" x14ac:dyDescent="0.2">
      <c r="A159" s="244">
        <v>46</v>
      </c>
      <c r="B159" s="245" t="s">
        <v>578</v>
      </c>
      <c r="C159" s="257" t="s">
        <v>579</v>
      </c>
      <c r="D159" s="246" t="s">
        <v>136</v>
      </c>
      <c r="E159" s="247">
        <v>1</v>
      </c>
      <c r="F159" s="248"/>
      <c r="G159" s="249">
        <f>ROUND(E159*F159,2)</f>
        <v>0</v>
      </c>
      <c r="H159" s="248"/>
      <c r="I159" s="249">
        <f>ROUND(E159*H159,2)</f>
        <v>0</v>
      </c>
      <c r="J159" s="248"/>
      <c r="K159" s="249">
        <f>ROUND(E159*J159,2)</f>
        <v>0</v>
      </c>
      <c r="L159" s="249">
        <v>12</v>
      </c>
      <c r="M159" s="249">
        <f>G159*(1+L159/100)</f>
        <v>0</v>
      </c>
      <c r="N159" s="247">
        <v>5.1189999999999999E-2</v>
      </c>
      <c r="O159" s="247">
        <f>ROUND(E159*N159,2)</f>
        <v>0.05</v>
      </c>
      <c r="P159" s="247">
        <v>0.11713</v>
      </c>
      <c r="Q159" s="247">
        <f>ROUND(E159*P159,2)</f>
        <v>0.12</v>
      </c>
      <c r="R159" s="249"/>
      <c r="S159" s="249" t="s">
        <v>137</v>
      </c>
      <c r="T159" s="250" t="s">
        <v>138</v>
      </c>
      <c r="U159" s="220">
        <v>9.1903799999999993</v>
      </c>
      <c r="V159" s="220">
        <f>ROUND(E159*U159,2)</f>
        <v>9.19</v>
      </c>
      <c r="W159" s="220"/>
      <c r="X159" s="220" t="s">
        <v>139</v>
      </c>
      <c r="Y159" s="220" t="s">
        <v>140</v>
      </c>
      <c r="Z159" s="210"/>
      <c r="AA159" s="210"/>
      <c r="AB159" s="210"/>
      <c r="AC159" s="210"/>
      <c r="AD159" s="210"/>
      <c r="AE159" s="210"/>
      <c r="AF159" s="210"/>
      <c r="AG159" s="210" t="s">
        <v>141</v>
      </c>
      <c r="AH159" s="210"/>
      <c r="AI159" s="210"/>
      <c r="AJ159" s="210"/>
      <c r="AK159" s="210"/>
      <c r="AL159" s="210"/>
      <c r="AM159" s="210"/>
      <c r="AN159" s="210"/>
      <c r="AO159" s="210"/>
      <c r="AP159" s="210"/>
      <c r="AQ159" s="210"/>
      <c r="AR159" s="210"/>
      <c r="AS159" s="210"/>
      <c r="AT159" s="210"/>
      <c r="AU159" s="210"/>
      <c r="AV159" s="210"/>
      <c r="AW159" s="210"/>
      <c r="AX159" s="210"/>
      <c r="AY159" s="210"/>
      <c r="AZ159" s="210"/>
      <c r="BA159" s="210"/>
      <c r="BB159" s="210"/>
      <c r="BC159" s="210"/>
      <c r="BD159" s="210"/>
      <c r="BE159" s="210"/>
      <c r="BF159" s="210"/>
      <c r="BG159" s="210"/>
      <c r="BH159" s="210"/>
    </row>
    <row r="160" spans="1:60" ht="33.75" outlineLevel="1" x14ac:dyDescent="0.2">
      <c r="A160" s="234">
        <v>47</v>
      </c>
      <c r="B160" s="235" t="s">
        <v>580</v>
      </c>
      <c r="C160" s="252" t="s">
        <v>581</v>
      </c>
      <c r="D160" s="236" t="s">
        <v>136</v>
      </c>
      <c r="E160" s="237">
        <v>1</v>
      </c>
      <c r="F160" s="238"/>
      <c r="G160" s="239">
        <f>ROUND(E160*F160,2)</f>
        <v>0</v>
      </c>
      <c r="H160" s="238"/>
      <c r="I160" s="239">
        <f>ROUND(E160*H160,2)</f>
        <v>0</v>
      </c>
      <c r="J160" s="238"/>
      <c r="K160" s="239">
        <f>ROUND(E160*J160,2)</f>
        <v>0</v>
      </c>
      <c r="L160" s="239">
        <v>12</v>
      </c>
      <c r="M160" s="239">
        <f>G160*(1+L160/100)</f>
        <v>0</v>
      </c>
      <c r="N160" s="237">
        <v>0</v>
      </c>
      <c r="O160" s="237">
        <f>ROUND(E160*N160,2)</f>
        <v>0</v>
      </c>
      <c r="P160" s="237">
        <v>0</v>
      </c>
      <c r="Q160" s="237">
        <f>ROUND(E160*P160,2)</f>
        <v>0</v>
      </c>
      <c r="R160" s="239"/>
      <c r="S160" s="239" t="s">
        <v>137</v>
      </c>
      <c r="T160" s="240" t="s">
        <v>158</v>
      </c>
      <c r="U160" s="220">
        <v>0</v>
      </c>
      <c r="V160" s="220">
        <f>ROUND(E160*U160,2)</f>
        <v>0</v>
      </c>
      <c r="W160" s="220"/>
      <c r="X160" s="220" t="s">
        <v>159</v>
      </c>
      <c r="Y160" s="220" t="s">
        <v>140</v>
      </c>
      <c r="Z160" s="210"/>
      <c r="AA160" s="210"/>
      <c r="AB160" s="210"/>
      <c r="AC160" s="210"/>
      <c r="AD160" s="210"/>
      <c r="AE160" s="210"/>
      <c r="AF160" s="210"/>
      <c r="AG160" s="210" t="s">
        <v>160</v>
      </c>
      <c r="AH160" s="210"/>
      <c r="AI160" s="210"/>
      <c r="AJ160" s="210"/>
      <c r="AK160" s="210"/>
      <c r="AL160" s="210"/>
      <c r="AM160" s="210"/>
      <c r="AN160" s="210"/>
      <c r="AO160" s="210"/>
      <c r="AP160" s="210"/>
      <c r="AQ160" s="210"/>
      <c r="AR160" s="210"/>
      <c r="AS160" s="210"/>
      <c r="AT160" s="210"/>
      <c r="AU160" s="210"/>
      <c r="AV160" s="210"/>
      <c r="AW160" s="210"/>
      <c r="AX160" s="210"/>
      <c r="AY160" s="210"/>
      <c r="AZ160" s="210"/>
      <c r="BA160" s="210"/>
      <c r="BB160" s="210"/>
      <c r="BC160" s="210"/>
      <c r="BD160" s="210"/>
      <c r="BE160" s="210"/>
      <c r="BF160" s="210"/>
      <c r="BG160" s="210"/>
      <c r="BH160" s="210"/>
    </row>
    <row r="161" spans="1:60" outlineLevel="2" x14ac:dyDescent="0.2">
      <c r="A161" s="217"/>
      <c r="B161" s="218"/>
      <c r="C161" s="253" t="s">
        <v>582</v>
      </c>
      <c r="D161" s="241"/>
      <c r="E161" s="241"/>
      <c r="F161" s="241"/>
      <c r="G161" s="241"/>
      <c r="H161" s="220"/>
      <c r="I161" s="220"/>
      <c r="J161" s="220"/>
      <c r="K161" s="220"/>
      <c r="L161" s="220"/>
      <c r="M161" s="220"/>
      <c r="N161" s="219"/>
      <c r="O161" s="219"/>
      <c r="P161" s="219"/>
      <c r="Q161" s="219"/>
      <c r="R161" s="220"/>
      <c r="S161" s="220"/>
      <c r="T161" s="220"/>
      <c r="U161" s="220"/>
      <c r="V161" s="220"/>
      <c r="W161" s="220"/>
      <c r="X161" s="220"/>
      <c r="Y161" s="220"/>
      <c r="Z161" s="210"/>
      <c r="AA161" s="210"/>
      <c r="AB161" s="210"/>
      <c r="AC161" s="210"/>
      <c r="AD161" s="210"/>
      <c r="AE161" s="210"/>
      <c r="AF161" s="210"/>
      <c r="AG161" s="210" t="s">
        <v>143</v>
      </c>
      <c r="AH161" s="210"/>
      <c r="AI161" s="210"/>
      <c r="AJ161" s="210"/>
      <c r="AK161" s="210"/>
      <c r="AL161" s="210"/>
      <c r="AM161" s="210"/>
      <c r="AN161" s="210"/>
      <c r="AO161" s="210"/>
      <c r="AP161" s="210"/>
      <c r="AQ161" s="210"/>
      <c r="AR161" s="210"/>
      <c r="AS161" s="210"/>
      <c r="AT161" s="210"/>
      <c r="AU161" s="210"/>
      <c r="AV161" s="210"/>
      <c r="AW161" s="210"/>
      <c r="AX161" s="210"/>
      <c r="AY161" s="210"/>
      <c r="AZ161" s="210"/>
      <c r="BA161" s="210"/>
      <c r="BB161" s="210"/>
      <c r="BC161" s="210"/>
      <c r="BD161" s="210"/>
      <c r="BE161" s="210"/>
      <c r="BF161" s="210"/>
      <c r="BG161" s="210"/>
      <c r="BH161" s="210"/>
    </row>
    <row r="162" spans="1:60" outlineLevel="3" x14ac:dyDescent="0.2">
      <c r="A162" s="217"/>
      <c r="B162" s="218"/>
      <c r="C162" s="254" t="s">
        <v>583</v>
      </c>
      <c r="D162" s="242"/>
      <c r="E162" s="242"/>
      <c r="F162" s="242"/>
      <c r="G162" s="242"/>
      <c r="H162" s="220"/>
      <c r="I162" s="220"/>
      <c r="J162" s="220"/>
      <c r="K162" s="220"/>
      <c r="L162" s="220"/>
      <c r="M162" s="220"/>
      <c r="N162" s="219"/>
      <c r="O162" s="219"/>
      <c r="P162" s="219"/>
      <c r="Q162" s="219"/>
      <c r="R162" s="220"/>
      <c r="S162" s="220"/>
      <c r="T162" s="220"/>
      <c r="U162" s="220"/>
      <c r="V162" s="220"/>
      <c r="W162" s="220"/>
      <c r="X162" s="220"/>
      <c r="Y162" s="220"/>
      <c r="Z162" s="210"/>
      <c r="AA162" s="210"/>
      <c r="AB162" s="210"/>
      <c r="AC162" s="210"/>
      <c r="AD162" s="210"/>
      <c r="AE162" s="210"/>
      <c r="AF162" s="210"/>
      <c r="AG162" s="210" t="s">
        <v>143</v>
      </c>
      <c r="AH162" s="210"/>
      <c r="AI162" s="210"/>
      <c r="AJ162" s="210"/>
      <c r="AK162" s="210"/>
      <c r="AL162" s="210"/>
      <c r="AM162" s="210"/>
      <c r="AN162" s="210"/>
      <c r="AO162" s="210"/>
      <c r="AP162" s="210"/>
      <c r="AQ162" s="210"/>
      <c r="AR162" s="210"/>
      <c r="AS162" s="210"/>
      <c r="AT162" s="210"/>
      <c r="AU162" s="210"/>
      <c r="AV162" s="210"/>
      <c r="AW162" s="210"/>
      <c r="AX162" s="210"/>
      <c r="AY162" s="210"/>
      <c r="AZ162" s="210"/>
      <c r="BA162" s="210"/>
      <c r="BB162" s="210"/>
      <c r="BC162" s="210"/>
      <c r="BD162" s="210"/>
      <c r="BE162" s="210"/>
      <c r="BF162" s="210"/>
      <c r="BG162" s="210"/>
      <c r="BH162" s="210"/>
    </row>
    <row r="163" spans="1:60" outlineLevel="3" x14ac:dyDescent="0.2">
      <c r="A163" s="217"/>
      <c r="B163" s="218"/>
      <c r="C163" s="254" t="s">
        <v>584</v>
      </c>
      <c r="D163" s="242"/>
      <c r="E163" s="242"/>
      <c r="F163" s="242"/>
      <c r="G163" s="242"/>
      <c r="H163" s="220"/>
      <c r="I163" s="220"/>
      <c r="J163" s="220"/>
      <c r="K163" s="220"/>
      <c r="L163" s="220"/>
      <c r="M163" s="220"/>
      <c r="N163" s="219"/>
      <c r="O163" s="219"/>
      <c r="P163" s="219"/>
      <c r="Q163" s="219"/>
      <c r="R163" s="220"/>
      <c r="S163" s="220"/>
      <c r="T163" s="220"/>
      <c r="U163" s="220"/>
      <c r="V163" s="220"/>
      <c r="W163" s="220"/>
      <c r="X163" s="220"/>
      <c r="Y163" s="220"/>
      <c r="Z163" s="210"/>
      <c r="AA163" s="210"/>
      <c r="AB163" s="210"/>
      <c r="AC163" s="210"/>
      <c r="AD163" s="210"/>
      <c r="AE163" s="210"/>
      <c r="AF163" s="210"/>
      <c r="AG163" s="210" t="s">
        <v>143</v>
      </c>
      <c r="AH163" s="210"/>
      <c r="AI163" s="210"/>
      <c r="AJ163" s="210"/>
      <c r="AK163" s="210"/>
      <c r="AL163" s="210"/>
      <c r="AM163" s="210"/>
      <c r="AN163" s="210"/>
      <c r="AO163" s="210"/>
      <c r="AP163" s="210"/>
      <c r="AQ163" s="210"/>
      <c r="AR163" s="210"/>
      <c r="AS163" s="210"/>
      <c r="AT163" s="210"/>
      <c r="AU163" s="210"/>
      <c r="AV163" s="210"/>
      <c r="AW163" s="210"/>
      <c r="AX163" s="210"/>
      <c r="AY163" s="210"/>
      <c r="AZ163" s="210"/>
      <c r="BA163" s="210"/>
      <c r="BB163" s="210"/>
      <c r="BC163" s="210"/>
      <c r="BD163" s="210"/>
      <c r="BE163" s="210"/>
      <c r="BF163" s="210"/>
      <c r="BG163" s="210"/>
      <c r="BH163" s="210"/>
    </row>
    <row r="164" spans="1:60" outlineLevel="3" x14ac:dyDescent="0.2">
      <c r="A164" s="217"/>
      <c r="B164" s="218"/>
      <c r="C164" s="254" t="s">
        <v>585</v>
      </c>
      <c r="D164" s="242"/>
      <c r="E164" s="242"/>
      <c r="F164" s="242"/>
      <c r="G164" s="242"/>
      <c r="H164" s="220"/>
      <c r="I164" s="220"/>
      <c r="J164" s="220"/>
      <c r="K164" s="220"/>
      <c r="L164" s="220"/>
      <c r="M164" s="220"/>
      <c r="N164" s="219"/>
      <c r="O164" s="219"/>
      <c r="P164" s="219"/>
      <c r="Q164" s="219"/>
      <c r="R164" s="220"/>
      <c r="S164" s="220"/>
      <c r="T164" s="220"/>
      <c r="U164" s="220"/>
      <c r="V164" s="220"/>
      <c r="W164" s="220"/>
      <c r="X164" s="220"/>
      <c r="Y164" s="220"/>
      <c r="Z164" s="210"/>
      <c r="AA164" s="210"/>
      <c r="AB164" s="210"/>
      <c r="AC164" s="210"/>
      <c r="AD164" s="210"/>
      <c r="AE164" s="210"/>
      <c r="AF164" s="210"/>
      <c r="AG164" s="210" t="s">
        <v>143</v>
      </c>
      <c r="AH164" s="210"/>
      <c r="AI164" s="210"/>
      <c r="AJ164" s="210"/>
      <c r="AK164" s="210"/>
      <c r="AL164" s="210"/>
      <c r="AM164" s="210"/>
      <c r="AN164" s="210"/>
      <c r="AO164" s="210"/>
      <c r="AP164" s="210"/>
      <c r="AQ164" s="210"/>
      <c r="AR164" s="210"/>
      <c r="AS164" s="210"/>
      <c r="AT164" s="210"/>
      <c r="AU164" s="210"/>
      <c r="AV164" s="210"/>
      <c r="AW164" s="210"/>
      <c r="AX164" s="210"/>
      <c r="AY164" s="210"/>
      <c r="AZ164" s="210"/>
      <c r="BA164" s="210"/>
      <c r="BB164" s="210"/>
      <c r="BC164" s="210"/>
      <c r="BD164" s="210"/>
      <c r="BE164" s="210"/>
      <c r="BF164" s="210"/>
      <c r="BG164" s="210"/>
      <c r="BH164" s="210"/>
    </row>
    <row r="165" spans="1:60" ht="22.5" outlineLevel="3" x14ac:dyDescent="0.2">
      <c r="A165" s="217"/>
      <c r="B165" s="218"/>
      <c r="C165" s="254" t="s">
        <v>586</v>
      </c>
      <c r="D165" s="242"/>
      <c r="E165" s="242"/>
      <c r="F165" s="242"/>
      <c r="G165" s="242"/>
      <c r="H165" s="220"/>
      <c r="I165" s="220"/>
      <c r="J165" s="220"/>
      <c r="K165" s="220"/>
      <c r="L165" s="220"/>
      <c r="M165" s="220"/>
      <c r="N165" s="219"/>
      <c r="O165" s="219"/>
      <c r="P165" s="219"/>
      <c r="Q165" s="219"/>
      <c r="R165" s="220"/>
      <c r="S165" s="220"/>
      <c r="T165" s="220"/>
      <c r="U165" s="220"/>
      <c r="V165" s="220"/>
      <c r="W165" s="220"/>
      <c r="X165" s="220"/>
      <c r="Y165" s="220"/>
      <c r="Z165" s="210"/>
      <c r="AA165" s="210"/>
      <c r="AB165" s="210"/>
      <c r="AC165" s="210"/>
      <c r="AD165" s="210"/>
      <c r="AE165" s="210"/>
      <c r="AF165" s="210"/>
      <c r="AG165" s="210" t="s">
        <v>143</v>
      </c>
      <c r="AH165" s="210"/>
      <c r="AI165" s="210"/>
      <c r="AJ165" s="210"/>
      <c r="AK165" s="210"/>
      <c r="AL165" s="210"/>
      <c r="AM165" s="210"/>
      <c r="AN165" s="210"/>
      <c r="AO165" s="210"/>
      <c r="AP165" s="210"/>
      <c r="AQ165" s="210"/>
      <c r="AR165" s="210"/>
      <c r="AS165" s="210"/>
      <c r="AT165" s="210"/>
      <c r="AU165" s="210"/>
      <c r="AV165" s="210"/>
      <c r="AW165" s="210"/>
      <c r="AX165" s="210"/>
      <c r="AY165" s="210"/>
      <c r="AZ165" s="210"/>
      <c r="BA165" s="243" t="str">
        <f>C165</f>
        <v>SKLON 30 STUPŇŮ, Uw=1,2 W/m2K (celá výplň vč. rámu), SOUČÁSTÍ BUDE 1x VĚTRACÍ KLAPKA PRO DENNÍ VĚTRÁNÍ NA ELEKTROPOHON (zdvih min. 300 mm),</v>
      </c>
      <c r="BB165" s="210"/>
      <c r="BC165" s="210"/>
      <c r="BD165" s="210"/>
      <c r="BE165" s="210"/>
      <c r="BF165" s="210"/>
      <c r="BG165" s="210"/>
      <c r="BH165" s="210"/>
    </row>
    <row r="166" spans="1:60" outlineLevel="3" x14ac:dyDescent="0.2">
      <c r="A166" s="217"/>
      <c r="B166" s="218"/>
      <c r="C166" s="254" t="s">
        <v>587</v>
      </c>
      <c r="D166" s="242"/>
      <c r="E166" s="242"/>
      <c r="F166" s="242"/>
      <c r="G166" s="242"/>
      <c r="H166" s="220"/>
      <c r="I166" s="220"/>
      <c r="J166" s="220"/>
      <c r="K166" s="220"/>
      <c r="L166" s="220"/>
      <c r="M166" s="220"/>
      <c r="N166" s="219"/>
      <c r="O166" s="219"/>
      <c r="P166" s="219"/>
      <c r="Q166" s="219"/>
      <c r="R166" s="220"/>
      <c r="S166" s="220"/>
      <c r="T166" s="220"/>
      <c r="U166" s="220"/>
      <c r="V166" s="220"/>
      <c r="W166" s="220"/>
      <c r="X166" s="220"/>
      <c r="Y166" s="220"/>
      <c r="Z166" s="210"/>
      <c r="AA166" s="210"/>
      <c r="AB166" s="210"/>
      <c r="AC166" s="210"/>
      <c r="AD166" s="210"/>
      <c r="AE166" s="210"/>
      <c r="AF166" s="210"/>
      <c r="AG166" s="210" t="s">
        <v>143</v>
      </c>
      <c r="AH166" s="210"/>
      <c r="AI166" s="210"/>
      <c r="AJ166" s="210"/>
      <c r="AK166" s="210"/>
      <c r="AL166" s="210"/>
      <c r="AM166" s="210"/>
      <c r="AN166" s="210"/>
      <c r="AO166" s="210"/>
      <c r="AP166" s="210"/>
      <c r="AQ166" s="210"/>
      <c r="AR166" s="210"/>
      <c r="AS166" s="210"/>
      <c r="AT166" s="210"/>
      <c r="AU166" s="210"/>
      <c r="AV166" s="210"/>
      <c r="AW166" s="210"/>
      <c r="AX166" s="210"/>
      <c r="AY166" s="210"/>
      <c r="AZ166" s="210"/>
      <c r="BA166" s="210"/>
      <c r="BB166" s="210"/>
      <c r="BC166" s="210"/>
      <c r="BD166" s="210"/>
      <c r="BE166" s="210"/>
      <c r="BF166" s="210"/>
      <c r="BG166" s="210"/>
      <c r="BH166" s="210"/>
    </row>
    <row r="167" spans="1:60" outlineLevel="3" x14ac:dyDescent="0.2">
      <c r="A167" s="217"/>
      <c r="B167" s="218"/>
      <c r="C167" s="254" t="s">
        <v>588</v>
      </c>
      <c r="D167" s="242"/>
      <c r="E167" s="242"/>
      <c r="F167" s="242"/>
      <c r="G167" s="242"/>
      <c r="H167" s="220"/>
      <c r="I167" s="220"/>
      <c r="J167" s="220"/>
      <c r="K167" s="220"/>
      <c r="L167" s="220"/>
      <c r="M167" s="220"/>
      <c r="N167" s="219"/>
      <c r="O167" s="219"/>
      <c r="P167" s="219"/>
      <c r="Q167" s="219"/>
      <c r="R167" s="220"/>
      <c r="S167" s="220"/>
      <c r="T167" s="220"/>
      <c r="U167" s="220"/>
      <c r="V167" s="220"/>
      <c r="W167" s="220"/>
      <c r="X167" s="220"/>
      <c r="Y167" s="220"/>
      <c r="Z167" s="210"/>
      <c r="AA167" s="210"/>
      <c r="AB167" s="210"/>
      <c r="AC167" s="210"/>
      <c r="AD167" s="210"/>
      <c r="AE167" s="210"/>
      <c r="AF167" s="210"/>
      <c r="AG167" s="210" t="s">
        <v>143</v>
      </c>
      <c r="AH167" s="210"/>
      <c r="AI167" s="210"/>
      <c r="AJ167" s="210"/>
      <c r="AK167" s="210"/>
      <c r="AL167" s="210"/>
      <c r="AM167" s="210"/>
      <c r="AN167" s="210"/>
      <c r="AO167" s="210"/>
      <c r="AP167" s="210"/>
      <c r="AQ167" s="210"/>
      <c r="AR167" s="210"/>
      <c r="AS167" s="210"/>
      <c r="AT167" s="210"/>
      <c r="AU167" s="210"/>
      <c r="AV167" s="210"/>
      <c r="AW167" s="210"/>
      <c r="AX167" s="210"/>
      <c r="AY167" s="210"/>
      <c r="AZ167" s="210"/>
      <c r="BA167" s="210"/>
      <c r="BB167" s="210"/>
      <c r="BC167" s="210"/>
      <c r="BD167" s="210"/>
      <c r="BE167" s="210"/>
      <c r="BF167" s="210"/>
      <c r="BG167" s="210"/>
      <c r="BH167" s="210"/>
    </row>
    <row r="168" spans="1:60" ht="22.5" outlineLevel="3" x14ac:dyDescent="0.2">
      <c r="A168" s="217"/>
      <c r="B168" s="218"/>
      <c r="C168" s="254" t="s">
        <v>589</v>
      </c>
      <c r="D168" s="242"/>
      <c r="E168" s="242"/>
      <c r="F168" s="242"/>
      <c r="G168" s="242"/>
      <c r="H168" s="220"/>
      <c r="I168" s="220"/>
      <c r="J168" s="220"/>
      <c r="K168" s="220"/>
      <c r="L168" s="220"/>
      <c r="M168" s="220"/>
      <c r="N168" s="219"/>
      <c r="O168" s="219"/>
      <c r="P168" s="219"/>
      <c r="Q168" s="219"/>
      <c r="R168" s="220"/>
      <c r="S168" s="220"/>
      <c r="T168" s="220"/>
      <c r="U168" s="220"/>
      <c r="V168" s="220"/>
      <c r="W168" s="220"/>
      <c r="X168" s="220"/>
      <c r="Y168" s="220"/>
      <c r="Z168" s="210"/>
      <c r="AA168" s="210"/>
      <c r="AB168" s="210"/>
      <c r="AC168" s="210"/>
      <c r="AD168" s="210"/>
      <c r="AE168" s="210"/>
      <c r="AF168" s="210"/>
      <c r="AG168" s="210" t="s">
        <v>143</v>
      </c>
      <c r="AH168" s="210"/>
      <c r="AI168" s="210"/>
      <c r="AJ168" s="210"/>
      <c r="AK168" s="210"/>
      <c r="AL168" s="210"/>
      <c r="AM168" s="210"/>
      <c r="AN168" s="210"/>
      <c r="AO168" s="210"/>
      <c r="AP168" s="210"/>
      <c r="AQ168" s="210"/>
      <c r="AR168" s="210"/>
      <c r="AS168" s="210"/>
      <c r="AT168" s="210"/>
      <c r="AU168" s="210"/>
      <c r="AV168" s="210"/>
      <c r="AW168" s="210"/>
      <c r="AX168" s="210"/>
      <c r="AY168" s="210"/>
      <c r="AZ168" s="210"/>
      <c r="BA168" s="243" t="str">
        <f>C168</f>
        <v>VÝŠKA PLECHOVÉ OBRUBY min. 480 mm, PRO VLOŽENÍ MINERÁLNÍ TEPELNÉ IZOLACE TŮ. 120 mm, SOUČÁST DODÁVKY SVĚTLÍKU OBRUBY,</v>
      </c>
      <c r="BB168" s="210"/>
      <c r="BC168" s="210"/>
      <c r="BD168" s="210"/>
      <c r="BE168" s="210"/>
      <c r="BF168" s="210"/>
      <c r="BG168" s="210"/>
      <c r="BH168" s="210"/>
    </row>
    <row r="169" spans="1:60" ht="22.5" outlineLevel="3" x14ac:dyDescent="0.2">
      <c r="A169" s="217"/>
      <c r="B169" s="218"/>
      <c r="C169" s="254" t="s">
        <v>590</v>
      </c>
      <c r="D169" s="242"/>
      <c r="E169" s="242"/>
      <c r="F169" s="242"/>
      <c r="G169" s="242"/>
      <c r="H169" s="220"/>
      <c r="I169" s="220"/>
      <c r="J169" s="220"/>
      <c r="K169" s="220"/>
      <c r="L169" s="220"/>
      <c r="M169" s="220"/>
      <c r="N169" s="219"/>
      <c r="O169" s="219"/>
      <c r="P169" s="219"/>
      <c r="Q169" s="219"/>
      <c r="R169" s="220"/>
      <c r="S169" s="220"/>
      <c r="T169" s="220"/>
      <c r="U169" s="220"/>
      <c r="V169" s="220"/>
      <c r="W169" s="220"/>
      <c r="X169" s="220"/>
      <c r="Y169" s="220"/>
      <c r="Z169" s="210"/>
      <c r="AA169" s="210"/>
      <c r="AB169" s="210"/>
      <c r="AC169" s="210"/>
      <c r="AD169" s="210"/>
      <c r="AE169" s="210"/>
      <c r="AF169" s="210"/>
      <c r="AG169" s="210" t="s">
        <v>143</v>
      </c>
      <c r="AH169" s="210"/>
      <c r="AI169" s="210"/>
      <c r="AJ169" s="210"/>
      <c r="AK169" s="210"/>
      <c r="AL169" s="210"/>
      <c r="AM169" s="210"/>
      <c r="AN169" s="210"/>
      <c r="AO169" s="210"/>
      <c r="AP169" s="210"/>
      <c r="AQ169" s="210"/>
      <c r="AR169" s="210"/>
      <c r="AS169" s="210"/>
      <c r="AT169" s="210"/>
      <c r="AU169" s="210"/>
      <c r="AV169" s="210"/>
      <c r="AW169" s="210"/>
      <c r="AX169" s="210"/>
      <c r="AY169" s="210"/>
      <c r="AZ169" s="210"/>
      <c r="BA169" s="243" t="str">
        <f>C169</f>
        <v>SYSTÉMOVÁ POVRCHOVÁ ÚPRAVA HLINÍK ELOX, RAL dle odboru památkové péče, sjednotit se zábradlím, případně oplechováním</v>
      </c>
      <c r="BB169" s="210"/>
      <c r="BC169" s="210"/>
      <c r="BD169" s="210"/>
      <c r="BE169" s="210"/>
      <c r="BF169" s="210"/>
      <c r="BG169" s="210"/>
      <c r="BH169" s="210"/>
    </row>
    <row r="170" spans="1:60" x14ac:dyDescent="0.2">
      <c r="A170" s="227" t="s">
        <v>132</v>
      </c>
      <c r="B170" s="228" t="s">
        <v>99</v>
      </c>
      <c r="C170" s="251" t="s">
        <v>100</v>
      </c>
      <c r="D170" s="229"/>
      <c r="E170" s="230"/>
      <c r="F170" s="231"/>
      <c r="G170" s="231">
        <f>SUMIF(AG171:AG184,"&lt;&gt;NOR",G171:G184)</f>
        <v>0</v>
      </c>
      <c r="H170" s="231"/>
      <c r="I170" s="231">
        <f>SUM(I171:I184)</f>
        <v>0</v>
      </c>
      <c r="J170" s="231"/>
      <c r="K170" s="231">
        <f>SUM(K171:K184)</f>
        <v>0</v>
      </c>
      <c r="L170" s="231"/>
      <c r="M170" s="231">
        <f>SUM(M171:M184)</f>
        <v>0</v>
      </c>
      <c r="N170" s="230"/>
      <c r="O170" s="230">
        <f>SUM(O171:O184)</f>
        <v>0.33999999999999997</v>
      </c>
      <c r="P170" s="230"/>
      <c r="Q170" s="230">
        <f>SUM(Q171:Q184)</f>
        <v>0</v>
      </c>
      <c r="R170" s="231"/>
      <c r="S170" s="231"/>
      <c r="T170" s="232"/>
      <c r="U170" s="226"/>
      <c r="V170" s="226">
        <f>SUM(V171:V184)</f>
        <v>63.31</v>
      </c>
      <c r="W170" s="226"/>
      <c r="X170" s="226"/>
      <c r="Y170" s="226"/>
      <c r="AG170" t="s">
        <v>133</v>
      </c>
    </row>
    <row r="171" spans="1:60" ht="22.5" outlineLevel="1" x14ac:dyDescent="0.2">
      <c r="A171" s="244">
        <v>48</v>
      </c>
      <c r="B171" s="245" t="s">
        <v>591</v>
      </c>
      <c r="C171" s="257" t="s">
        <v>592</v>
      </c>
      <c r="D171" s="246" t="s">
        <v>391</v>
      </c>
      <c r="E171" s="247">
        <v>1</v>
      </c>
      <c r="F171" s="248"/>
      <c r="G171" s="249">
        <f>ROUND(E171*F171,2)</f>
        <v>0</v>
      </c>
      <c r="H171" s="248"/>
      <c r="I171" s="249">
        <f>ROUND(E171*H171,2)</f>
        <v>0</v>
      </c>
      <c r="J171" s="248"/>
      <c r="K171" s="249">
        <f>ROUND(E171*J171,2)</f>
        <v>0</v>
      </c>
      <c r="L171" s="249">
        <v>12</v>
      </c>
      <c r="M171" s="249">
        <f>G171*(1+L171/100)</f>
        <v>0</v>
      </c>
      <c r="N171" s="247">
        <v>0</v>
      </c>
      <c r="O171" s="247">
        <f>ROUND(E171*N171,2)</f>
        <v>0</v>
      </c>
      <c r="P171" s="247">
        <v>0</v>
      </c>
      <c r="Q171" s="247">
        <f>ROUND(E171*P171,2)</f>
        <v>0</v>
      </c>
      <c r="R171" s="249"/>
      <c r="S171" s="249" t="s">
        <v>137</v>
      </c>
      <c r="T171" s="250" t="s">
        <v>158</v>
      </c>
      <c r="U171" s="220">
        <v>0</v>
      </c>
      <c r="V171" s="220">
        <f>ROUND(E171*U171,2)</f>
        <v>0</v>
      </c>
      <c r="W171" s="220"/>
      <c r="X171" s="220" t="s">
        <v>180</v>
      </c>
      <c r="Y171" s="220" t="s">
        <v>140</v>
      </c>
      <c r="Z171" s="210"/>
      <c r="AA171" s="210"/>
      <c r="AB171" s="210"/>
      <c r="AC171" s="210"/>
      <c r="AD171" s="210"/>
      <c r="AE171" s="210"/>
      <c r="AF171" s="210"/>
      <c r="AG171" s="210" t="s">
        <v>181</v>
      </c>
      <c r="AH171" s="210"/>
      <c r="AI171" s="210"/>
      <c r="AJ171" s="210"/>
      <c r="AK171" s="210"/>
      <c r="AL171" s="210"/>
      <c r="AM171" s="210"/>
      <c r="AN171" s="210"/>
      <c r="AO171" s="210"/>
      <c r="AP171" s="210"/>
      <c r="AQ171" s="210"/>
      <c r="AR171" s="210"/>
      <c r="AS171" s="210"/>
      <c r="AT171" s="210"/>
      <c r="AU171" s="210"/>
      <c r="AV171" s="210"/>
      <c r="AW171" s="210"/>
      <c r="AX171" s="210"/>
      <c r="AY171" s="210"/>
      <c r="AZ171" s="210"/>
      <c r="BA171" s="210"/>
      <c r="BB171" s="210"/>
      <c r="BC171" s="210"/>
      <c r="BD171" s="210"/>
      <c r="BE171" s="210"/>
      <c r="BF171" s="210"/>
      <c r="BG171" s="210"/>
      <c r="BH171" s="210"/>
    </row>
    <row r="172" spans="1:60" ht="33.75" outlineLevel="1" x14ac:dyDescent="0.2">
      <c r="A172" s="244">
        <v>49</v>
      </c>
      <c r="B172" s="245" t="s">
        <v>593</v>
      </c>
      <c r="C172" s="257" t="s">
        <v>594</v>
      </c>
      <c r="D172" s="246" t="s">
        <v>391</v>
      </c>
      <c r="E172" s="247">
        <v>1</v>
      </c>
      <c r="F172" s="248"/>
      <c r="G172" s="249">
        <f>ROUND(E172*F172,2)</f>
        <v>0</v>
      </c>
      <c r="H172" s="248"/>
      <c r="I172" s="249">
        <f>ROUND(E172*H172,2)</f>
        <v>0</v>
      </c>
      <c r="J172" s="248"/>
      <c r="K172" s="249">
        <f>ROUND(E172*J172,2)</f>
        <v>0</v>
      </c>
      <c r="L172" s="249">
        <v>12</v>
      </c>
      <c r="M172" s="249">
        <f>G172*(1+L172/100)</f>
        <v>0</v>
      </c>
      <c r="N172" s="247">
        <v>0</v>
      </c>
      <c r="O172" s="247">
        <f>ROUND(E172*N172,2)</f>
        <v>0</v>
      </c>
      <c r="P172" s="247">
        <v>0</v>
      </c>
      <c r="Q172" s="247">
        <f>ROUND(E172*P172,2)</f>
        <v>0</v>
      </c>
      <c r="R172" s="249"/>
      <c r="S172" s="249" t="s">
        <v>137</v>
      </c>
      <c r="T172" s="250" t="s">
        <v>158</v>
      </c>
      <c r="U172" s="220">
        <v>0</v>
      </c>
      <c r="V172" s="220">
        <f>ROUND(E172*U172,2)</f>
        <v>0</v>
      </c>
      <c r="W172" s="220"/>
      <c r="X172" s="220" t="s">
        <v>180</v>
      </c>
      <c r="Y172" s="220" t="s">
        <v>140</v>
      </c>
      <c r="Z172" s="210"/>
      <c r="AA172" s="210"/>
      <c r="AB172" s="210"/>
      <c r="AC172" s="210"/>
      <c r="AD172" s="210"/>
      <c r="AE172" s="210"/>
      <c r="AF172" s="210"/>
      <c r="AG172" s="210" t="s">
        <v>181</v>
      </c>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c r="BG172" s="210"/>
      <c r="BH172" s="210"/>
    </row>
    <row r="173" spans="1:60" ht="22.5" outlineLevel="1" x14ac:dyDescent="0.2">
      <c r="A173" s="234">
        <v>50</v>
      </c>
      <c r="B173" s="235" t="s">
        <v>595</v>
      </c>
      <c r="C173" s="252" t="s">
        <v>596</v>
      </c>
      <c r="D173" s="236" t="s">
        <v>597</v>
      </c>
      <c r="E173" s="237">
        <v>281.82</v>
      </c>
      <c r="F173" s="238"/>
      <c r="G173" s="239">
        <f>ROUND(E173*F173,2)</f>
        <v>0</v>
      </c>
      <c r="H173" s="238"/>
      <c r="I173" s="239">
        <f>ROUND(E173*H173,2)</f>
        <v>0</v>
      </c>
      <c r="J173" s="238"/>
      <c r="K173" s="239">
        <f>ROUND(E173*J173,2)</f>
        <v>0</v>
      </c>
      <c r="L173" s="239">
        <v>12</v>
      </c>
      <c r="M173" s="239">
        <f>G173*(1+L173/100)</f>
        <v>0</v>
      </c>
      <c r="N173" s="237">
        <v>6.0000000000000002E-5</v>
      </c>
      <c r="O173" s="237">
        <f>ROUND(E173*N173,2)</f>
        <v>0.02</v>
      </c>
      <c r="P173" s="237">
        <v>0</v>
      </c>
      <c r="Q173" s="237">
        <f>ROUND(E173*P173,2)</f>
        <v>0</v>
      </c>
      <c r="R173" s="239"/>
      <c r="S173" s="239" t="s">
        <v>192</v>
      </c>
      <c r="T173" s="240" t="s">
        <v>192</v>
      </c>
      <c r="U173" s="220">
        <v>0.221</v>
      </c>
      <c r="V173" s="220">
        <f>ROUND(E173*U173,2)</f>
        <v>62.28</v>
      </c>
      <c r="W173" s="220"/>
      <c r="X173" s="220" t="s">
        <v>180</v>
      </c>
      <c r="Y173" s="220" t="s">
        <v>140</v>
      </c>
      <c r="Z173" s="210"/>
      <c r="AA173" s="210"/>
      <c r="AB173" s="210"/>
      <c r="AC173" s="210"/>
      <c r="AD173" s="210"/>
      <c r="AE173" s="210"/>
      <c r="AF173" s="210"/>
      <c r="AG173" s="210" t="s">
        <v>181</v>
      </c>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c r="BG173" s="210"/>
      <c r="BH173" s="210"/>
    </row>
    <row r="174" spans="1:60" outlineLevel="2" x14ac:dyDescent="0.2">
      <c r="A174" s="217"/>
      <c r="B174" s="218"/>
      <c r="C174" s="253" t="s">
        <v>598</v>
      </c>
      <c r="D174" s="241"/>
      <c r="E174" s="241"/>
      <c r="F174" s="241"/>
      <c r="G174" s="241"/>
      <c r="H174" s="220"/>
      <c r="I174" s="220"/>
      <c r="J174" s="220"/>
      <c r="K174" s="220"/>
      <c r="L174" s="220"/>
      <c r="M174" s="220"/>
      <c r="N174" s="219"/>
      <c r="O174" s="219"/>
      <c r="P174" s="219"/>
      <c r="Q174" s="219"/>
      <c r="R174" s="220"/>
      <c r="S174" s="220"/>
      <c r="T174" s="220"/>
      <c r="U174" s="220"/>
      <c r="V174" s="220"/>
      <c r="W174" s="220"/>
      <c r="X174" s="220"/>
      <c r="Y174" s="220"/>
      <c r="Z174" s="210"/>
      <c r="AA174" s="210"/>
      <c r="AB174" s="210"/>
      <c r="AC174" s="210"/>
      <c r="AD174" s="210"/>
      <c r="AE174" s="210"/>
      <c r="AF174" s="210"/>
      <c r="AG174" s="210" t="s">
        <v>143</v>
      </c>
      <c r="AH174" s="210"/>
      <c r="AI174" s="210"/>
      <c r="AJ174" s="210"/>
      <c r="AK174" s="210"/>
      <c r="AL174" s="210"/>
      <c r="AM174" s="210"/>
      <c r="AN174" s="210"/>
      <c r="AO174" s="210"/>
      <c r="AP174" s="210"/>
      <c r="AQ174" s="210"/>
      <c r="AR174" s="210"/>
      <c r="AS174" s="210"/>
      <c r="AT174" s="210"/>
      <c r="AU174" s="210"/>
      <c r="AV174" s="210"/>
      <c r="AW174" s="210"/>
      <c r="AX174" s="210"/>
      <c r="AY174" s="210"/>
      <c r="AZ174" s="210"/>
      <c r="BA174" s="210"/>
      <c r="BB174" s="210"/>
      <c r="BC174" s="210"/>
      <c r="BD174" s="210"/>
      <c r="BE174" s="210"/>
      <c r="BF174" s="210"/>
      <c r="BG174" s="210"/>
      <c r="BH174" s="210"/>
    </row>
    <row r="175" spans="1:60" outlineLevel="2" x14ac:dyDescent="0.2">
      <c r="A175" s="217"/>
      <c r="B175" s="218"/>
      <c r="C175" s="256" t="s">
        <v>599</v>
      </c>
      <c r="D175" s="224"/>
      <c r="E175" s="225"/>
      <c r="F175" s="220"/>
      <c r="G175" s="220"/>
      <c r="H175" s="220"/>
      <c r="I175" s="220"/>
      <c r="J175" s="220"/>
      <c r="K175" s="220"/>
      <c r="L175" s="220"/>
      <c r="M175" s="220"/>
      <c r="N175" s="219"/>
      <c r="O175" s="219"/>
      <c r="P175" s="219"/>
      <c r="Q175" s="219"/>
      <c r="R175" s="220"/>
      <c r="S175" s="220"/>
      <c r="T175" s="220"/>
      <c r="U175" s="220"/>
      <c r="V175" s="220"/>
      <c r="W175" s="220"/>
      <c r="X175" s="220"/>
      <c r="Y175" s="220"/>
      <c r="Z175" s="210"/>
      <c r="AA175" s="210"/>
      <c r="AB175" s="210"/>
      <c r="AC175" s="210"/>
      <c r="AD175" s="210"/>
      <c r="AE175" s="210"/>
      <c r="AF175" s="210"/>
      <c r="AG175" s="210" t="s">
        <v>194</v>
      </c>
      <c r="AH175" s="210">
        <v>0</v>
      </c>
      <c r="AI175" s="210"/>
      <c r="AJ175" s="210"/>
      <c r="AK175" s="210"/>
      <c r="AL175" s="210"/>
      <c r="AM175" s="210"/>
      <c r="AN175" s="210"/>
      <c r="AO175" s="210"/>
      <c r="AP175" s="210"/>
      <c r="AQ175" s="210"/>
      <c r="AR175" s="210"/>
      <c r="AS175" s="210"/>
      <c r="AT175" s="210"/>
      <c r="AU175" s="210"/>
      <c r="AV175" s="210"/>
      <c r="AW175" s="210"/>
      <c r="AX175" s="210"/>
      <c r="AY175" s="210"/>
      <c r="AZ175" s="210"/>
      <c r="BA175" s="210"/>
      <c r="BB175" s="210"/>
      <c r="BC175" s="210"/>
      <c r="BD175" s="210"/>
      <c r="BE175" s="210"/>
      <c r="BF175" s="210"/>
      <c r="BG175" s="210"/>
      <c r="BH175" s="210"/>
    </row>
    <row r="176" spans="1:60" outlineLevel="3" x14ac:dyDescent="0.2">
      <c r="A176" s="217"/>
      <c r="B176" s="218"/>
      <c r="C176" s="256" t="s">
        <v>600</v>
      </c>
      <c r="D176" s="224"/>
      <c r="E176" s="225">
        <v>281.82</v>
      </c>
      <c r="F176" s="220"/>
      <c r="G176" s="220"/>
      <c r="H176" s="220"/>
      <c r="I176" s="220"/>
      <c r="J176" s="220"/>
      <c r="K176" s="220"/>
      <c r="L176" s="220"/>
      <c r="M176" s="220"/>
      <c r="N176" s="219"/>
      <c r="O176" s="219"/>
      <c r="P176" s="219"/>
      <c r="Q176" s="219"/>
      <c r="R176" s="220"/>
      <c r="S176" s="220"/>
      <c r="T176" s="220"/>
      <c r="U176" s="220"/>
      <c r="V176" s="220"/>
      <c r="W176" s="220"/>
      <c r="X176" s="220"/>
      <c r="Y176" s="220"/>
      <c r="Z176" s="210"/>
      <c r="AA176" s="210"/>
      <c r="AB176" s="210"/>
      <c r="AC176" s="210"/>
      <c r="AD176" s="210"/>
      <c r="AE176" s="210"/>
      <c r="AF176" s="210"/>
      <c r="AG176" s="210" t="s">
        <v>194</v>
      </c>
      <c r="AH176" s="210">
        <v>0</v>
      </c>
      <c r="AI176" s="210"/>
      <c r="AJ176" s="210"/>
      <c r="AK176" s="210"/>
      <c r="AL176" s="210"/>
      <c r="AM176" s="210"/>
      <c r="AN176" s="210"/>
      <c r="AO176" s="210"/>
      <c r="AP176" s="210"/>
      <c r="AQ176" s="210"/>
      <c r="AR176" s="210"/>
      <c r="AS176" s="210"/>
      <c r="AT176" s="210"/>
      <c r="AU176" s="210"/>
      <c r="AV176" s="210"/>
      <c r="AW176" s="210"/>
      <c r="AX176" s="210"/>
      <c r="AY176" s="210"/>
      <c r="AZ176" s="210"/>
      <c r="BA176" s="210"/>
      <c r="BB176" s="210"/>
      <c r="BC176" s="210"/>
      <c r="BD176" s="210"/>
      <c r="BE176" s="210"/>
      <c r="BF176" s="210"/>
      <c r="BG176" s="210"/>
      <c r="BH176" s="210"/>
    </row>
    <row r="177" spans="1:60" ht="22.5" outlineLevel="1" x14ac:dyDescent="0.2">
      <c r="A177" s="234">
        <v>51</v>
      </c>
      <c r="B177" s="235" t="s">
        <v>601</v>
      </c>
      <c r="C177" s="252" t="s">
        <v>602</v>
      </c>
      <c r="D177" s="236" t="s">
        <v>353</v>
      </c>
      <c r="E177" s="237">
        <v>0.12068</v>
      </c>
      <c r="F177" s="238"/>
      <c r="G177" s="239">
        <f>ROUND(E177*F177,2)</f>
        <v>0</v>
      </c>
      <c r="H177" s="238"/>
      <c r="I177" s="239">
        <f>ROUND(E177*H177,2)</f>
        <v>0</v>
      </c>
      <c r="J177" s="238"/>
      <c r="K177" s="239">
        <f>ROUND(E177*J177,2)</f>
        <v>0</v>
      </c>
      <c r="L177" s="239">
        <v>12</v>
      </c>
      <c r="M177" s="239">
        <f>G177*(1+L177/100)</f>
        <v>0</v>
      </c>
      <c r="N177" s="237">
        <v>1</v>
      </c>
      <c r="O177" s="237">
        <f>ROUND(E177*N177,2)</f>
        <v>0.12</v>
      </c>
      <c r="P177" s="237">
        <v>0</v>
      </c>
      <c r="Q177" s="237">
        <f>ROUND(E177*P177,2)</f>
        <v>0</v>
      </c>
      <c r="R177" s="239" t="s">
        <v>315</v>
      </c>
      <c r="S177" s="239" t="s">
        <v>192</v>
      </c>
      <c r="T177" s="240" t="s">
        <v>192</v>
      </c>
      <c r="U177" s="220">
        <v>0</v>
      </c>
      <c r="V177" s="220">
        <f>ROUND(E177*U177,2)</f>
        <v>0</v>
      </c>
      <c r="W177" s="220"/>
      <c r="X177" s="220" t="s">
        <v>159</v>
      </c>
      <c r="Y177" s="220" t="s">
        <v>140</v>
      </c>
      <c r="Z177" s="210"/>
      <c r="AA177" s="210"/>
      <c r="AB177" s="210"/>
      <c r="AC177" s="210"/>
      <c r="AD177" s="210"/>
      <c r="AE177" s="210"/>
      <c r="AF177" s="210"/>
      <c r="AG177" s="210" t="s">
        <v>160</v>
      </c>
      <c r="AH177" s="210"/>
      <c r="AI177" s="210"/>
      <c r="AJ177" s="210"/>
      <c r="AK177" s="210"/>
      <c r="AL177" s="210"/>
      <c r="AM177" s="210"/>
      <c r="AN177" s="210"/>
      <c r="AO177" s="210"/>
      <c r="AP177" s="210"/>
      <c r="AQ177" s="210"/>
      <c r="AR177" s="210"/>
      <c r="AS177" s="210"/>
      <c r="AT177" s="210"/>
      <c r="AU177" s="210"/>
      <c r="AV177" s="210"/>
      <c r="AW177" s="210"/>
      <c r="AX177" s="210"/>
      <c r="AY177" s="210"/>
      <c r="AZ177" s="210"/>
      <c r="BA177" s="210"/>
      <c r="BB177" s="210"/>
      <c r="BC177" s="210"/>
      <c r="BD177" s="210"/>
      <c r="BE177" s="210"/>
      <c r="BF177" s="210"/>
      <c r="BG177" s="210"/>
      <c r="BH177" s="210"/>
    </row>
    <row r="178" spans="1:60" outlineLevel="2" x14ac:dyDescent="0.2">
      <c r="A178" s="217"/>
      <c r="B178" s="218"/>
      <c r="C178" s="256" t="s">
        <v>603</v>
      </c>
      <c r="D178" s="224"/>
      <c r="E178" s="225">
        <v>0.12068</v>
      </c>
      <c r="F178" s="220"/>
      <c r="G178" s="220"/>
      <c r="H178" s="220"/>
      <c r="I178" s="220"/>
      <c r="J178" s="220"/>
      <c r="K178" s="220"/>
      <c r="L178" s="220"/>
      <c r="M178" s="220"/>
      <c r="N178" s="219"/>
      <c r="O178" s="219"/>
      <c r="P178" s="219"/>
      <c r="Q178" s="219"/>
      <c r="R178" s="220"/>
      <c r="S178" s="220"/>
      <c r="T178" s="220"/>
      <c r="U178" s="220"/>
      <c r="V178" s="220"/>
      <c r="W178" s="220"/>
      <c r="X178" s="220"/>
      <c r="Y178" s="220"/>
      <c r="Z178" s="210"/>
      <c r="AA178" s="210"/>
      <c r="AB178" s="210"/>
      <c r="AC178" s="210"/>
      <c r="AD178" s="210"/>
      <c r="AE178" s="210"/>
      <c r="AF178" s="210"/>
      <c r="AG178" s="210" t="s">
        <v>194</v>
      </c>
      <c r="AH178" s="210">
        <v>0</v>
      </c>
      <c r="AI178" s="210"/>
      <c r="AJ178" s="210"/>
      <c r="AK178" s="210"/>
      <c r="AL178" s="210"/>
      <c r="AM178" s="210"/>
      <c r="AN178" s="210"/>
      <c r="AO178" s="210"/>
      <c r="AP178" s="210"/>
      <c r="AQ178" s="210"/>
      <c r="AR178" s="210"/>
      <c r="AS178" s="210"/>
      <c r="AT178" s="210"/>
      <c r="AU178" s="210"/>
      <c r="AV178" s="210"/>
      <c r="AW178" s="210"/>
      <c r="AX178" s="210"/>
      <c r="AY178" s="210"/>
      <c r="AZ178" s="210"/>
      <c r="BA178" s="210"/>
      <c r="BB178" s="210"/>
      <c r="BC178" s="210"/>
      <c r="BD178" s="210"/>
      <c r="BE178" s="210"/>
      <c r="BF178" s="210"/>
      <c r="BG178" s="210"/>
      <c r="BH178" s="210"/>
    </row>
    <row r="179" spans="1:60" ht="22.5" outlineLevel="1" x14ac:dyDescent="0.2">
      <c r="A179" s="234">
        <v>52</v>
      </c>
      <c r="B179" s="235" t="s">
        <v>604</v>
      </c>
      <c r="C179" s="252" t="s">
        <v>605</v>
      </c>
      <c r="D179" s="236" t="s">
        <v>353</v>
      </c>
      <c r="E179" s="237">
        <v>0.20341000000000001</v>
      </c>
      <c r="F179" s="238"/>
      <c r="G179" s="239">
        <f>ROUND(E179*F179,2)</f>
        <v>0</v>
      </c>
      <c r="H179" s="238"/>
      <c r="I179" s="239">
        <f>ROUND(E179*H179,2)</f>
        <v>0</v>
      </c>
      <c r="J179" s="238"/>
      <c r="K179" s="239">
        <f>ROUND(E179*J179,2)</f>
        <v>0</v>
      </c>
      <c r="L179" s="239">
        <v>12</v>
      </c>
      <c r="M179" s="239">
        <f>G179*(1+L179/100)</f>
        <v>0</v>
      </c>
      <c r="N179" s="237">
        <v>1</v>
      </c>
      <c r="O179" s="237">
        <f>ROUND(E179*N179,2)</f>
        <v>0.2</v>
      </c>
      <c r="P179" s="237">
        <v>0</v>
      </c>
      <c r="Q179" s="237">
        <f>ROUND(E179*P179,2)</f>
        <v>0</v>
      </c>
      <c r="R179" s="239" t="s">
        <v>315</v>
      </c>
      <c r="S179" s="239" t="s">
        <v>192</v>
      </c>
      <c r="T179" s="240" t="s">
        <v>192</v>
      </c>
      <c r="U179" s="220">
        <v>0</v>
      </c>
      <c r="V179" s="220">
        <f>ROUND(E179*U179,2)</f>
        <v>0</v>
      </c>
      <c r="W179" s="220"/>
      <c r="X179" s="220" t="s">
        <v>159</v>
      </c>
      <c r="Y179" s="220" t="s">
        <v>140</v>
      </c>
      <c r="Z179" s="210"/>
      <c r="AA179" s="210"/>
      <c r="AB179" s="210"/>
      <c r="AC179" s="210"/>
      <c r="AD179" s="210"/>
      <c r="AE179" s="210"/>
      <c r="AF179" s="210"/>
      <c r="AG179" s="210" t="s">
        <v>160</v>
      </c>
      <c r="AH179" s="210"/>
      <c r="AI179" s="210"/>
      <c r="AJ179" s="210"/>
      <c r="AK179" s="210"/>
      <c r="AL179" s="210"/>
      <c r="AM179" s="210"/>
      <c r="AN179" s="210"/>
      <c r="AO179" s="210"/>
      <c r="AP179" s="210"/>
      <c r="AQ179" s="210"/>
      <c r="AR179" s="210"/>
      <c r="AS179" s="210"/>
      <c r="AT179" s="210"/>
      <c r="AU179" s="210"/>
      <c r="AV179" s="210"/>
      <c r="AW179" s="210"/>
      <c r="AX179" s="210"/>
      <c r="AY179" s="210"/>
      <c r="AZ179" s="210"/>
      <c r="BA179" s="210"/>
      <c r="BB179" s="210"/>
      <c r="BC179" s="210"/>
      <c r="BD179" s="210"/>
      <c r="BE179" s="210"/>
      <c r="BF179" s="210"/>
      <c r="BG179" s="210"/>
      <c r="BH179" s="210"/>
    </row>
    <row r="180" spans="1:60" outlineLevel="2" x14ac:dyDescent="0.2">
      <c r="A180" s="217"/>
      <c r="B180" s="218"/>
      <c r="C180" s="256" t="s">
        <v>606</v>
      </c>
      <c r="D180" s="224"/>
      <c r="E180" s="225">
        <v>0.20341000000000001</v>
      </c>
      <c r="F180" s="220"/>
      <c r="G180" s="220"/>
      <c r="H180" s="220"/>
      <c r="I180" s="220"/>
      <c r="J180" s="220"/>
      <c r="K180" s="220"/>
      <c r="L180" s="220"/>
      <c r="M180" s="220"/>
      <c r="N180" s="219"/>
      <c r="O180" s="219"/>
      <c r="P180" s="219"/>
      <c r="Q180" s="219"/>
      <c r="R180" s="220"/>
      <c r="S180" s="220"/>
      <c r="T180" s="220"/>
      <c r="U180" s="220"/>
      <c r="V180" s="220"/>
      <c r="W180" s="220"/>
      <c r="X180" s="220"/>
      <c r="Y180" s="220"/>
      <c r="Z180" s="210"/>
      <c r="AA180" s="210"/>
      <c r="AB180" s="210"/>
      <c r="AC180" s="210"/>
      <c r="AD180" s="210"/>
      <c r="AE180" s="210"/>
      <c r="AF180" s="210"/>
      <c r="AG180" s="210" t="s">
        <v>194</v>
      </c>
      <c r="AH180" s="210">
        <v>0</v>
      </c>
      <c r="AI180" s="210"/>
      <c r="AJ180" s="210"/>
      <c r="AK180" s="210"/>
      <c r="AL180" s="210"/>
      <c r="AM180" s="210"/>
      <c r="AN180" s="210"/>
      <c r="AO180" s="210"/>
      <c r="AP180" s="210"/>
      <c r="AQ180" s="210"/>
      <c r="AR180" s="210"/>
      <c r="AS180" s="210"/>
      <c r="AT180" s="210"/>
      <c r="AU180" s="210"/>
      <c r="AV180" s="210"/>
      <c r="AW180" s="210"/>
      <c r="AX180" s="210"/>
      <c r="AY180" s="210"/>
      <c r="AZ180" s="210"/>
      <c r="BA180" s="210"/>
      <c r="BB180" s="210"/>
      <c r="BC180" s="210"/>
      <c r="BD180" s="210"/>
      <c r="BE180" s="210"/>
      <c r="BF180" s="210"/>
      <c r="BG180" s="210"/>
      <c r="BH180" s="210"/>
    </row>
    <row r="181" spans="1:60" ht="22.5" outlineLevel="1" x14ac:dyDescent="0.2">
      <c r="A181" s="234">
        <v>53</v>
      </c>
      <c r="B181" s="235" t="s">
        <v>607</v>
      </c>
      <c r="C181" s="252" t="s">
        <v>608</v>
      </c>
      <c r="D181" s="236" t="s">
        <v>597</v>
      </c>
      <c r="E181" s="237">
        <v>324.09300000000002</v>
      </c>
      <c r="F181" s="238"/>
      <c r="G181" s="239">
        <f>ROUND(E181*F181,2)</f>
        <v>0</v>
      </c>
      <c r="H181" s="238"/>
      <c r="I181" s="239">
        <f>ROUND(E181*H181,2)</f>
        <v>0</v>
      </c>
      <c r="J181" s="238"/>
      <c r="K181" s="239">
        <f>ROUND(E181*J181,2)</f>
        <v>0</v>
      </c>
      <c r="L181" s="239">
        <v>12</v>
      </c>
      <c r="M181" s="239">
        <f>G181*(1+L181/100)</f>
        <v>0</v>
      </c>
      <c r="N181" s="237">
        <v>0</v>
      </c>
      <c r="O181" s="237">
        <f>ROUND(E181*N181,2)</f>
        <v>0</v>
      </c>
      <c r="P181" s="237">
        <v>0</v>
      </c>
      <c r="Q181" s="237">
        <f>ROUND(E181*P181,2)</f>
        <v>0</v>
      </c>
      <c r="R181" s="239"/>
      <c r="S181" s="239" t="s">
        <v>192</v>
      </c>
      <c r="T181" s="240" t="s">
        <v>192</v>
      </c>
      <c r="U181" s="220">
        <v>0</v>
      </c>
      <c r="V181" s="220">
        <f>ROUND(E181*U181,2)</f>
        <v>0</v>
      </c>
      <c r="W181" s="220"/>
      <c r="X181" s="220" t="s">
        <v>180</v>
      </c>
      <c r="Y181" s="220" t="s">
        <v>140</v>
      </c>
      <c r="Z181" s="210"/>
      <c r="AA181" s="210"/>
      <c r="AB181" s="210"/>
      <c r="AC181" s="210"/>
      <c r="AD181" s="210"/>
      <c r="AE181" s="210"/>
      <c r="AF181" s="210"/>
      <c r="AG181" s="210" t="s">
        <v>181</v>
      </c>
      <c r="AH181" s="210"/>
      <c r="AI181" s="210"/>
      <c r="AJ181" s="210"/>
      <c r="AK181" s="210"/>
      <c r="AL181" s="210"/>
      <c r="AM181" s="210"/>
      <c r="AN181" s="210"/>
      <c r="AO181" s="210"/>
      <c r="AP181" s="210"/>
      <c r="AQ181" s="210"/>
      <c r="AR181" s="210"/>
      <c r="AS181" s="210"/>
      <c r="AT181" s="210"/>
      <c r="AU181" s="210"/>
      <c r="AV181" s="210"/>
      <c r="AW181" s="210"/>
      <c r="AX181" s="210"/>
      <c r="AY181" s="210"/>
      <c r="AZ181" s="210"/>
      <c r="BA181" s="210"/>
      <c r="BB181" s="210"/>
      <c r="BC181" s="210"/>
      <c r="BD181" s="210"/>
      <c r="BE181" s="210"/>
      <c r="BF181" s="210"/>
      <c r="BG181" s="210"/>
      <c r="BH181" s="210"/>
    </row>
    <row r="182" spans="1:60" outlineLevel="2" x14ac:dyDescent="0.2">
      <c r="A182" s="217"/>
      <c r="B182" s="218"/>
      <c r="C182" s="256" t="s">
        <v>609</v>
      </c>
      <c r="D182" s="224"/>
      <c r="E182" s="225">
        <v>203.41200000000001</v>
      </c>
      <c r="F182" s="220"/>
      <c r="G182" s="220"/>
      <c r="H182" s="220"/>
      <c r="I182" s="220"/>
      <c r="J182" s="220"/>
      <c r="K182" s="220"/>
      <c r="L182" s="220"/>
      <c r="M182" s="220"/>
      <c r="N182" s="219"/>
      <c r="O182" s="219"/>
      <c r="P182" s="219"/>
      <c r="Q182" s="219"/>
      <c r="R182" s="220"/>
      <c r="S182" s="220"/>
      <c r="T182" s="220"/>
      <c r="U182" s="220"/>
      <c r="V182" s="220"/>
      <c r="W182" s="220"/>
      <c r="X182" s="220"/>
      <c r="Y182" s="220"/>
      <c r="Z182" s="210"/>
      <c r="AA182" s="210"/>
      <c r="AB182" s="210"/>
      <c r="AC182" s="210"/>
      <c r="AD182" s="210"/>
      <c r="AE182" s="210"/>
      <c r="AF182" s="210"/>
      <c r="AG182" s="210" t="s">
        <v>194</v>
      </c>
      <c r="AH182" s="210">
        <v>5</v>
      </c>
      <c r="AI182" s="210"/>
      <c r="AJ182" s="210"/>
      <c r="AK182" s="210"/>
      <c r="AL182" s="210"/>
      <c r="AM182" s="210"/>
      <c r="AN182" s="210"/>
      <c r="AO182" s="210"/>
      <c r="AP182" s="210"/>
      <c r="AQ182" s="210"/>
      <c r="AR182" s="210"/>
      <c r="AS182" s="210"/>
      <c r="AT182" s="210"/>
      <c r="AU182" s="210"/>
      <c r="AV182" s="210"/>
      <c r="AW182" s="210"/>
      <c r="AX182" s="210"/>
      <c r="AY182" s="210"/>
      <c r="AZ182" s="210"/>
      <c r="BA182" s="210"/>
      <c r="BB182" s="210"/>
      <c r="BC182" s="210"/>
      <c r="BD182" s="210"/>
      <c r="BE182" s="210"/>
      <c r="BF182" s="210"/>
      <c r="BG182" s="210"/>
      <c r="BH182" s="210"/>
    </row>
    <row r="183" spans="1:60" outlineLevel="3" x14ac:dyDescent="0.2">
      <c r="A183" s="217"/>
      <c r="B183" s="218"/>
      <c r="C183" s="256" t="s">
        <v>610</v>
      </c>
      <c r="D183" s="224"/>
      <c r="E183" s="225">
        <v>120.681</v>
      </c>
      <c r="F183" s="220"/>
      <c r="G183" s="220"/>
      <c r="H183" s="220"/>
      <c r="I183" s="220"/>
      <c r="J183" s="220"/>
      <c r="K183" s="220"/>
      <c r="L183" s="220"/>
      <c r="M183" s="220"/>
      <c r="N183" s="219"/>
      <c r="O183" s="219"/>
      <c r="P183" s="219"/>
      <c r="Q183" s="219"/>
      <c r="R183" s="220"/>
      <c r="S183" s="220"/>
      <c r="T183" s="220"/>
      <c r="U183" s="220"/>
      <c r="V183" s="220"/>
      <c r="W183" s="220"/>
      <c r="X183" s="220"/>
      <c r="Y183" s="220"/>
      <c r="Z183" s="210"/>
      <c r="AA183" s="210"/>
      <c r="AB183" s="210"/>
      <c r="AC183" s="210"/>
      <c r="AD183" s="210"/>
      <c r="AE183" s="210"/>
      <c r="AF183" s="210"/>
      <c r="AG183" s="210" t="s">
        <v>194</v>
      </c>
      <c r="AH183" s="210">
        <v>5</v>
      </c>
      <c r="AI183" s="210"/>
      <c r="AJ183" s="210"/>
      <c r="AK183" s="210"/>
      <c r="AL183" s="210"/>
      <c r="AM183" s="210"/>
      <c r="AN183" s="210"/>
      <c r="AO183" s="210"/>
      <c r="AP183" s="210"/>
      <c r="AQ183" s="210"/>
      <c r="AR183" s="210"/>
      <c r="AS183" s="210"/>
      <c r="AT183" s="210"/>
      <c r="AU183" s="210"/>
      <c r="AV183" s="210"/>
      <c r="AW183" s="210"/>
      <c r="AX183" s="210"/>
      <c r="AY183" s="210"/>
      <c r="AZ183" s="210"/>
      <c r="BA183" s="210"/>
      <c r="BB183" s="210"/>
      <c r="BC183" s="210"/>
      <c r="BD183" s="210"/>
      <c r="BE183" s="210"/>
      <c r="BF183" s="210"/>
      <c r="BG183" s="210"/>
      <c r="BH183" s="210"/>
    </row>
    <row r="184" spans="1:60" ht="22.5" outlineLevel="1" x14ac:dyDescent="0.2">
      <c r="A184" s="244">
        <v>54</v>
      </c>
      <c r="B184" s="245" t="s">
        <v>611</v>
      </c>
      <c r="C184" s="257" t="s">
        <v>612</v>
      </c>
      <c r="D184" s="246" t="s">
        <v>353</v>
      </c>
      <c r="E184" s="247">
        <v>0.34100000000000003</v>
      </c>
      <c r="F184" s="248"/>
      <c r="G184" s="249">
        <f>ROUND(E184*F184,2)</f>
        <v>0</v>
      </c>
      <c r="H184" s="248"/>
      <c r="I184" s="249">
        <f>ROUND(E184*H184,2)</f>
        <v>0</v>
      </c>
      <c r="J184" s="248"/>
      <c r="K184" s="249">
        <f>ROUND(E184*J184,2)</f>
        <v>0</v>
      </c>
      <c r="L184" s="249">
        <v>12</v>
      </c>
      <c r="M184" s="249">
        <f>G184*(1+L184/100)</f>
        <v>0</v>
      </c>
      <c r="N184" s="247">
        <v>0</v>
      </c>
      <c r="O184" s="247">
        <f>ROUND(E184*N184,2)</f>
        <v>0</v>
      </c>
      <c r="P184" s="247">
        <v>0</v>
      </c>
      <c r="Q184" s="247">
        <f>ROUND(E184*P184,2)</f>
        <v>0</v>
      </c>
      <c r="R184" s="249"/>
      <c r="S184" s="249" t="s">
        <v>192</v>
      </c>
      <c r="T184" s="250" t="s">
        <v>192</v>
      </c>
      <c r="U184" s="220">
        <v>3.016</v>
      </c>
      <c r="V184" s="220">
        <f>ROUND(E184*U184,2)</f>
        <v>1.03</v>
      </c>
      <c r="W184" s="220"/>
      <c r="X184" s="220" t="s">
        <v>354</v>
      </c>
      <c r="Y184" s="220" t="s">
        <v>140</v>
      </c>
      <c r="Z184" s="210"/>
      <c r="AA184" s="210"/>
      <c r="AB184" s="210"/>
      <c r="AC184" s="210"/>
      <c r="AD184" s="210"/>
      <c r="AE184" s="210"/>
      <c r="AF184" s="210"/>
      <c r="AG184" s="210" t="s">
        <v>355</v>
      </c>
      <c r="AH184" s="210"/>
      <c r="AI184" s="210"/>
      <c r="AJ184" s="210"/>
      <c r="AK184" s="210"/>
      <c r="AL184" s="210"/>
      <c r="AM184" s="210"/>
      <c r="AN184" s="210"/>
      <c r="AO184" s="210"/>
      <c r="AP184" s="210"/>
      <c r="AQ184" s="210"/>
      <c r="AR184" s="210"/>
      <c r="AS184" s="210"/>
      <c r="AT184" s="210"/>
      <c r="AU184" s="210"/>
      <c r="AV184" s="210"/>
      <c r="AW184" s="210"/>
      <c r="AX184" s="210"/>
      <c r="AY184" s="210"/>
      <c r="AZ184" s="210"/>
      <c r="BA184" s="210"/>
      <c r="BB184" s="210"/>
      <c r="BC184" s="210"/>
      <c r="BD184" s="210"/>
      <c r="BE184" s="210"/>
      <c r="BF184" s="210"/>
      <c r="BG184" s="210"/>
      <c r="BH184" s="210"/>
    </row>
    <row r="185" spans="1:60" x14ac:dyDescent="0.2">
      <c r="A185" s="227" t="s">
        <v>132</v>
      </c>
      <c r="B185" s="228" t="s">
        <v>101</v>
      </c>
      <c r="C185" s="251" t="s">
        <v>102</v>
      </c>
      <c r="D185" s="229"/>
      <c r="E185" s="230"/>
      <c r="F185" s="231"/>
      <c r="G185" s="231">
        <f>SUMIF(AG186:AG201,"&lt;&gt;NOR",G186:G201)</f>
        <v>0</v>
      </c>
      <c r="H185" s="231"/>
      <c r="I185" s="231">
        <f>SUM(I186:I201)</f>
        <v>0</v>
      </c>
      <c r="J185" s="231"/>
      <c r="K185" s="231">
        <f>SUM(K186:K201)</f>
        <v>0</v>
      </c>
      <c r="L185" s="231"/>
      <c r="M185" s="231">
        <f>SUM(M186:M201)</f>
        <v>0</v>
      </c>
      <c r="N185" s="230"/>
      <c r="O185" s="230">
        <f>SUM(O186:O201)</f>
        <v>0</v>
      </c>
      <c r="P185" s="230"/>
      <c r="Q185" s="230">
        <f>SUM(Q186:Q201)</f>
        <v>0</v>
      </c>
      <c r="R185" s="231"/>
      <c r="S185" s="231"/>
      <c r="T185" s="232"/>
      <c r="U185" s="226"/>
      <c r="V185" s="226">
        <f>SUM(V186:V201)</f>
        <v>190.98</v>
      </c>
      <c r="W185" s="226"/>
      <c r="X185" s="226"/>
      <c r="Y185" s="226"/>
      <c r="AG185" t="s">
        <v>133</v>
      </c>
    </row>
    <row r="186" spans="1:60" ht="33.75" outlineLevel="1" x14ac:dyDescent="0.2">
      <c r="A186" s="244">
        <v>55</v>
      </c>
      <c r="B186" s="245" t="s">
        <v>427</v>
      </c>
      <c r="C186" s="257" t="s">
        <v>428</v>
      </c>
      <c r="D186" s="246" t="s">
        <v>353</v>
      </c>
      <c r="E186" s="247">
        <v>71.260059999999996</v>
      </c>
      <c r="F186" s="248"/>
      <c r="G186" s="249">
        <f>ROUND(E186*F186,2)</f>
        <v>0</v>
      </c>
      <c r="H186" s="248"/>
      <c r="I186" s="249">
        <f>ROUND(E186*H186,2)</f>
        <v>0</v>
      </c>
      <c r="J186" s="248"/>
      <c r="K186" s="249">
        <f>ROUND(E186*J186,2)</f>
        <v>0</v>
      </c>
      <c r="L186" s="249">
        <v>12</v>
      </c>
      <c r="M186" s="249">
        <f>G186*(1+L186/100)</f>
        <v>0</v>
      </c>
      <c r="N186" s="247">
        <v>0</v>
      </c>
      <c r="O186" s="247">
        <f>ROUND(E186*N186,2)</f>
        <v>0</v>
      </c>
      <c r="P186" s="247">
        <v>0</v>
      </c>
      <c r="Q186" s="247">
        <f>ROUND(E186*P186,2)</f>
        <v>0</v>
      </c>
      <c r="R186" s="249"/>
      <c r="S186" s="249" t="s">
        <v>137</v>
      </c>
      <c r="T186" s="250" t="s">
        <v>138</v>
      </c>
      <c r="U186" s="220">
        <v>2.68</v>
      </c>
      <c r="V186" s="220">
        <f>ROUND(E186*U186,2)</f>
        <v>190.98</v>
      </c>
      <c r="W186" s="220"/>
      <c r="X186" s="220" t="s">
        <v>429</v>
      </c>
      <c r="Y186" s="220" t="s">
        <v>140</v>
      </c>
      <c r="Z186" s="210"/>
      <c r="AA186" s="210"/>
      <c r="AB186" s="210"/>
      <c r="AC186" s="210"/>
      <c r="AD186" s="210"/>
      <c r="AE186" s="210"/>
      <c r="AF186" s="210"/>
      <c r="AG186" s="210" t="s">
        <v>430</v>
      </c>
      <c r="AH186" s="210"/>
      <c r="AI186" s="210"/>
      <c r="AJ186" s="210"/>
      <c r="AK186" s="210"/>
      <c r="AL186" s="210"/>
      <c r="AM186" s="210"/>
      <c r="AN186" s="210"/>
      <c r="AO186" s="210"/>
      <c r="AP186" s="210"/>
      <c r="AQ186" s="210"/>
      <c r="AR186" s="210"/>
      <c r="AS186" s="210"/>
      <c r="AT186" s="210"/>
      <c r="AU186" s="210"/>
      <c r="AV186" s="210"/>
      <c r="AW186" s="210"/>
      <c r="AX186" s="210"/>
      <c r="AY186" s="210"/>
      <c r="AZ186" s="210"/>
      <c r="BA186" s="210"/>
      <c r="BB186" s="210"/>
      <c r="BC186" s="210"/>
      <c r="BD186" s="210"/>
      <c r="BE186" s="210"/>
      <c r="BF186" s="210"/>
      <c r="BG186" s="210"/>
      <c r="BH186" s="210"/>
    </row>
    <row r="187" spans="1:60" ht="22.5" outlineLevel="1" x14ac:dyDescent="0.2">
      <c r="A187" s="234">
        <v>56</v>
      </c>
      <c r="B187" s="235" t="s">
        <v>431</v>
      </c>
      <c r="C187" s="252" t="s">
        <v>432</v>
      </c>
      <c r="D187" s="236" t="s">
        <v>353</v>
      </c>
      <c r="E187" s="237">
        <v>2.09518</v>
      </c>
      <c r="F187" s="238"/>
      <c r="G187" s="239">
        <f>ROUND(E187*F187,2)</f>
        <v>0</v>
      </c>
      <c r="H187" s="238"/>
      <c r="I187" s="239">
        <f>ROUND(E187*H187,2)</f>
        <v>0</v>
      </c>
      <c r="J187" s="238"/>
      <c r="K187" s="239">
        <f>ROUND(E187*J187,2)</f>
        <v>0</v>
      </c>
      <c r="L187" s="239">
        <v>12</v>
      </c>
      <c r="M187" s="239">
        <f>G187*(1+L187/100)</f>
        <v>0</v>
      </c>
      <c r="N187" s="237">
        <v>0</v>
      </c>
      <c r="O187" s="237">
        <f>ROUND(E187*N187,2)</f>
        <v>0</v>
      </c>
      <c r="P187" s="237">
        <v>0</v>
      </c>
      <c r="Q187" s="237">
        <f>ROUND(E187*P187,2)</f>
        <v>0</v>
      </c>
      <c r="R187" s="239"/>
      <c r="S187" s="239" t="s">
        <v>192</v>
      </c>
      <c r="T187" s="240" t="s">
        <v>192</v>
      </c>
      <c r="U187" s="220">
        <v>0</v>
      </c>
      <c r="V187" s="220">
        <f>ROUND(E187*U187,2)</f>
        <v>0</v>
      </c>
      <c r="W187" s="220"/>
      <c r="X187" s="220" t="s">
        <v>180</v>
      </c>
      <c r="Y187" s="220" t="s">
        <v>140</v>
      </c>
      <c r="Z187" s="210"/>
      <c r="AA187" s="210"/>
      <c r="AB187" s="210"/>
      <c r="AC187" s="210"/>
      <c r="AD187" s="210"/>
      <c r="AE187" s="210"/>
      <c r="AF187" s="210"/>
      <c r="AG187" s="210" t="s">
        <v>181</v>
      </c>
      <c r="AH187" s="210"/>
      <c r="AI187" s="210"/>
      <c r="AJ187" s="210"/>
      <c r="AK187" s="210"/>
      <c r="AL187" s="210"/>
      <c r="AM187" s="210"/>
      <c r="AN187" s="210"/>
      <c r="AO187" s="210"/>
      <c r="AP187" s="210"/>
      <c r="AQ187" s="210"/>
      <c r="AR187" s="210"/>
      <c r="AS187" s="210"/>
      <c r="AT187" s="210"/>
      <c r="AU187" s="210"/>
      <c r="AV187" s="210"/>
      <c r="AW187" s="210"/>
      <c r="AX187" s="210"/>
      <c r="AY187" s="210"/>
      <c r="AZ187" s="210"/>
      <c r="BA187" s="210"/>
      <c r="BB187" s="210"/>
      <c r="BC187" s="210"/>
      <c r="BD187" s="210"/>
      <c r="BE187" s="210"/>
      <c r="BF187" s="210"/>
      <c r="BG187" s="210"/>
      <c r="BH187" s="210"/>
    </row>
    <row r="188" spans="1:60" outlineLevel="2" x14ac:dyDescent="0.2">
      <c r="A188" s="217"/>
      <c r="B188" s="218"/>
      <c r="C188" s="253" t="s">
        <v>433</v>
      </c>
      <c r="D188" s="241"/>
      <c r="E188" s="241"/>
      <c r="F188" s="241"/>
      <c r="G188" s="241"/>
      <c r="H188" s="220"/>
      <c r="I188" s="220"/>
      <c r="J188" s="220"/>
      <c r="K188" s="220"/>
      <c r="L188" s="220"/>
      <c r="M188" s="220"/>
      <c r="N188" s="219"/>
      <c r="O188" s="219"/>
      <c r="P188" s="219"/>
      <c r="Q188" s="219"/>
      <c r="R188" s="220"/>
      <c r="S188" s="220"/>
      <c r="T188" s="220"/>
      <c r="U188" s="220"/>
      <c r="V188" s="220"/>
      <c r="W188" s="220"/>
      <c r="X188" s="220"/>
      <c r="Y188" s="220"/>
      <c r="Z188" s="210"/>
      <c r="AA188" s="210"/>
      <c r="AB188" s="210"/>
      <c r="AC188" s="210"/>
      <c r="AD188" s="210"/>
      <c r="AE188" s="210"/>
      <c r="AF188" s="210"/>
      <c r="AG188" s="210" t="s">
        <v>143</v>
      </c>
      <c r="AH188" s="210"/>
      <c r="AI188" s="210"/>
      <c r="AJ188" s="210"/>
      <c r="AK188" s="210"/>
      <c r="AL188" s="210"/>
      <c r="AM188" s="210"/>
      <c r="AN188" s="210"/>
      <c r="AO188" s="210"/>
      <c r="AP188" s="210"/>
      <c r="AQ188" s="210"/>
      <c r="AR188" s="210"/>
      <c r="AS188" s="210"/>
      <c r="AT188" s="210"/>
      <c r="AU188" s="210"/>
      <c r="AV188" s="210"/>
      <c r="AW188" s="210"/>
      <c r="AX188" s="210"/>
      <c r="AY188" s="210"/>
      <c r="AZ188" s="210"/>
      <c r="BA188" s="210"/>
      <c r="BB188" s="210"/>
      <c r="BC188" s="210"/>
      <c r="BD188" s="210"/>
      <c r="BE188" s="210"/>
      <c r="BF188" s="210"/>
      <c r="BG188" s="210"/>
      <c r="BH188" s="210"/>
    </row>
    <row r="189" spans="1:60" outlineLevel="2" x14ac:dyDescent="0.2">
      <c r="A189" s="217"/>
      <c r="B189" s="218"/>
      <c r="C189" s="256" t="s">
        <v>613</v>
      </c>
      <c r="D189" s="224"/>
      <c r="E189" s="225">
        <v>1.2239599999999999</v>
      </c>
      <c r="F189" s="220"/>
      <c r="G189" s="220"/>
      <c r="H189" s="220"/>
      <c r="I189" s="220"/>
      <c r="J189" s="220"/>
      <c r="K189" s="220"/>
      <c r="L189" s="220"/>
      <c r="M189" s="220"/>
      <c r="N189" s="219"/>
      <c r="O189" s="219"/>
      <c r="P189" s="219"/>
      <c r="Q189" s="219"/>
      <c r="R189" s="220"/>
      <c r="S189" s="220"/>
      <c r="T189" s="220"/>
      <c r="U189" s="220"/>
      <c r="V189" s="220"/>
      <c r="W189" s="220"/>
      <c r="X189" s="220"/>
      <c r="Y189" s="220"/>
      <c r="Z189" s="210"/>
      <c r="AA189" s="210"/>
      <c r="AB189" s="210"/>
      <c r="AC189" s="210"/>
      <c r="AD189" s="210"/>
      <c r="AE189" s="210"/>
      <c r="AF189" s="210"/>
      <c r="AG189" s="210" t="s">
        <v>194</v>
      </c>
      <c r="AH189" s="210">
        <v>7</v>
      </c>
      <c r="AI189" s="210"/>
      <c r="AJ189" s="210"/>
      <c r="AK189" s="210"/>
      <c r="AL189" s="210"/>
      <c r="AM189" s="210"/>
      <c r="AN189" s="210"/>
      <c r="AO189" s="210"/>
      <c r="AP189" s="210"/>
      <c r="AQ189" s="210"/>
      <c r="AR189" s="210"/>
      <c r="AS189" s="210"/>
      <c r="AT189" s="210"/>
      <c r="AU189" s="210"/>
      <c r="AV189" s="210"/>
      <c r="AW189" s="210"/>
      <c r="AX189" s="210"/>
      <c r="AY189" s="210"/>
      <c r="AZ189" s="210"/>
      <c r="BA189" s="210"/>
      <c r="BB189" s="210"/>
      <c r="BC189" s="210"/>
      <c r="BD189" s="210"/>
      <c r="BE189" s="210"/>
      <c r="BF189" s="210"/>
      <c r="BG189" s="210"/>
      <c r="BH189" s="210"/>
    </row>
    <row r="190" spans="1:60" outlineLevel="3" x14ac:dyDescent="0.2">
      <c r="A190" s="217"/>
      <c r="B190" s="218"/>
      <c r="C190" s="256" t="s">
        <v>614</v>
      </c>
      <c r="D190" s="224"/>
      <c r="E190" s="225">
        <v>0.11713</v>
      </c>
      <c r="F190" s="220"/>
      <c r="G190" s="220"/>
      <c r="H190" s="220"/>
      <c r="I190" s="220"/>
      <c r="J190" s="220"/>
      <c r="K190" s="220"/>
      <c r="L190" s="220"/>
      <c r="M190" s="220"/>
      <c r="N190" s="219"/>
      <c r="O190" s="219"/>
      <c r="P190" s="219"/>
      <c r="Q190" s="219"/>
      <c r="R190" s="220"/>
      <c r="S190" s="220"/>
      <c r="T190" s="220"/>
      <c r="U190" s="220"/>
      <c r="V190" s="220"/>
      <c r="W190" s="220"/>
      <c r="X190" s="220"/>
      <c r="Y190" s="220"/>
      <c r="Z190" s="210"/>
      <c r="AA190" s="210"/>
      <c r="AB190" s="210"/>
      <c r="AC190" s="210"/>
      <c r="AD190" s="210"/>
      <c r="AE190" s="210"/>
      <c r="AF190" s="210"/>
      <c r="AG190" s="210" t="s">
        <v>194</v>
      </c>
      <c r="AH190" s="210">
        <v>7</v>
      </c>
      <c r="AI190" s="210"/>
      <c r="AJ190" s="210"/>
      <c r="AK190" s="210"/>
      <c r="AL190" s="210"/>
      <c r="AM190" s="210"/>
      <c r="AN190" s="210"/>
      <c r="AO190" s="210"/>
      <c r="AP190" s="210"/>
      <c r="AQ190" s="210"/>
      <c r="AR190" s="210"/>
      <c r="AS190" s="210"/>
      <c r="AT190" s="210"/>
      <c r="AU190" s="210"/>
      <c r="AV190" s="210"/>
      <c r="AW190" s="210"/>
      <c r="AX190" s="210"/>
      <c r="AY190" s="210"/>
      <c r="AZ190" s="210"/>
      <c r="BA190" s="210"/>
      <c r="BB190" s="210"/>
      <c r="BC190" s="210"/>
      <c r="BD190" s="210"/>
      <c r="BE190" s="210"/>
      <c r="BF190" s="210"/>
      <c r="BG190" s="210"/>
      <c r="BH190" s="210"/>
    </row>
    <row r="191" spans="1:60" outlineLevel="3" x14ac:dyDescent="0.2">
      <c r="A191" s="217"/>
      <c r="B191" s="218"/>
      <c r="C191" s="256" t="s">
        <v>615</v>
      </c>
      <c r="D191" s="224"/>
      <c r="E191" s="225">
        <v>0.52952999999999995</v>
      </c>
      <c r="F191" s="220"/>
      <c r="G191" s="220"/>
      <c r="H191" s="220"/>
      <c r="I191" s="220"/>
      <c r="J191" s="220"/>
      <c r="K191" s="220"/>
      <c r="L191" s="220"/>
      <c r="M191" s="220"/>
      <c r="N191" s="219"/>
      <c r="O191" s="219"/>
      <c r="P191" s="219"/>
      <c r="Q191" s="219"/>
      <c r="R191" s="220"/>
      <c r="S191" s="220"/>
      <c r="T191" s="220"/>
      <c r="U191" s="220"/>
      <c r="V191" s="220"/>
      <c r="W191" s="220"/>
      <c r="X191" s="220"/>
      <c r="Y191" s="220"/>
      <c r="Z191" s="210"/>
      <c r="AA191" s="210"/>
      <c r="AB191" s="210"/>
      <c r="AC191" s="210"/>
      <c r="AD191" s="210"/>
      <c r="AE191" s="210"/>
      <c r="AF191" s="210"/>
      <c r="AG191" s="210" t="s">
        <v>194</v>
      </c>
      <c r="AH191" s="210">
        <v>7</v>
      </c>
      <c r="AI191" s="210"/>
      <c r="AJ191" s="210"/>
      <c r="AK191" s="210"/>
      <c r="AL191" s="210"/>
      <c r="AM191" s="210"/>
      <c r="AN191" s="210"/>
      <c r="AO191" s="210"/>
      <c r="AP191" s="210"/>
      <c r="AQ191" s="210"/>
      <c r="AR191" s="210"/>
      <c r="AS191" s="210"/>
      <c r="AT191" s="210"/>
      <c r="AU191" s="210"/>
      <c r="AV191" s="210"/>
      <c r="AW191" s="210"/>
      <c r="AX191" s="210"/>
      <c r="AY191" s="210"/>
      <c r="AZ191" s="210"/>
      <c r="BA191" s="210"/>
      <c r="BB191" s="210"/>
      <c r="BC191" s="210"/>
      <c r="BD191" s="210"/>
      <c r="BE191" s="210"/>
      <c r="BF191" s="210"/>
      <c r="BG191" s="210"/>
      <c r="BH191" s="210"/>
    </row>
    <row r="192" spans="1:60" outlineLevel="3" x14ac:dyDescent="0.2">
      <c r="A192" s="217"/>
      <c r="B192" s="218"/>
      <c r="C192" s="256" t="s">
        <v>616</v>
      </c>
      <c r="D192" s="224"/>
      <c r="E192" s="225">
        <v>0.16128000000000001</v>
      </c>
      <c r="F192" s="220"/>
      <c r="G192" s="220"/>
      <c r="H192" s="220"/>
      <c r="I192" s="220"/>
      <c r="J192" s="220"/>
      <c r="K192" s="220"/>
      <c r="L192" s="220"/>
      <c r="M192" s="220"/>
      <c r="N192" s="219"/>
      <c r="O192" s="219"/>
      <c r="P192" s="219"/>
      <c r="Q192" s="219"/>
      <c r="R192" s="220"/>
      <c r="S192" s="220"/>
      <c r="T192" s="220"/>
      <c r="U192" s="220"/>
      <c r="V192" s="220"/>
      <c r="W192" s="220"/>
      <c r="X192" s="220"/>
      <c r="Y192" s="220"/>
      <c r="Z192" s="210"/>
      <c r="AA192" s="210"/>
      <c r="AB192" s="210"/>
      <c r="AC192" s="210"/>
      <c r="AD192" s="210"/>
      <c r="AE192" s="210"/>
      <c r="AF192" s="210"/>
      <c r="AG192" s="210" t="s">
        <v>194</v>
      </c>
      <c r="AH192" s="210">
        <v>7</v>
      </c>
      <c r="AI192" s="210"/>
      <c r="AJ192" s="210"/>
      <c r="AK192" s="210"/>
      <c r="AL192" s="210"/>
      <c r="AM192" s="210"/>
      <c r="AN192" s="210"/>
      <c r="AO192" s="210"/>
      <c r="AP192" s="210"/>
      <c r="AQ192" s="210"/>
      <c r="AR192" s="210"/>
      <c r="AS192" s="210"/>
      <c r="AT192" s="210"/>
      <c r="AU192" s="210"/>
      <c r="AV192" s="210"/>
      <c r="AW192" s="210"/>
      <c r="AX192" s="210"/>
      <c r="AY192" s="210"/>
      <c r="AZ192" s="210"/>
      <c r="BA192" s="210"/>
      <c r="BB192" s="210"/>
      <c r="BC192" s="210"/>
      <c r="BD192" s="210"/>
      <c r="BE192" s="210"/>
      <c r="BF192" s="210"/>
      <c r="BG192" s="210"/>
      <c r="BH192" s="210"/>
    </row>
    <row r="193" spans="1:60" outlineLevel="3" x14ac:dyDescent="0.2">
      <c r="A193" s="217"/>
      <c r="B193" s="218"/>
      <c r="C193" s="256" t="s">
        <v>617</v>
      </c>
      <c r="D193" s="224"/>
      <c r="E193" s="225">
        <v>6.3280000000000003E-2</v>
      </c>
      <c r="F193" s="220"/>
      <c r="G193" s="220"/>
      <c r="H193" s="220"/>
      <c r="I193" s="220"/>
      <c r="J193" s="220"/>
      <c r="K193" s="220"/>
      <c r="L193" s="220"/>
      <c r="M193" s="220"/>
      <c r="N193" s="219"/>
      <c r="O193" s="219"/>
      <c r="P193" s="219"/>
      <c r="Q193" s="219"/>
      <c r="R193" s="220"/>
      <c r="S193" s="220"/>
      <c r="T193" s="220"/>
      <c r="U193" s="220"/>
      <c r="V193" s="220"/>
      <c r="W193" s="220"/>
      <c r="X193" s="220"/>
      <c r="Y193" s="220"/>
      <c r="Z193" s="210"/>
      <c r="AA193" s="210"/>
      <c r="AB193" s="210"/>
      <c r="AC193" s="210"/>
      <c r="AD193" s="210"/>
      <c r="AE193" s="210"/>
      <c r="AF193" s="210"/>
      <c r="AG193" s="210" t="s">
        <v>194</v>
      </c>
      <c r="AH193" s="210">
        <v>7</v>
      </c>
      <c r="AI193" s="210"/>
      <c r="AJ193" s="210"/>
      <c r="AK193" s="210"/>
      <c r="AL193" s="210"/>
      <c r="AM193" s="210"/>
      <c r="AN193" s="210"/>
      <c r="AO193" s="210"/>
      <c r="AP193" s="210"/>
      <c r="AQ193" s="210"/>
      <c r="AR193" s="210"/>
      <c r="AS193" s="210"/>
      <c r="AT193" s="210"/>
      <c r="AU193" s="210"/>
      <c r="AV193" s="210"/>
      <c r="AW193" s="210"/>
      <c r="AX193" s="210"/>
      <c r="AY193" s="210"/>
      <c r="AZ193" s="210"/>
      <c r="BA193" s="210"/>
      <c r="BB193" s="210"/>
      <c r="BC193" s="210"/>
      <c r="BD193" s="210"/>
      <c r="BE193" s="210"/>
      <c r="BF193" s="210"/>
      <c r="BG193" s="210"/>
      <c r="BH193" s="210"/>
    </row>
    <row r="194" spans="1:60" ht="22.5" outlineLevel="1" x14ac:dyDescent="0.2">
      <c r="A194" s="234">
        <v>57</v>
      </c>
      <c r="B194" s="235" t="s">
        <v>618</v>
      </c>
      <c r="C194" s="252" t="s">
        <v>619</v>
      </c>
      <c r="D194" s="236" t="s">
        <v>353</v>
      </c>
      <c r="E194" s="237">
        <v>20.42089</v>
      </c>
      <c r="F194" s="238"/>
      <c r="G194" s="239">
        <f>ROUND(E194*F194,2)</f>
        <v>0</v>
      </c>
      <c r="H194" s="238"/>
      <c r="I194" s="239">
        <f>ROUND(E194*H194,2)</f>
        <v>0</v>
      </c>
      <c r="J194" s="238"/>
      <c r="K194" s="239">
        <f>ROUND(E194*J194,2)</f>
        <v>0</v>
      </c>
      <c r="L194" s="239">
        <v>12</v>
      </c>
      <c r="M194" s="239">
        <f>G194*(1+L194/100)</f>
        <v>0</v>
      </c>
      <c r="N194" s="237">
        <v>0</v>
      </c>
      <c r="O194" s="237">
        <f>ROUND(E194*N194,2)</f>
        <v>0</v>
      </c>
      <c r="P194" s="237">
        <v>0</v>
      </c>
      <c r="Q194" s="237">
        <f>ROUND(E194*P194,2)</f>
        <v>0</v>
      </c>
      <c r="R194" s="239"/>
      <c r="S194" s="239" t="s">
        <v>192</v>
      </c>
      <c r="T194" s="240" t="s">
        <v>192</v>
      </c>
      <c r="U194" s="220">
        <v>0</v>
      </c>
      <c r="V194" s="220">
        <f>ROUND(E194*U194,2)</f>
        <v>0</v>
      </c>
      <c r="W194" s="220"/>
      <c r="X194" s="220" t="s">
        <v>180</v>
      </c>
      <c r="Y194" s="220" t="s">
        <v>140</v>
      </c>
      <c r="Z194" s="210"/>
      <c r="AA194" s="210"/>
      <c r="AB194" s="210"/>
      <c r="AC194" s="210"/>
      <c r="AD194" s="210"/>
      <c r="AE194" s="210"/>
      <c r="AF194" s="210"/>
      <c r="AG194" s="210" t="s">
        <v>181</v>
      </c>
      <c r="AH194" s="210"/>
      <c r="AI194" s="210"/>
      <c r="AJ194" s="210"/>
      <c r="AK194" s="210"/>
      <c r="AL194" s="210"/>
      <c r="AM194" s="210"/>
      <c r="AN194" s="210"/>
      <c r="AO194" s="210"/>
      <c r="AP194" s="210"/>
      <c r="AQ194" s="210"/>
      <c r="AR194" s="210"/>
      <c r="AS194" s="210"/>
      <c r="AT194" s="210"/>
      <c r="AU194" s="210"/>
      <c r="AV194" s="210"/>
      <c r="AW194" s="210"/>
      <c r="AX194" s="210"/>
      <c r="AY194" s="210"/>
      <c r="AZ194" s="210"/>
      <c r="BA194" s="210"/>
      <c r="BB194" s="210"/>
      <c r="BC194" s="210"/>
      <c r="BD194" s="210"/>
      <c r="BE194" s="210"/>
      <c r="BF194" s="210"/>
      <c r="BG194" s="210"/>
      <c r="BH194" s="210"/>
    </row>
    <row r="195" spans="1:60" outlineLevel="2" x14ac:dyDescent="0.2">
      <c r="A195" s="217"/>
      <c r="B195" s="218"/>
      <c r="C195" s="256" t="s">
        <v>620</v>
      </c>
      <c r="D195" s="224"/>
      <c r="E195" s="225">
        <v>3.86341</v>
      </c>
      <c r="F195" s="220"/>
      <c r="G195" s="220"/>
      <c r="H195" s="220"/>
      <c r="I195" s="220"/>
      <c r="J195" s="220"/>
      <c r="K195" s="220"/>
      <c r="L195" s="220"/>
      <c r="M195" s="220"/>
      <c r="N195" s="219"/>
      <c r="O195" s="219"/>
      <c r="P195" s="219"/>
      <c r="Q195" s="219"/>
      <c r="R195" s="220"/>
      <c r="S195" s="220"/>
      <c r="T195" s="220"/>
      <c r="U195" s="220"/>
      <c r="V195" s="220"/>
      <c r="W195" s="220"/>
      <c r="X195" s="220"/>
      <c r="Y195" s="220"/>
      <c r="Z195" s="210"/>
      <c r="AA195" s="210"/>
      <c r="AB195" s="210"/>
      <c r="AC195" s="210"/>
      <c r="AD195" s="210"/>
      <c r="AE195" s="210"/>
      <c r="AF195" s="210"/>
      <c r="AG195" s="210" t="s">
        <v>194</v>
      </c>
      <c r="AH195" s="210">
        <v>7</v>
      </c>
      <c r="AI195" s="210"/>
      <c r="AJ195" s="210"/>
      <c r="AK195" s="210"/>
      <c r="AL195" s="210"/>
      <c r="AM195" s="210"/>
      <c r="AN195" s="210"/>
      <c r="AO195" s="210"/>
      <c r="AP195" s="210"/>
      <c r="AQ195" s="210"/>
      <c r="AR195" s="210"/>
      <c r="AS195" s="210"/>
      <c r="AT195" s="210"/>
      <c r="AU195" s="210"/>
      <c r="AV195" s="210"/>
      <c r="AW195" s="210"/>
      <c r="AX195" s="210"/>
      <c r="AY195" s="210"/>
      <c r="AZ195" s="210"/>
      <c r="BA195" s="210"/>
      <c r="BB195" s="210"/>
      <c r="BC195" s="210"/>
      <c r="BD195" s="210"/>
      <c r="BE195" s="210"/>
      <c r="BF195" s="210"/>
      <c r="BG195" s="210"/>
      <c r="BH195" s="210"/>
    </row>
    <row r="196" spans="1:60" outlineLevel="3" x14ac:dyDescent="0.2">
      <c r="A196" s="217"/>
      <c r="B196" s="218"/>
      <c r="C196" s="256" t="s">
        <v>621</v>
      </c>
      <c r="D196" s="224"/>
      <c r="E196" s="225">
        <v>16.557480000000002</v>
      </c>
      <c r="F196" s="220"/>
      <c r="G196" s="220"/>
      <c r="H196" s="220"/>
      <c r="I196" s="220"/>
      <c r="J196" s="220"/>
      <c r="K196" s="220"/>
      <c r="L196" s="220"/>
      <c r="M196" s="220"/>
      <c r="N196" s="219"/>
      <c r="O196" s="219"/>
      <c r="P196" s="219"/>
      <c r="Q196" s="219"/>
      <c r="R196" s="220"/>
      <c r="S196" s="220"/>
      <c r="T196" s="220"/>
      <c r="U196" s="220"/>
      <c r="V196" s="220"/>
      <c r="W196" s="220"/>
      <c r="X196" s="220"/>
      <c r="Y196" s="220"/>
      <c r="Z196" s="210"/>
      <c r="AA196" s="210"/>
      <c r="AB196" s="210"/>
      <c r="AC196" s="210"/>
      <c r="AD196" s="210"/>
      <c r="AE196" s="210"/>
      <c r="AF196" s="210"/>
      <c r="AG196" s="210" t="s">
        <v>194</v>
      </c>
      <c r="AH196" s="210">
        <v>7</v>
      </c>
      <c r="AI196" s="210"/>
      <c r="AJ196" s="210"/>
      <c r="AK196" s="210"/>
      <c r="AL196" s="210"/>
      <c r="AM196" s="210"/>
      <c r="AN196" s="210"/>
      <c r="AO196" s="210"/>
      <c r="AP196" s="210"/>
      <c r="AQ196" s="210"/>
      <c r="AR196" s="210"/>
      <c r="AS196" s="210"/>
      <c r="AT196" s="210"/>
      <c r="AU196" s="210"/>
      <c r="AV196" s="210"/>
      <c r="AW196" s="210"/>
      <c r="AX196" s="210"/>
      <c r="AY196" s="210"/>
      <c r="AZ196" s="210"/>
      <c r="BA196" s="210"/>
      <c r="BB196" s="210"/>
      <c r="BC196" s="210"/>
      <c r="BD196" s="210"/>
      <c r="BE196" s="210"/>
      <c r="BF196" s="210"/>
      <c r="BG196" s="210"/>
      <c r="BH196" s="210"/>
    </row>
    <row r="197" spans="1:60" ht="22.5" outlineLevel="1" x14ac:dyDescent="0.2">
      <c r="A197" s="234">
        <v>58</v>
      </c>
      <c r="B197" s="235" t="s">
        <v>622</v>
      </c>
      <c r="C197" s="252" t="s">
        <v>623</v>
      </c>
      <c r="D197" s="236" t="s">
        <v>353</v>
      </c>
      <c r="E197" s="237">
        <v>48.199179999999998</v>
      </c>
      <c r="F197" s="238"/>
      <c r="G197" s="239">
        <f>ROUND(E197*F197,2)</f>
        <v>0</v>
      </c>
      <c r="H197" s="238"/>
      <c r="I197" s="239">
        <f>ROUND(E197*H197,2)</f>
        <v>0</v>
      </c>
      <c r="J197" s="238"/>
      <c r="K197" s="239">
        <f>ROUND(E197*J197,2)</f>
        <v>0</v>
      </c>
      <c r="L197" s="239">
        <v>12</v>
      </c>
      <c r="M197" s="239">
        <f>G197*(1+L197/100)</f>
        <v>0</v>
      </c>
      <c r="N197" s="237">
        <v>0</v>
      </c>
      <c r="O197" s="237">
        <f>ROUND(E197*N197,2)</f>
        <v>0</v>
      </c>
      <c r="P197" s="237">
        <v>0</v>
      </c>
      <c r="Q197" s="237">
        <f>ROUND(E197*P197,2)</f>
        <v>0</v>
      </c>
      <c r="R197" s="239"/>
      <c r="S197" s="239" t="s">
        <v>192</v>
      </c>
      <c r="T197" s="240" t="s">
        <v>192</v>
      </c>
      <c r="U197" s="220">
        <v>0</v>
      </c>
      <c r="V197" s="220">
        <f>ROUND(E197*U197,2)</f>
        <v>0</v>
      </c>
      <c r="W197" s="220"/>
      <c r="X197" s="220" t="s">
        <v>180</v>
      </c>
      <c r="Y197" s="220" t="s">
        <v>140</v>
      </c>
      <c r="Z197" s="210"/>
      <c r="AA197" s="210"/>
      <c r="AB197" s="210"/>
      <c r="AC197" s="210"/>
      <c r="AD197" s="210"/>
      <c r="AE197" s="210"/>
      <c r="AF197" s="210"/>
      <c r="AG197" s="210" t="s">
        <v>181</v>
      </c>
      <c r="AH197" s="210"/>
      <c r="AI197" s="210"/>
      <c r="AJ197" s="210"/>
      <c r="AK197" s="210"/>
      <c r="AL197" s="210"/>
      <c r="AM197" s="210"/>
      <c r="AN197" s="210"/>
      <c r="AO197" s="210"/>
      <c r="AP197" s="210"/>
      <c r="AQ197" s="210"/>
      <c r="AR197" s="210"/>
      <c r="AS197" s="210"/>
      <c r="AT197" s="210"/>
      <c r="AU197" s="210"/>
      <c r="AV197" s="210"/>
      <c r="AW197" s="210"/>
      <c r="AX197" s="210"/>
      <c r="AY197" s="210"/>
      <c r="AZ197" s="210"/>
      <c r="BA197" s="210"/>
      <c r="BB197" s="210"/>
      <c r="BC197" s="210"/>
      <c r="BD197" s="210"/>
      <c r="BE197" s="210"/>
      <c r="BF197" s="210"/>
      <c r="BG197" s="210"/>
      <c r="BH197" s="210"/>
    </row>
    <row r="198" spans="1:60" outlineLevel="2" x14ac:dyDescent="0.2">
      <c r="A198" s="217"/>
      <c r="B198" s="218"/>
      <c r="C198" s="253" t="s">
        <v>624</v>
      </c>
      <c r="D198" s="241"/>
      <c r="E198" s="241"/>
      <c r="F198" s="241"/>
      <c r="G198" s="241"/>
      <c r="H198" s="220"/>
      <c r="I198" s="220"/>
      <c r="J198" s="220"/>
      <c r="K198" s="220"/>
      <c r="L198" s="220"/>
      <c r="M198" s="220"/>
      <c r="N198" s="219"/>
      <c r="O198" s="219"/>
      <c r="P198" s="219"/>
      <c r="Q198" s="219"/>
      <c r="R198" s="220"/>
      <c r="S198" s="220"/>
      <c r="T198" s="220"/>
      <c r="U198" s="220"/>
      <c r="V198" s="220"/>
      <c r="W198" s="220"/>
      <c r="X198" s="220"/>
      <c r="Y198" s="220"/>
      <c r="Z198" s="210"/>
      <c r="AA198" s="210"/>
      <c r="AB198" s="210"/>
      <c r="AC198" s="210"/>
      <c r="AD198" s="210"/>
      <c r="AE198" s="210"/>
      <c r="AF198" s="210"/>
      <c r="AG198" s="210" t="s">
        <v>143</v>
      </c>
      <c r="AH198" s="210"/>
      <c r="AI198" s="210"/>
      <c r="AJ198" s="210"/>
      <c r="AK198" s="210"/>
      <c r="AL198" s="210"/>
      <c r="AM198" s="210"/>
      <c r="AN198" s="210"/>
      <c r="AO198" s="210"/>
      <c r="AP198" s="210"/>
      <c r="AQ198" s="210"/>
      <c r="AR198" s="210"/>
      <c r="AS198" s="210"/>
      <c r="AT198" s="210"/>
      <c r="AU198" s="210"/>
      <c r="AV198" s="210"/>
      <c r="AW198" s="210"/>
      <c r="AX198" s="210"/>
      <c r="AY198" s="210"/>
      <c r="AZ198" s="210"/>
      <c r="BA198" s="210"/>
      <c r="BB198" s="210"/>
      <c r="BC198" s="210"/>
      <c r="BD198" s="210"/>
      <c r="BE198" s="210"/>
      <c r="BF198" s="210"/>
      <c r="BG198" s="210"/>
      <c r="BH198" s="210"/>
    </row>
    <row r="199" spans="1:60" outlineLevel="2" x14ac:dyDescent="0.2">
      <c r="A199" s="217"/>
      <c r="B199" s="218"/>
      <c r="C199" s="256" t="s">
        <v>625</v>
      </c>
      <c r="D199" s="224"/>
      <c r="E199" s="225">
        <v>24.284300000000002</v>
      </c>
      <c r="F199" s="220"/>
      <c r="G199" s="220"/>
      <c r="H199" s="220"/>
      <c r="I199" s="220"/>
      <c r="J199" s="220"/>
      <c r="K199" s="220"/>
      <c r="L199" s="220"/>
      <c r="M199" s="220"/>
      <c r="N199" s="219"/>
      <c r="O199" s="219"/>
      <c r="P199" s="219"/>
      <c r="Q199" s="219"/>
      <c r="R199" s="220"/>
      <c r="S199" s="220"/>
      <c r="T199" s="220"/>
      <c r="U199" s="220"/>
      <c r="V199" s="220"/>
      <c r="W199" s="220"/>
      <c r="X199" s="220"/>
      <c r="Y199" s="220"/>
      <c r="Z199" s="210"/>
      <c r="AA199" s="210"/>
      <c r="AB199" s="210"/>
      <c r="AC199" s="210"/>
      <c r="AD199" s="210"/>
      <c r="AE199" s="210"/>
      <c r="AF199" s="210"/>
      <c r="AG199" s="210" t="s">
        <v>194</v>
      </c>
      <c r="AH199" s="210">
        <v>7</v>
      </c>
      <c r="AI199" s="210"/>
      <c r="AJ199" s="210"/>
      <c r="AK199" s="210"/>
      <c r="AL199" s="210"/>
      <c r="AM199" s="210"/>
      <c r="AN199" s="210"/>
      <c r="AO199" s="210"/>
      <c r="AP199" s="210"/>
      <c r="AQ199" s="210"/>
      <c r="AR199" s="210"/>
      <c r="AS199" s="210"/>
      <c r="AT199" s="210"/>
      <c r="AU199" s="210"/>
      <c r="AV199" s="210"/>
      <c r="AW199" s="210"/>
      <c r="AX199" s="210"/>
      <c r="AY199" s="210"/>
      <c r="AZ199" s="210"/>
      <c r="BA199" s="210"/>
      <c r="BB199" s="210"/>
      <c r="BC199" s="210"/>
      <c r="BD199" s="210"/>
      <c r="BE199" s="210"/>
      <c r="BF199" s="210"/>
      <c r="BG199" s="210"/>
      <c r="BH199" s="210"/>
    </row>
    <row r="200" spans="1:60" outlineLevel="3" x14ac:dyDescent="0.2">
      <c r="A200" s="217"/>
      <c r="B200" s="218"/>
      <c r="C200" s="256" t="s">
        <v>626</v>
      </c>
      <c r="D200" s="224"/>
      <c r="E200" s="225">
        <v>7.2605199999999996</v>
      </c>
      <c r="F200" s="220"/>
      <c r="G200" s="220"/>
      <c r="H200" s="220"/>
      <c r="I200" s="220"/>
      <c r="J200" s="220"/>
      <c r="K200" s="220"/>
      <c r="L200" s="220"/>
      <c r="M200" s="220"/>
      <c r="N200" s="219"/>
      <c r="O200" s="219"/>
      <c r="P200" s="219"/>
      <c r="Q200" s="219"/>
      <c r="R200" s="220"/>
      <c r="S200" s="220"/>
      <c r="T200" s="220"/>
      <c r="U200" s="220"/>
      <c r="V200" s="220"/>
      <c r="W200" s="220"/>
      <c r="X200" s="220"/>
      <c r="Y200" s="220"/>
      <c r="Z200" s="210"/>
      <c r="AA200" s="210"/>
      <c r="AB200" s="210"/>
      <c r="AC200" s="210"/>
      <c r="AD200" s="210"/>
      <c r="AE200" s="210"/>
      <c r="AF200" s="210"/>
      <c r="AG200" s="210" t="s">
        <v>194</v>
      </c>
      <c r="AH200" s="210">
        <v>7</v>
      </c>
      <c r="AI200" s="210"/>
      <c r="AJ200" s="210"/>
      <c r="AK200" s="210"/>
      <c r="AL200" s="210"/>
      <c r="AM200" s="210"/>
      <c r="AN200" s="210"/>
      <c r="AO200" s="210"/>
      <c r="AP200" s="210"/>
      <c r="AQ200" s="210"/>
      <c r="AR200" s="210"/>
      <c r="AS200" s="210"/>
      <c r="AT200" s="210"/>
      <c r="AU200" s="210"/>
      <c r="AV200" s="210"/>
      <c r="AW200" s="210"/>
      <c r="AX200" s="210"/>
      <c r="AY200" s="210"/>
      <c r="AZ200" s="210"/>
      <c r="BA200" s="210"/>
      <c r="BB200" s="210"/>
      <c r="BC200" s="210"/>
      <c r="BD200" s="210"/>
      <c r="BE200" s="210"/>
      <c r="BF200" s="210"/>
      <c r="BG200" s="210"/>
      <c r="BH200" s="210"/>
    </row>
    <row r="201" spans="1:60" outlineLevel="3" x14ac:dyDescent="0.2">
      <c r="A201" s="217"/>
      <c r="B201" s="218"/>
      <c r="C201" s="256" t="s">
        <v>627</v>
      </c>
      <c r="D201" s="224"/>
      <c r="E201" s="225">
        <v>16.654350000000001</v>
      </c>
      <c r="F201" s="220"/>
      <c r="G201" s="220"/>
      <c r="H201" s="220"/>
      <c r="I201" s="220"/>
      <c r="J201" s="220"/>
      <c r="K201" s="220"/>
      <c r="L201" s="220"/>
      <c r="M201" s="220"/>
      <c r="N201" s="219"/>
      <c r="O201" s="219"/>
      <c r="P201" s="219"/>
      <c r="Q201" s="219"/>
      <c r="R201" s="220"/>
      <c r="S201" s="220"/>
      <c r="T201" s="220"/>
      <c r="U201" s="220"/>
      <c r="V201" s="220"/>
      <c r="W201" s="220"/>
      <c r="X201" s="220"/>
      <c r="Y201" s="220"/>
      <c r="Z201" s="210"/>
      <c r="AA201" s="210"/>
      <c r="AB201" s="210"/>
      <c r="AC201" s="210"/>
      <c r="AD201" s="210"/>
      <c r="AE201" s="210"/>
      <c r="AF201" s="210"/>
      <c r="AG201" s="210" t="s">
        <v>194</v>
      </c>
      <c r="AH201" s="210">
        <v>7</v>
      </c>
      <c r="AI201" s="210"/>
      <c r="AJ201" s="210"/>
      <c r="AK201" s="210"/>
      <c r="AL201" s="210"/>
      <c r="AM201" s="210"/>
      <c r="AN201" s="210"/>
      <c r="AO201" s="210"/>
      <c r="AP201" s="210"/>
      <c r="AQ201" s="210"/>
      <c r="AR201" s="210"/>
      <c r="AS201" s="210"/>
      <c r="AT201" s="210"/>
      <c r="AU201" s="210"/>
      <c r="AV201" s="210"/>
      <c r="AW201" s="210"/>
      <c r="AX201" s="210"/>
      <c r="AY201" s="210"/>
      <c r="AZ201" s="210"/>
      <c r="BA201" s="210"/>
      <c r="BB201" s="210"/>
      <c r="BC201" s="210"/>
      <c r="BD201" s="210"/>
      <c r="BE201" s="210"/>
      <c r="BF201" s="210"/>
      <c r="BG201" s="210"/>
      <c r="BH201" s="210"/>
    </row>
    <row r="202" spans="1:60" x14ac:dyDescent="0.2">
      <c r="A202" s="3"/>
      <c r="B202" s="4"/>
      <c r="C202" s="258"/>
      <c r="D202" s="6"/>
      <c r="E202" s="3"/>
      <c r="F202" s="3"/>
      <c r="G202" s="3"/>
      <c r="H202" s="3"/>
      <c r="I202" s="3"/>
      <c r="J202" s="3"/>
      <c r="K202" s="3"/>
      <c r="L202" s="3"/>
      <c r="M202" s="3"/>
      <c r="N202" s="3"/>
      <c r="O202" s="3"/>
      <c r="P202" s="3"/>
      <c r="Q202" s="3"/>
      <c r="R202" s="3"/>
      <c r="S202" s="3"/>
      <c r="T202" s="3"/>
      <c r="U202" s="3"/>
      <c r="V202" s="3"/>
      <c r="W202" s="3"/>
      <c r="X202" s="3"/>
      <c r="Y202" s="3"/>
      <c r="AE202">
        <v>12</v>
      </c>
      <c r="AF202">
        <v>21</v>
      </c>
      <c r="AG202" t="s">
        <v>118</v>
      </c>
    </row>
    <row r="203" spans="1:60" x14ac:dyDescent="0.2">
      <c r="A203" s="213"/>
      <c r="B203" s="214" t="s">
        <v>31</v>
      </c>
      <c r="C203" s="259"/>
      <c r="D203" s="215"/>
      <c r="E203" s="216"/>
      <c r="F203" s="216"/>
      <c r="G203" s="233">
        <f>G8+G11+G18+G39+G85+G87+G89+G102+G149+G158+G170+G185</f>
        <v>0</v>
      </c>
      <c r="H203" s="3"/>
      <c r="I203" s="3"/>
      <c r="J203" s="3"/>
      <c r="K203" s="3"/>
      <c r="L203" s="3"/>
      <c r="M203" s="3"/>
      <c r="N203" s="3"/>
      <c r="O203" s="3"/>
      <c r="P203" s="3"/>
      <c r="Q203" s="3"/>
      <c r="R203" s="3"/>
      <c r="S203" s="3"/>
      <c r="T203" s="3"/>
      <c r="U203" s="3"/>
      <c r="V203" s="3"/>
      <c r="W203" s="3"/>
      <c r="X203" s="3"/>
      <c r="Y203" s="3"/>
      <c r="AE203">
        <f>SUMIF(L7:L201,AE202,G7:G201)</f>
        <v>0</v>
      </c>
      <c r="AF203">
        <f>SUMIF(L7:L201,AF202,G7:G201)</f>
        <v>0</v>
      </c>
      <c r="AG203" t="s">
        <v>441</v>
      </c>
    </row>
    <row r="204" spans="1:60" x14ac:dyDescent="0.2">
      <c r="D204" s="10"/>
    </row>
    <row r="205" spans="1:60" x14ac:dyDescent="0.2">
      <c r="D205" s="10"/>
    </row>
    <row r="206" spans="1:60" x14ac:dyDescent="0.2">
      <c r="D206" s="10"/>
    </row>
    <row r="207" spans="1:60" x14ac:dyDescent="0.2">
      <c r="D207" s="10"/>
    </row>
    <row r="208" spans="1:60"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sheetData>
  <sheetProtection algorithmName="SHA-512" hashValue="9sT7LAAS73UuC5nE4/23WRBOU8IxxpISrK9kCv1t/JaLbCPLJBp/0Bymd7J7mMpEU81+wdFRUJkE1t92MGakug==" saltValue="NhOKXgtLaQ7cPFGqDGDkfw==" spinCount="100000" sheet="1" formatRows="0"/>
  <mergeCells count="19">
    <mergeCell ref="C168:G168"/>
    <mergeCell ref="C169:G169"/>
    <mergeCell ref="C174:G174"/>
    <mergeCell ref="C188:G188"/>
    <mergeCell ref="C198:G198"/>
    <mergeCell ref="C162:G162"/>
    <mergeCell ref="C163:G163"/>
    <mergeCell ref="C164:G164"/>
    <mergeCell ref="C165:G165"/>
    <mergeCell ref="C166:G166"/>
    <mergeCell ref="C167:G167"/>
    <mergeCell ref="A1:G1"/>
    <mergeCell ref="C2:G2"/>
    <mergeCell ref="C3:G3"/>
    <mergeCell ref="C4:G4"/>
    <mergeCell ref="C141:G141"/>
    <mergeCell ref="C145:G145"/>
    <mergeCell ref="C154:G154"/>
    <mergeCell ref="C161:G161"/>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4990"/>
  <sheetViews>
    <sheetView workbookViewId="0">
      <pane ySplit="7" topLeftCell="A8" activePane="bottomLeft" state="frozen"/>
      <selection pane="bottomLeft" activeCell="AD6" sqref="AD6"/>
    </sheetView>
  </sheetViews>
  <sheetFormatPr defaultRowHeight="12.75" outlineLevelRow="3" x14ac:dyDescent="0.2"/>
  <cols>
    <col min="1" max="1" width="3.42578125" customWidth="1"/>
    <col min="2" max="2" width="12.5703125" style="174" customWidth="1"/>
    <col min="3" max="3" width="38.28515625" style="174"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 min="53" max="53" width="73.7109375" customWidth="1"/>
  </cols>
  <sheetData>
    <row r="1" spans="1:60" ht="15.75" customHeight="1" x14ac:dyDescent="0.25">
      <c r="A1" s="195" t="s">
        <v>7</v>
      </c>
      <c r="B1" s="195"/>
      <c r="C1" s="195"/>
      <c r="D1" s="195"/>
      <c r="E1" s="195"/>
      <c r="F1" s="195"/>
      <c r="G1" s="195"/>
      <c r="AG1" t="s">
        <v>106</v>
      </c>
    </row>
    <row r="2" spans="1:60" ht="24.95" customHeight="1" x14ac:dyDescent="0.2">
      <c r="A2" s="196" t="s">
        <v>8</v>
      </c>
      <c r="B2" s="48" t="s">
        <v>43</v>
      </c>
      <c r="C2" s="199" t="s">
        <v>44</v>
      </c>
      <c r="D2" s="197"/>
      <c r="E2" s="197"/>
      <c r="F2" s="197"/>
      <c r="G2" s="198"/>
      <c r="AG2" t="s">
        <v>107</v>
      </c>
    </row>
    <row r="3" spans="1:60" ht="24.95" customHeight="1" x14ac:dyDescent="0.2">
      <c r="A3" s="196" t="s">
        <v>9</v>
      </c>
      <c r="B3" s="48" t="s">
        <v>58</v>
      </c>
      <c r="C3" s="199" t="s">
        <v>59</v>
      </c>
      <c r="D3" s="197"/>
      <c r="E3" s="197"/>
      <c r="F3" s="197"/>
      <c r="G3" s="198"/>
      <c r="AC3" s="174" t="s">
        <v>107</v>
      </c>
      <c r="AG3" t="s">
        <v>108</v>
      </c>
    </row>
    <row r="4" spans="1:60" ht="24.95" customHeight="1" x14ac:dyDescent="0.2">
      <c r="A4" s="200" t="s">
        <v>10</v>
      </c>
      <c r="B4" s="201" t="s">
        <v>63</v>
      </c>
      <c r="C4" s="202" t="s">
        <v>64</v>
      </c>
      <c r="D4" s="203"/>
      <c r="E4" s="203"/>
      <c r="F4" s="203"/>
      <c r="G4" s="204"/>
      <c r="AG4" t="s">
        <v>109</v>
      </c>
    </row>
    <row r="5" spans="1:60" x14ac:dyDescent="0.2">
      <c r="D5" s="10"/>
    </row>
    <row r="6" spans="1:60" ht="38.25" x14ac:dyDescent="0.2">
      <c r="A6" s="206" t="s">
        <v>110</v>
      </c>
      <c r="B6" s="208" t="s">
        <v>111</v>
      </c>
      <c r="C6" s="208" t="s">
        <v>112</v>
      </c>
      <c r="D6" s="207" t="s">
        <v>113</v>
      </c>
      <c r="E6" s="206" t="s">
        <v>114</v>
      </c>
      <c r="F6" s="205" t="s">
        <v>115</v>
      </c>
      <c r="G6" s="206" t="s">
        <v>31</v>
      </c>
      <c r="H6" s="209" t="s">
        <v>32</v>
      </c>
      <c r="I6" s="209" t="s">
        <v>116</v>
      </c>
      <c r="J6" s="209" t="s">
        <v>33</v>
      </c>
      <c r="K6" s="209" t="s">
        <v>117</v>
      </c>
      <c r="L6" s="209" t="s">
        <v>118</v>
      </c>
      <c r="M6" s="209" t="s">
        <v>119</v>
      </c>
      <c r="N6" s="209" t="s">
        <v>120</v>
      </c>
      <c r="O6" s="209" t="s">
        <v>121</v>
      </c>
      <c r="P6" s="209" t="s">
        <v>122</v>
      </c>
      <c r="Q6" s="209" t="s">
        <v>123</v>
      </c>
      <c r="R6" s="209" t="s">
        <v>124</v>
      </c>
      <c r="S6" s="209" t="s">
        <v>125</v>
      </c>
      <c r="T6" s="209" t="s">
        <v>126</v>
      </c>
      <c r="U6" s="209" t="s">
        <v>127</v>
      </c>
      <c r="V6" s="209" t="s">
        <v>128</v>
      </c>
      <c r="W6" s="209" t="s">
        <v>129</v>
      </c>
      <c r="X6" s="209" t="s">
        <v>130</v>
      </c>
      <c r="Y6" s="209" t="s">
        <v>131</v>
      </c>
    </row>
    <row r="7" spans="1:60" hidden="1" x14ac:dyDescent="0.2">
      <c r="A7" s="3"/>
      <c r="B7" s="4"/>
      <c r="C7" s="4"/>
      <c r="D7" s="6"/>
      <c r="E7" s="211"/>
      <c r="F7" s="212"/>
      <c r="G7" s="212"/>
      <c r="H7" s="212"/>
      <c r="I7" s="212"/>
      <c r="J7" s="212"/>
      <c r="K7" s="212"/>
      <c r="L7" s="212"/>
      <c r="M7" s="212"/>
      <c r="N7" s="211"/>
      <c r="O7" s="211"/>
      <c r="P7" s="211"/>
      <c r="Q7" s="211"/>
      <c r="R7" s="212"/>
      <c r="S7" s="212"/>
      <c r="T7" s="212"/>
      <c r="U7" s="212"/>
      <c r="V7" s="212"/>
      <c r="W7" s="212"/>
      <c r="X7" s="212"/>
      <c r="Y7" s="212"/>
    </row>
    <row r="8" spans="1:60" x14ac:dyDescent="0.2">
      <c r="A8" s="227" t="s">
        <v>132</v>
      </c>
      <c r="B8" s="228" t="s">
        <v>104</v>
      </c>
      <c r="C8" s="251" t="s">
        <v>29</v>
      </c>
      <c r="D8" s="229"/>
      <c r="E8" s="230"/>
      <c r="F8" s="231"/>
      <c r="G8" s="231">
        <f>SUMIF(AG9:AG24,"&lt;&gt;NOR",G9:G24)</f>
        <v>0</v>
      </c>
      <c r="H8" s="231"/>
      <c r="I8" s="231">
        <f>SUM(I9:I24)</f>
        <v>0</v>
      </c>
      <c r="J8" s="231"/>
      <c r="K8" s="231">
        <f>SUM(K9:K24)</f>
        <v>0</v>
      </c>
      <c r="L8" s="231"/>
      <c r="M8" s="231">
        <f>SUM(M9:M24)</f>
        <v>0</v>
      </c>
      <c r="N8" s="230"/>
      <c r="O8" s="230">
        <f>SUM(O9:O24)</f>
        <v>0</v>
      </c>
      <c r="P8" s="230"/>
      <c r="Q8" s="230">
        <f>SUM(Q9:Q24)</f>
        <v>0</v>
      </c>
      <c r="R8" s="231"/>
      <c r="S8" s="231"/>
      <c r="T8" s="232"/>
      <c r="U8" s="226"/>
      <c r="V8" s="226">
        <f>SUM(V9:V24)</f>
        <v>0</v>
      </c>
      <c r="W8" s="226"/>
      <c r="X8" s="226"/>
      <c r="Y8" s="226"/>
      <c r="AG8" t="s">
        <v>133</v>
      </c>
    </row>
    <row r="9" spans="1:60" ht="33.75" outlineLevel="1" x14ac:dyDescent="0.2">
      <c r="A9" s="234">
        <v>1</v>
      </c>
      <c r="B9" s="235" t="s">
        <v>628</v>
      </c>
      <c r="C9" s="252" t="s">
        <v>629</v>
      </c>
      <c r="D9" s="236" t="s">
        <v>391</v>
      </c>
      <c r="E9" s="237">
        <v>1</v>
      </c>
      <c r="F9" s="238"/>
      <c r="G9" s="239">
        <f>ROUND(E9*F9,2)</f>
        <v>0</v>
      </c>
      <c r="H9" s="238"/>
      <c r="I9" s="239">
        <f>ROUND(E9*H9,2)</f>
        <v>0</v>
      </c>
      <c r="J9" s="238"/>
      <c r="K9" s="239">
        <f>ROUND(E9*J9,2)</f>
        <v>0</v>
      </c>
      <c r="L9" s="239">
        <v>12</v>
      </c>
      <c r="M9" s="239">
        <f>G9*(1+L9/100)</f>
        <v>0</v>
      </c>
      <c r="N9" s="237">
        <v>0</v>
      </c>
      <c r="O9" s="237">
        <f>ROUND(E9*N9,2)</f>
        <v>0</v>
      </c>
      <c r="P9" s="237">
        <v>0</v>
      </c>
      <c r="Q9" s="237">
        <f>ROUND(E9*P9,2)</f>
        <v>0</v>
      </c>
      <c r="R9" s="239"/>
      <c r="S9" s="239" t="s">
        <v>137</v>
      </c>
      <c r="T9" s="240" t="s">
        <v>158</v>
      </c>
      <c r="U9" s="220">
        <v>0</v>
      </c>
      <c r="V9" s="220">
        <f>ROUND(E9*U9,2)</f>
        <v>0</v>
      </c>
      <c r="W9" s="220"/>
      <c r="X9" s="220" t="s">
        <v>180</v>
      </c>
      <c r="Y9" s="220" t="s">
        <v>140</v>
      </c>
      <c r="Z9" s="210"/>
      <c r="AA9" s="210"/>
      <c r="AB9" s="210"/>
      <c r="AC9" s="210"/>
      <c r="AD9" s="210"/>
      <c r="AE9" s="210"/>
      <c r="AF9" s="210"/>
      <c r="AG9" s="210" t="s">
        <v>181</v>
      </c>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row>
    <row r="10" spans="1:60" outlineLevel="2" x14ac:dyDescent="0.2">
      <c r="A10" s="217"/>
      <c r="B10" s="218"/>
      <c r="C10" s="253" t="s">
        <v>630</v>
      </c>
      <c r="D10" s="241"/>
      <c r="E10" s="241"/>
      <c r="F10" s="241"/>
      <c r="G10" s="241"/>
      <c r="H10" s="220"/>
      <c r="I10" s="220"/>
      <c r="J10" s="220"/>
      <c r="K10" s="220"/>
      <c r="L10" s="220"/>
      <c r="M10" s="220"/>
      <c r="N10" s="219"/>
      <c r="O10" s="219"/>
      <c r="P10" s="219"/>
      <c r="Q10" s="219"/>
      <c r="R10" s="220"/>
      <c r="S10" s="220"/>
      <c r="T10" s="220"/>
      <c r="U10" s="220"/>
      <c r="V10" s="220"/>
      <c r="W10" s="220"/>
      <c r="X10" s="220"/>
      <c r="Y10" s="220"/>
      <c r="Z10" s="210"/>
      <c r="AA10" s="210"/>
      <c r="AB10" s="210"/>
      <c r="AC10" s="210"/>
      <c r="AD10" s="210"/>
      <c r="AE10" s="210"/>
      <c r="AF10" s="210"/>
      <c r="AG10" s="210" t="s">
        <v>143</v>
      </c>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row>
    <row r="11" spans="1:60" outlineLevel="1" x14ac:dyDescent="0.2">
      <c r="A11" s="234">
        <v>2</v>
      </c>
      <c r="B11" s="235" t="s">
        <v>631</v>
      </c>
      <c r="C11" s="252" t="s">
        <v>632</v>
      </c>
      <c r="D11" s="236" t="s">
        <v>436</v>
      </c>
      <c r="E11" s="237">
        <v>1</v>
      </c>
      <c r="F11" s="238"/>
      <c r="G11" s="239">
        <f>ROUND(E11*F11,2)</f>
        <v>0</v>
      </c>
      <c r="H11" s="238"/>
      <c r="I11" s="239">
        <f>ROUND(E11*H11,2)</f>
        <v>0</v>
      </c>
      <c r="J11" s="238"/>
      <c r="K11" s="239">
        <f>ROUND(E11*J11,2)</f>
        <v>0</v>
      </c>
      <c r="L11" s="239">
        <v>12</v>
      </c>
      <c r="M11" s="239">
        <f>G11*(1+L11/100)</f>
        <v>0</v>
      </c>
      <c r="N11" s="237">
        <v>0</v>
      </c>
      <c r="O11" s="237">
        <f>ROUND(E11*N11,2)</f>
        <v>0</v>
      </c>
      <c r="P11" s="237">
        <v>0</v>
      </c>
      <c r="Q11" s="237">
        <f>ROUND(E11*P11,2)</f>
        <v>0</v>
      </c>
      <c r="R11" s="239"/>
      <c r="S11" s="239" t="s">
        <v>192</v>
      </c>
      <c r="T11" s="240" t="s">
        <v>158</v>
      </c>
      <c r="U11" s="220">
        <v>0</v>
      </c>
      <c r="V11" s="220">
        <f>ROUND(E11*U11,2)</f>
        <v>0</v>
      </c>
      <c r="W11" s="220"/>
      <c r="X11" s="220" t="s">
        <v>437</v>
      </c>
      <c r="Y11" s="220" t="s">
        <v>140</v>
      </c>
      <c r="Z11" s="210"/>
      <c r="AA11" s="210"/>
      <c r="AB11" s="210"/>
      <c r="AC11" s="210"/>
      <c r="AD11" s="210"/>
      <c r="AE11" s="210"/>
      <c r="AF11" s="210"/>
      <c r="AG11" s="210" t="s">
        <v>438</v>
      </c>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row>
    <row r="12" spans="1:60" outlineLevel="2" x14ac:dyDescent="0.2">
      <c r="A12" s="217"/>
      <c r="B12" s="218"/>
      <c r="C12" s="253" t="s">
        <v>633</v>
      </c>
      <c r="D12" s="241"/>
      <c r="E12" s="241"/>
      <c r="F12" s="241"/>
      <c r="G12" s="241"/>
      <c r="H12" s="220"/>
      <c r="I12" s="220"/>
      <c r="J12" s="220"/>
      <c r="K12" s="220"/>
      <c r="L12" s="220"/>
      <c r="M12" s="220"/>
      <c r="N12" s="219"/>
      <c r="O12" s="219"/>
      <c r="P12" s="219"/>
      <c r="Q12" s="219"/>
      <c r="R12" s="220"/>
      <c r="S12" s="220"/>
      <c r="T12" s="220"/>
      <c r="U12" s="220"/>
      <c r="V12" s="220"/>
      <c r="W12" s="220"/>
      <c r="X12" s="220"/>
      <c r="Y12" s="220"/>
      <c r="Z12" s="210"/>
      <c r="AA12" s="210"/>
      <c r="AB12" s="210"/>
      <c r="AC12" s="210"/>
      <c r="AD12" s="210"/>
      <c r="AE12" s="210"/>
      <c r="AF12" s="210"/>
      <c r="AG12" s="210" t="s">
        <v>143</v>
      </c>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row>
    <row r="13" spans="1:60" outlineLevel="3" x14ac:dyDescent="0.2">
      <c r="A13" s="217"/>
      <c r="B13" s="218"/>
      <c r="C13" s="254" t="s">
        <v>634</v>
      </c>
      <c r="D13" s="242"/>
      <c r="E13" s="242"/>
      <c r="F13" s="242"/>
      <c r="G13" s="242"/>
      <c r="H13" s="220"/>
      <c r="I13" s="220"/>
      <c r="J13" s="220"/>
      <c r="K13" s="220"/>
      <c r="L13" s="220"/>
      <c r="M13" s="220"/>
      <c r="N13" s="219"/>
      <c r="O13" s="219"/>
      <c r="P13" s="219"/>
      <c r="Q13" s="219"/>
      <c r="R13" s="220"/>
      <c r="S13" s="220"/>
      <c r="T13" s="220"/>
      <c r="U13" s="220"/>
      <c r="V13" s="220"/>
      <c r="W13" s="220"/>
      <c r="X13" s="220"/>
      <c r="Y13" s="220"/>
      <c r="Z13" s="210"/>
      <c r="AA13" s="210"/>
      <c r="AB13" s="210"/>
      <c r="AC13" s="210"/>
      <c r="AD13" s="210"/>
      <c r="AE13" s="210"/>
      <c r="AF13" s="210"/>
      <c r="AG13" s="210" t="s">
        <v>143</v>
      </c>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row>
    <row r="14" spans="1:60" outlineLevel="1" x14ac:dyDescent="0.2">
      <c r="A14" s="234">
        <v>3</v>
      </c>
      <c r="B14" s="235" t="s">
        <v>635</v>
      </c>
      <c r="C14" s="252" t="s">
        <v>636</v>
      </c>
      <c r="D14" s="236" t="s">
        <v>436</v>
      </c>
      <c r="E14" s="237">
        <v>1</v>
      </c>
      <c r="F14" s="238"/>
      <c r="G14" s="239">
        <f>ROUND(E14*F14,2)</f>
        <v>0</v>
      </c>
      <c r="H14" s="238"/>
      <c r="I14" s="239">
        <f>ROUND(E14*H14,2)</f>
        <v>0</v>
      </c>
      <c r="J14" s="238"/>
      <c r="K14" s="239">
        <f>ROUND(E14*J14,2)</f>
        <v>0</v>
      </c>
      <c r="L14" s="239">
        <v>12</v>
      </c>
      <c r="M14" s="239">
        <f>G14*(1+L14/100)</f>
        <v>0</v>
      </c>
      <c r="N14" s="237">
        <v>0</v>
      </c>
      <c r="O14" s="237">
        <f>ROUND(E14*N14,2)</f>
        <v>0</v>
      </c>
      <c r="P14" s="237">
        <v>0</v>
      </c>
      <c r="Q14" s="237">
        <f>ROUND(E14*P14,2)</f>
        <v>0</v>
      </c>
      <c r="R14" s="239"/>
      <c r="S14" s="239" t="s">
        <v>192</v>
      </c>
      <c r="T14" s="240" t="s">
        <v>158</v>
      </c>
      <c r="U14" s="220">
        <v>0</v>
      </c>
      <c r="V14" s="220">
        <f>ROUND(E14*U14,2)</f>
        <v>0</v>
      </c>
      <c r="W14" s="220"/>
      <c r="X14" s="220" t="s">
        <v>437</v>
      </c>
      <c r="Y14" s="220" t="s">
        <v>140</v>
      </c>
      <c r="Z14" s="210"/>
      <c r="AA14" s="210"/>
      <c r="AB14" s="210"/>
      <c r="AC14" s="210"/>
      <c r="AD14" s="210"/>
      <c r="AE14" s="210"/>
      <c r="AF14" s="210"/>
      <c r="AG14" s="210" t="s">
        <v>438</v>
      </c>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row>
    <row r="15" spans="1:60" outlineLevel="2" x14ac:dyDescent="0.2">
      <c r="A15" s="217"/>
      <c r="B15" s="218"/>
      <c r="C15" s="253" t="s">
        <v>637</v>
      </c>
      <c r="D15" s="241"/>
      <c r="E15" s="241"/>
      <c r="F15" s="241"/>
      <c r="G15" s="241"/>
      <c r="H15" s="220"/>
      <c r="I15" s="220"/>
      <c r="J15" s="220"/>
      <c r="K15" s="220"/>
      <c r="L15" s="220"/>
      <c r="M15" s="220"/>
      <c r="N15" s="219"/>
      <c r="O15" s="219"/>
      <c r="P15" s="219"/>
      <c r="Q15" s="219"/>
      <c r="R15" s="220"/>
      <c r="S15" s="220"/>
      <c r="T15" s="220"/>
      <c r="U15" s="220"/>
      <c r="V15" s="220"/>
      <c r="W15" s="220"/>
      <c r="X15" s="220"/>
      <c r="Y15" s="220"/>
      <c r="Z15" s="210"/>
      <c r="AA15" s="210"/>
      <c r="AB15" s="210"/>
      <c r="AC15" s="210"/>
      <c r="AD15" s="210"/>
      <c r="AE15" s="210"/>
      <c r="AF15" s="210"/>
      <c r="AG15" s="210" t="s">
        <v>143</v>
      </c>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row>
    <row r="16" spans="1:60" outlineLevel="1" x14ac:dyDescent="0.2">
      <c r="A16" s="234">
        <v>4</v>
      </c>
      <c r="B16" s="235" t="s">
        <v>638</v>
      </c>
      <c r="C16" s="252" t="s">
        <v>639</v>
      </c>
      <c r="D16" s="236" t="s">
        <v>436</v>
      </c>
      <c r="E16" s="237">
        <v>1</v>
      </c>
      <c r="F16" s="238"/>
      <c r="G16" s="239">
        <f>ROUND(E16*F16,2)</f>
        <v>0</v>
      </c>
      <c r="H16" s="238"/>
      <c r="I16" s="239">
        <f>ROUND(E16*H16,2)</f>
        <v>0</v>
      </c>
      <c r="J16" s="238"/>
      <c r="K16" s="239">
        <f>ROUND(E16*J16,2)</f>
        <v>0</v>
      </c>
      <c r="L16" s="239">
        <v>12</v>
      </c>
      <c r="M16" s="239">
        <f>G16*(1+L16/100)</f>
        <v>0</v>
      </c>
      <c r="N16" s="237">
        <v>0</v>
      </c>
      <c r="O16" s="237">
        <f>ROUND(E16*N16,2)</f>
        <v>0</v>
      </c>
      <c r="P16" s="237">
        <v>0</v>
      </c>
      <c r="Q16" s="237">
        <f>ROUND(E16*P16,2)</f>
        <v>0</v>
      </c>
      <c r="R16" s="239"/>
      <c r="S16" s="239" t="s">
        <v>192</v>
      </c>
      <c r="T16" s="240" t="s">
        <v>158</v>
      </c>
      <c r="U16" s="220">
        <v>0</v>
      </c>
      <c r="V16" s="220">
        <f>ROUND(E16*U16,2)</f>
        <v>0</v>
      </c>
      <c r="W16" s="220"/>
      <c r="X16" s="220" t="s">
        <v>437</v>
      </c>
      <c r="Y16" s="220" t="s">
        <v>140</v>
      </c>
      <c r="Z16" s="210"/>
      <c r="AA16" s="210"/>
      <c r="AB16" s="210"/>
      <c r="AC16" s="210"/>
      <c r="AD16" s="210"/>
      <c r="AE16" s="210"/>
      <c r="AF16" s="210"/>
      <c r="AG16" s="210" t="s">
        <v>438</v>
      </c>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row>
    <row r="17" spans="1:60" outlineLevel="2" x14ac:dyDescent="0.2">
      <c r="A17" s="217"/>
      <c r="B17" s="218"/>
      <c r="C17" s="253" t="s">
        <v>640</v>
      </c>
      <c r="D17" s="241"/>
      <c r="E17" s="241"/>
      <c r="F17" s="241"/>
      <c r="G17" s="241"/>
      <c r="H17" s="220"/>
      <c r="I17" s="220"/>
      <c r="J17" s="220"/>
      <c r="K17" s="220"/>
      <c r="L17" s="220"/>
      <c r="M17" s="220"/>
      <c r="N17" s="219"/>
      <c r="O17" s="219"/>
      <c r="P17" s="219"/>
      <c r="Q17" s="219"/>
      <c r="R17" s="220"/>
      <c r="S17" s="220"/>
      <c r="T17" s="220"/>
      <c r="U17" s="220"/>
      <c r="V17" s="220"/>
      <c r="W17" s="220"/>
      <c r="X17" s="220"/>
      <c r="Y17" s="220"/>
      <c r="Z17" s="210"/>
      <c r="AA17" s="210"/>
      <c r="AB17" s="210"/>
      <c r="AC17" s="210"/>
      <c r="AD17" s="210"/>
      <c r="AE17" s="210"/>
      <c r="AF17" s="210"/>
      <c r="AG17" s="210" t="s">
        <v>143</v>
      </c>
      <c r="AH17" s="210"/>
      <c r="AI17" s="210"/>
      <c r="AJ17" s="210"/>
      <c r="AK17" s="210"/>
      <c r="AL17" s="210"/>
      <c r="AM17" s="210"/>
      <c r="AN17" s="210"/>
      <c r="AO17" s="210"/>
      <c r="AP17" s="210"/>
      <c r="AQ17" s="210"/>
      <c r="AR17" s="210"/>
      <c r="AS17" s="210"/>
      <c r="AT17" s="210"/>
      <c r="AU17" s="210"/>
      <c r="AV17" s="210"/>
      <c r="AW17" s="210"/>
      <c r="AX17" s="210"/>
      <c r="AY17" s="210"/>
      <c r="AZ17" s="210"/>
      <c r="BA17" s="243" t="str">
        <f>C17</f>
        <v>Náklady zhotovitele, které vzniknou v souvislosti s povinnostmi zhotovitele při předání a převzetí díla.</v>
      </c>
      <c r="BB17" s="210"/>
      <c r="BC17" s="210"/>
      <c r="BD17" s="210"/>
      <c r="BE17" s="210"/>
      <c r="BF17" s="210"/>
      <c r="BG17" s="210"/>
      <c r="BH17" s="210"/>
    </row>
    <row r="18" spans="1:60" outlineLevel="1" x14ac:dyDescent="0.2">
      <c r="A18" s="244">
        <v>5</v>
      </c>
      <c r="B18" s="245" t="s">
        <v>641</v>
      </c>
      <c r="C18" s="257" t="s">
        <v>642</v>
      </c>
      <c r="D18" s="246" t="s">
        <v>391</v>
      </c>
      <c r="E18" s="247">
        <v>1</v>
      </c>
      <c r="F18" s="248"/>
      <c r="G18" s="249">
        <f>ROUND(E18*F18,2)</f>
        <v>0</v>
      </c>
      <c r="H18" s="248"/>
      <c r="I18" s="249">
        <f>ROUND(E18*H18,2)</f>
        <v>0</v>
      </c>
      <c r="J18" s="248"/>
      <c r="K18" s="249">
        <f>ROUND(E18*J18,2)</f>
        <v>0</v>
      </c>
      <c r="L18" s="249">
        <v>12</v>
      </c>
      <c r="M18" s="249">
        <f>G18*(1+L18/100)</f>
        <v>0</v>
      </c>
      <c r="N18" s="247">
        <v>0</v>
      </c>
      <c r="O18" s="247">
        <f>ROUND(E18*N18,2)</f>
        <v>0</v>
      </c>
      <c r="P18" s="247">
        <v>0</v>
      </c>
      <c r="Q18" s="247">
        <f>ROUND(E18*P18,2)</f>
        <v>0</v>
      </c>
      <c r="R18" s="249"/>
      <c r="S18" s="249" t="s">
        <v>137</v>
      </c>
      <c r="T18" s="250" t="s">
        <v>158</v>
      </c>
      <c r="U18" s="220">
        <v>0</v>
      </c>
      <c r="V18" s="220">
        <f>ROUND(E18*U18,2)</f>
        <v>0</v>
      </c>
      <c r="W18" s="220"/>
      <c r="X18" s="220" t="s">
        <v>180</v>
      </c>
      <c r="Y18" s="220" t="s">
        <v>140</v>
      </c>
      <c r="Z18" s="210"/>
      <c r="AA18" s="210"/>
      <c r="AB18" s="210"/>
      <c r="AC18" s="210"/>
      <c r="AD18" s="210"/>
      <c r="AE18" s="210"/>
      <c r="AF18" s="210"/>
      <c r="AG18" s="210" t="s">
        <v>181</v>
      </c>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row>
    <row r="19" spans="1:60" outlineLevel="1" x14ac:dyDescent="0.2">
      <c r="A19" s="234">
        <v>6</v>
      </c>
      <c r="B19" s="235" t="s">
        <v>643</v>
      </c>
      <c r="C19" s="252" t="s">
        <v>644</v>
      </c>
      <c r="D19" s="236" t="s">
        <v>391</v>
      </c>
      <c r="E19" s="237">
        <v>1</v>
      </c>
      <c r="F19" s="238"/>
      <c r="G19" s="239">
        <f>ROUND(E19*F19,2)</f>
        <v>0</v>
      </c>
      <c r="H19" s="238"/>
      <c r="I19" s="239">
        <f>ROUND(E19*H19,2)</f>
        <v>0</v>
      </c>
      <c r="J19" s="238"/>
      <c r="K19" s="239">
        <f>ROUND(E19*J19,2)</f>
        <v>0</v>
      </c>
      <c r="L19" s="239">
        <v>12</v>
      </c>
      <c r="M19" s="239">
        <f>G19*(1+L19/100)</f>
        <v>0</v>
      </c>
      <c r="N19" s="237">
        <v>0</v>
      </c>
      <c r="O19" s="237">
        <f>ROUND(E19*N19,2)</f>
        <v>0</v>
      </c>
      <c r="P19" s="237">
        <v>0</v>
      </c>
      <c r="Q19" s="237">
        <f>ROUND(E19*P19,2)</f>
        <v>0</v>
      </c>
      <c r="R19" s="239"/>
      <c r="S19" s="239" t="s">
        <v>137</v>
      </c>
      <c r="T19" s="240" t="s">
        <v>158</v>
      </c>
      <c r="U19" s="220">
        <v>0</v>
      </c>
      <c r="V19" s="220">
        <f>ROUND(E19*U19,2)</f>
        <v>0</v>
      </c>
      <c r="W19" s="220"/>
      <c r="X19" s="220" t="s">
        <v>180</v>
      </c>
      <c r="Y19" s="220" t="s">
        <v>140</v>
      </c>
      <c r="Z19" s="210"/>
      <c r="AA19" s="210"/>
      <c r="AB19" s="210"/>
      <c r="AC19" s="210"/>
      <c r="AD19" s="210"/>
      <c r="AE19" s="210"/>
      <c r="AF19" s="210"/>
      <c r="AG19" s="210" t="s">
        <v>181</v>
      </c>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row>
    <row r="20" spans="1:60" outlineLevel="2" x14ac:dyDescent="0.2">
      <c r="A20" s="217"/>
      <c r="B20" s="218"/>
      <c r="C20" s="253" t="s">
        <v>645</v>
      </c>
      <c r="D20" s="241"/>
      <c r="E20" s="241"/>
      <c r="F20" s="241"/>
      <c r="G20" s="241"/>
      <c r="H20" s="220"/>
      <c r="I20" s="220"/>
      <c r="J20" s="220"/>
      <c r="K20" s="220"/>
      <c r="L20" s="220"/>
      <c r="M20" s="220"/>
      <c r="N20" s="219"/>
      <c r="O20" s="219"/>
      <c r="P20" s="219"/>
      <c r="Q20" s="219"/>
      <c r="R20" s="220"/>
      <c r="S20" s="220"/>
      <c r="T20" s="220"/>
      <c r="U20" s="220"/>
      <c r="V20" s="220"/>
      <c r="W20" s="220"/>
      <c r="X20" s="220"/>
      <c r="Y20" s="220"/>
      <c r="Z20" s="210"/>
      <c r="AA20" s="210"/>
      <c r="AB20" s="210"/>
      <c r="AC20" s="210"/>
      <c r="AD20" s="210"/>
      <c r="AE20" s="210"/>
      <c r="AF20" s="210"/>
      <c r="AG20" s="210" t="s">
        <v>143</v>
      </c>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row>
    <row r="21" spans="1:60" outlineLevel="1" x14ac:dyDescent="0.2">
      <c r="A21" s="244">
        <v>7</v>
      </c>
      <c r="B21" s="245" t="s">
        <v>646</v>
      </c>
      <c r="C21" s="257" t="s">
        <v>647</v>
      </c>
      <c r="D21" s="246" t="s">
        <v>391</v>
      </c>
      <c r="E21" s="247">
        <v>1</v>
      </c>
      <c r="F21" s="248"/>
      <c r="G21" s="249">
        <f>ROUND(E21*F21,2)</f>
        <v>0</v>
      </c>
      <c r="H21" s="248"/>
      <c r="I21" s="249">
        <f>ROUND(E21*H21,2)</f>
        <v>0</v>
      </c>
      <c r="J21" s="248"/>
      <c r="K21" s="249">
        <f>ROUND(E21*J21,2)</f>
        <v>0</v>
      </c>
      <c r="L21" s="249">
        <v>12</v>
      </c>
      <c r="M21" s="249">
        <f>G21*(1+L21/100)</f>
        <v>0</v>
      </c>
      <c r="N21" s="247">
        <v>0</v>
      </c>
      <c r="O21" s="247">
        <f>ROUND(E21*N21,2)</f>
        <v>0</v>
      </c>
      <c r="P21" s="247">
        <v>0</v>
      </c>
      <c r="Q21" s="247">
        <f>ROUND(E21*P21,2)</f>
        <v>0</v>
      </c>
      <c r="R21" s="249"/>
      <c r="S21" s="249" t="s">
        <v>137</v>
      </c>
      <c r="T21" s="250" t="s">
        <v>158</v>
      </c>
      <c r="U21" s="220">
        <v>0</v>
      </c>
      <c r="V21" s="220">
        <f>ROUND(E21*U21,2)</f>
        <v>0</v>
      </c>
      <c r="W21" s="220"/>
      <c r="X21" s="220" t="s">
        <v>180</v>
      </c>
      <c r="Y21" s="220" t="s">
        <v>140</v>
      </c>
      <c r="Z21" s="210"/>
      <c r="AA21" s="210"/>
      <c r="AB21" s="210"/>
      <c r="AC21" s="210"/>
      <c r="AD21" s="210"/>
      <c r="AE21" s="210"/>
      <c r="AF21" s="210"/>
      <c r="AG21" s="210" t="s">
        <v>181</v>
      </c>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row>
    <row r="22" spans="1:60" ht="22.5" outlineLevel="1" x14ac:dyDescent="0.2">
      <c r="A22" s="244">
        <v>8</v>
      </c>
      <c r="B22" s="245" t="s">
        <v>648</v>
      </c>
      <c r="C22" s="257" t="s">
        <v>649</v>
      </c>
      <c r="D22" s="246" t="s">
        <v>391</v>
      </c>
      <c r="E22" s="247">
        <v>1</v>
      </c>
      <c r="F22" s="248"/>
      <c r="G22" s="249">
        <f>ROUND(E22*F22,2)</f>
        <v>0</v>
      </c>
      <c r="H22" s="248"/>
      <c r="I22" s="249">
        <f>ROUND(E22*H22,2)</f>
        <v>0</v>
      </c>
      <c r="J22" s="248"/>
      <c r="K22" s="249">
        <f>ROUND(E22*J22,2)</f>
        <v>0</v>
      </c>
      <c r="L22" s="249">
        <v>12</v>
      </c>
      <c r="M22" s="249">
        <f>G22*(1+L22/100)</f>
        <v>0</v>
      </c>
      <c r="N22" s="247">
        <v>0</v>
      </c>
      <c r="O22" s="247">
        <f>ROUND(E22*N22,2)</f>
        <v>0</v>
      </c>
      <c r="P22" s="247">
        <v>0</v>
      </c>
      <c r="Q22" s="247">
        <f>ROUND(E22*P22,2)</f>
        <v>0</v>
      </c>
      <c r="R22" s="249"/>
      <c r="S22" s="249" t="s">
        <v>137</v>
      </c>
      <c r="T22" s="250" t="s">
        <v>158</v>
      </c>
      <c r="U22" s="220">
        <v>0</v>
      </c>
      <c r="V22" s="220">
        <f>ROUND(E22*U22,2)</f>
        <v>0</v>
      </c>
      <c r="W22" s="220"/>
      <c r="X22" s="220" t="s">
        <v>180</v>
      </c>
      <c r="Y22" s="220" t="s">
        <v>140</v>
      </c>
      <c r="Z22" s="210"/>
      <c r="AA22" s="210"/>
      <c r="AB22" s="210"/>
      <c r="AC22" s="210"/>
      <c r="AD22" s="210"/>
      <c r="AE22" s="210"/>
      <c r="AF22" s="210"/>
      <c r="AG22" s="210" t="s">
        <v>181</v>
      </c>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row>
    <row r="23" spans="1:60" outlineLevel="1" x14ac:dyDescent="0.2">
      <c r="A23" s="234">
        <v>9</v>
      </c>
      <c r="B23" s="235" t="s">
        <v>650</v>
      </c>
      <c r="C23" s="252" t="s">
        <v>651</v>
      </c>
      <c r="D23" s="236" t="s">
        <v>391</v>
      </c>
      <c r="E23" s="237">
        <v>1</v>
      </c>
      <c r="F23" s="238"/>
      <c r="G23" s="239">
        <f>ROUND(E23*F23,2)</f>
        <v>0</v>
      </c>
      <c r="H23" s="238"/>
      <c r="I23" s="239">
        <f>ROUND(E23*H23,2)</f>
        <v>0</v>
      </c>
      <c r="J23" s="238"/>
      <c r="K23" s="239">
        <f>ROUND(E23*J23,2)</f>
        <v>0</v>
      </c>
      <c r="L23" s="239">
        <v>12</v>
      </c>
      <c r="M23" s="239">
        <f>G23*(1+L23/100)</f>
        <v>0</v>
      </c>
      <c r="N23" s="237">
        <v>0</v>
      </c>
      <c r="O23" s="237">
        <f>ROUND(E23*N23,2)</f>
        <v>0</v>
      </c>
      <c r="P23" s="237">
        <v>0</v>
      </c>
      <c r="Q23" s="237">
        <f>ROUND(E23*P23,2)</f>
        <v>0</v>
      </c>
      <c r="R23" s="239"/>
      <c r="S23" s="239" t="s">
        <v>137</v>
      </c>
      <c r="T23" s="240" t="s">
        <v>158</v>
      </c>
      <c r="U23" s="220">
        <v>0</v>
      </c>
      <c r="V23" s="220">
        <f>ROUND(E23*U23,2)</f>
        <v>0</v>
      </c>
      <c r="W23" s="220"/>
      <c r="X23" s="220" t="s">
        <v>180</v>
      </c>
      <c r="Y23" s="220" t="s">
        <v>140</v>
      </c>
      <c r="Z23" s="210"/>
      <c r="AA23" s="210"/>
      <c r="AB23" s="210"/>
      <c r="AC23" s="210"/>
      <c r="AD23" s="210"/>
      <c r="AE23" s="210"/>
      <c r="AF23" s="210"/>
      <c r="AG23" s="210" t="s">
        <v>181</v>
      </c>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row>
    <row r="24" spans="1:60" ht="22.5" outlineLevel="2" x14ac:dyDescent="0.2">
      <c r="A24" s="217"/>
      <c r="B24" s="218"/>
      <c r="C24" s="253" t="s">
        <v>652</v>
      </c>
      <c r="D24" s="241"/>
      <c r="E24" s="241"/>
      <c r="F24" s="241"/>
      <c r="G24" s="241"/>
      <c r="H24" s="220"/>
      <c r="I24" s="220"/>
      <c r="J24" s="220"/>
      <c r="K24" s="220"/>
      <c r="L24" s="220"/>
      <c r="M24" s="220"/>
      <c r="N24" s="219"/>
      <c r="O24" s="219"/>
      <c r="P24" s="219"/>
      <c r="Q24" s="219"/>
      <c r="R24" s="220"/>
      <c r="S24" s="220"/>
      <c r="T24" s="220"/>
      <c r="U24" s="220"/>
      <c r="V24" s="220"/>
      <c r="W24" s="220"/>
      <c r="X24" s="220"/>
      <c r="Y24" s="220"/>
      <c r="Z24" s="210"/>
      <c r="AA24" s="210"/>
      <c r="AB24" s="210"/>
      <c r="AC24" s="210"/>
      <c r="AD24" s="210"/>
      <c r="AE24" s="210"/>
      <c r="AF24" s="210"/>
      <c r="AG24" s="210" t="s">
        <v>143</v>
      </c>
      <c r="AH24" s="210"/>
      <c r="AI24" s="210"/>
      <c r="AJ24" s="210"/>
      <c r="AK24" s="210"/>
      <c r="AL24" s="210"/>
      <c r="AM24" s="210"/>
      <c r="AN24" s="210"/>
      <c r="AO24" s="210"/>
      <c r="AP24" s="210"/>
      <c r="AQ24" s="210"/>
      <c r="AR24" s="210"/>
      <c r="AS24" s="210"/>
      <c r="AT24" s="210"/>
      <c r="AU24" s="210"/>
      <c r="AV24" s="210"/>
      <c r="AW24" s="210"/>
      <c r="AX24" s="210"/>
      <c r="AY24" s="210"/>
      <c r="AZ24" s="210"/>
      <c r="BA24" s="243" t="str">
        <f>C24</f>
        <v>vyhotovení a předání ke schválení před zahájením výroby jednotlivých prvků (výplně otvorů, kování, mříže, apod.)</v>
      </c>
      <c r="BB24" s="210"/>
      <c r="BC24" s="210"/>
      <c r="BD24" s="210"/>
      <c r="BE24" s="210"/>
      <c r="BF24" s="210"/>
      <c r="BG24" s="210"/>
      <c r="BH24" s="210"/>
    </row>
    <row r="25" spans="1:60" x14ac:dyDescent="0.2">
      <c r="A25" s="227" t="s">
        <v>132</v>
      </c>
      <c r="B25" s="228" t="s">
        <v>105</v>
      </c>
      <c r="C25" s="251" t="s">
        <v>30</v>
      </c>
      <c r="D25" s="229"/>
      <c r="E25" s="230"/>
      <c r="F25" s="231"/>
      <c r="G25" s="231">
        <f>SUMIF(AG26:AG37,"&lt;&gt;NOR",G26:G37)</f>
        <v>0</v>
      </c>
      <c r="H25" s="231"/>
      <c r="I25" s="231">
        <f>SUM(I26:I37)</f>
        <v>0</v>
      </c>
      <c r="J25" s="231"/>
      <c r="K25" s="231">
        <f>SUM(K26:K37)</f>
        <v>0</v>
      </c>
      <c r="L25" s="231"/>
      <c r="M25" s="231">
        <f>SUM(M26:M37)</f>
        <v>0</v>
      </c>
      <c r="N25" s="230"/>
      <c r="O25" s="230">
        <f>SUM(O26:O37)</f>
        <v>0</v>
      </c>
      <c r="P25" s="230"/>
      <c r="Q25" s="230">
        <f>SUM(Q26:Q37)</f>
        <v>0</v>
      </c>
      <c r="R25" s="231"/>
      <c r="S25" s="231"/>
      <c r="T25" s="232"/>
      <c r="U25" s="226"/>
      <c r="V25" s="226">
        <f>SUM(V26:V37)</f>
        <v>0</v>
      </c>
      <c r="W25" s="226"/>
      <c r="X25" s="226"/>
      <c r="Y25" s="226"/>
      <c r="AG25" t="s">
        <v>133</v>
      </c>
    </row>
    <row r="26" spans="1:60" outlineLevel="1" x14ac:dyDescent="0.2">
      <c r="A26" s="234">
        <v>10</v>
      </c>
      <c r="B26" s="235" t="s">
        <v>653</v>
      </c>
      <c r="C26" s="252" t="s">
        <v>654</v>
      </c>
      <c r="D26" s="236" t="s">
        <v>436</v>
      </c>
      <c r="E26" s="237">
        <v>1</v>
      </c>
      <c r="F26" s="238"/>
      <c r="G26" s="239">
        <f>ROUND(E26*F26,2)</f>
        <v>0</v>
      </c>
      <c r="H26" s="238"/>
      <c r="I26" s="239">
        <f>ROUND(E26*H26,2)</f>
        <v>0</v>
      </c>
      <c r="J26" s="238"/>
      <c r="K26" s="239">
        <f>ROUND(E26*J26,2)</f>
        <v>0</v>
      </c>
      <c r="L26" s="239">
        <v>12</v>
      </c>
      <c r="M26" s="239">
        <f>G26*(1+L26/100)</f>
        <v>0</v>
      </c>
      <c r="N26" s="237">
        <v>0</v>
      </c>
      <c r="O26" s="237">
        <f>ROUND(E26*N26,2)</f>
        <v>0</v>
      </c>
      <c r="P26" s="237">
        <v>0</v>
      </c>
      <c r="Q26" s="237">
        <f>ROUND(E26*P26,2)</f>
        <v>0</v>
      </c>
      <c r="R26" s="239"/>
      <c r="S26" s="239" t="s">
        <v>192</v>
      </c>
      <c r="T26" s="240" t="s">
        <v>158</v>
      </c>
      <c r="U26" s="220">
        <v>0</v>
      </c>
      <c r="V26" s="220">
        <f>ROUND(E26*U26,2)</f>
        <v>0</v>
      </c>
      <c r="W26" s="220"/>
      <c r="X26" s="220" t="s">
        <v>437</v>
      </c>
      <c r="Y26" s="220" t="s">
        <v>140</v>
      </c>
      <c r="Z26" s="210"/>
      <c r="AA26" s="210"/>
      <c r="AB26" s="210"/>
      <c r="AC26" s="210"/>
      <c r="AD26" s="210"/>
      <c r="AE26" s="210"/>
      <c r="AF26" s="210"/>
      <c r="AG26" s="210" t="s">
        <v>438</v>
      </c>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row>
    <row r="27" spans="1:60" outlineLevel="2" x14ac:dyDescent="0.2">
      <c r="A27" s="217"/>
      <c r="B27" s="218"/>
      <c r="C27" s="253" t="s">
        <v>655</v>
      </c>
      <c r="D27" s="241"/>
      <c r="E27" s="241"/>
      <c r="F27" s="241"/>
      <c r="G27" s="241"/>
      <c r="H27" s="220"/>
      <c r="I27" s="220"/>
      <c r="J27" s="220"/>
      <c r="K27" s="220"/>
      <c r="L27" s="220"/>
      <c r="M27" s="220"/>
      <c r="N27" s="219"/>
      <c r="O27" s="219"/>
      <c r="P27" s="219"/>
      <c r="Q27" s="219"/>
      <c r="R27" s="220"/>
      <c r="S27" s="220"/>
      <c r="T27" s="220"/>
      <c r="U27" s="220"/>
      <c r="V27" s="220"/>
      <c r="W27" s="220"/>
      <c r="X27" s="220"/>
      <c r="Y27" s="220"/>
      <c r="Z27" s="210"/>
      <c r="AA27" s="210"/>
      <c r="AB27" s="210"/>
      <c r="AC27" s="210"/>
      <c r="AD27" s="210"/>
      <c r="AE27" s="210"/>
      <c r="AF27" s="210"/>
      <c r="AG27" s="210" t="s">
        <v>143</v>
      </c>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row>
    <row r="28" spans="1:60" outlineLevel="1" x14ac:dyDescent="0.2">
      <c r="A28" s="234">
        <v>11</v>
      </c>
      <c r="B28" s="235" t="s">
        <v>656</v>
      </c>
      <c r="C28" s="252" t="s">
        <v>657</v>
      </c>
      <c r="D28" s="236" t="s">
        <v>436</v>
      </c>
      <c r="E28" s="237">
        <v>1</v>
      </c>
      <c r="F28" s="238"/>
      <c r="G28" s="239">
        <f>ROUND(E28*F28,2)</f>
        <v>0</v>
      </c>
      <c r="H28" s="238"/>
      <c r="I28" s="239">
        <f>ROUND(E28*H28,2)</f>
        <v>0</v>
      </c>
      <c r="J28" s="238"/>
      <c r="K28" s="239">
        <f>ROUND(E28*J28,2)</f>
        <v>0</v>
      </c>
      <c r="L28" s="239">
        <v>12</v>
      </c>
      <c r="M28" s="239">
        <f>G28*(1+L28/100)</f>
        <v>0</v>
      </c>
      <c r="N28" s="237">
        <v>0</v>
      </c>
      <c r="O28" s="237">
        <f>ROUND(E28*N28,2)</f>
        <v>0</v>
      </c>
      <c r="P28" s="237">
        <v>0</v>
      </c>
      <c r="Q28" s="237">
        <f>ROUND(E28*P28,2)</f>
        <v>0</v>
      </c>
      <c r="R28" s="239"/>
      <c r="S28" s="239" t="s">
        <v>192</v>
      </c>
      <c r="T28" s="240" t="s">
        <v>158</v>
      </c>
      <c r="U28" s="220">
        <v>0</v>
      </c>
      <c r="V28" s="220">
        <f>ROUND(E28*U28,2)</f>
        <v>0</v>
      </c>
      <c r="W28" s="220"/>
      <c r="X28" s="220" t="s">
        <v>437</v>
      </c>
      <c r="Y28" s="220" t="s">
        <v>140</v>
      </c>
      <c r="Z28" s="210"/>
      <c r="AA28" s="210"/>
      <c r="AB28" s="210"/>
      <c r="AC28" s="210"/>
      <c r="AD28" s="210"/>
      <c r="AE28" s="210"/>
      <c r="AF28" s="210"/>
      <c r="AG28" s="210" t="s">
        <v>438</v>
      </c>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row>
    <row r="29" spans="1:60" ht="22.5" outlineLevel="2" x14ac:dyDescent="0.2">
      <c r="A29" s="217"/>
      <c r="B29" s="218"/>
      <c r="C29" s="253" t="s">
        <v>658</v>
      </c>
      <c r="D29" s="241"/>
      <c r="E29" s="241"/>
      <c r="F29" s="241"/>
      <c r="G29" s="241"/>
      <c r="H29" s="220"/>
      <c r="I29" s="220"/>
      <c r="J29" s="220"/>
      <c r="K29" s="220"/>
      <c r="L29" s="220"/>
      <c r="M29" s="220"/>
      <c r="N29" s="219"/>
      <c r="O29" s="219"/>
      <c r="P29" s="219"/>
      <c r="Q29" s="219"/>
      <c r="R29" s="220"/>
      <c r="S29" s="220"/>
      <c r="T29" s="220"/>
      <c r="U29" s="220"/>
      <c r="V29" s="220"/>
      <c r="W29" s="220"/>
      <c r="X29" s="220"/>
      <c r="Y29" s="220"/>
      <c r="Z29" s="210"/>
      <c r="AA29" s="210"/>
      <c r="AB29" s="210"/>
      <c r="AC29" s="210"/>
      <c r="AD29" s="210"/>
      <c r="AE29" s="210"/>
      <c r="AF29" s="210"/>
      <c r="AG29" s="210" t="s">
        <v>143</v>
      </c>
      <c r="AH29" s="210"/>
      <c r="AI29" s="210"/>
      <c r="AJ29" s="210"/>
      <c r="AK29" s="210"/>
      <c r="AL29" s="210"/>
      <c r="AM29" s="210"/>
      <c r="AN29" s="210"/>
      <c r="AO29" s="210"/>
      <c r="AP29" s="210"/>
      <c r="AQ29" s="210"/>
      <c r="AR29" s="210"/>
      <c r="AS29" s="210"/>
      <c r="AT29" s="210"/>
      <c r="AU29" s="210"/>
      <c r="AV29" s="210"/>
      <c r="AW29" s="210"/>
      <c r="AX29" s="210"/>
      <c r="AY29" s="210"/>
      <c r="AZ29" s="210"/>
      <c r="BA29" s="243" t="str">
        <f>C29</f>
        <v>Náklady na vyhotovení dokumentace skutečného provedení stavby a její předání objednateli v požadované formě a požadovaném počtu.</v>
      </c>
      <c r="BB29" s="210"/>
      <c r="BC29" s="210"/>
      <c r="BD29" s="210"/>
      <c r="BE29" s="210"/>
      <c r="BF29" s="210"/>
      <c r="BG29" s="210"/>
      <c r="BH29" s="210"/>
    </row>
    <row r="30" spans="1:60" ht="22.5" outlineLevel="3" x14ac:dyDescent="0.2">
      <c r="A30" s="217"/>
      <c r="B30" s="218"/>
      <c r="C30" s="254" t="s">
        <v>659</v>
      </c>
      <c r="D30" s="242"/>
      <c r="E30" s="242"/>
      <c r="F30" s="242"/>
      <c r="G30" s="242"/>
      <c r="H30" s="220"/>
      <c r="I30" s="220"/>
      <c r="J30" s="220"/>
      <c r="K30" s="220"/>
      <c r="L30" s="220"/>
      <c r="M30" s="220"/>
      <c r="N30" s="219"/>
      <c r="O30" s="219"/>
      <c r="P30" s="219"/>
      <c r="Q30" s="219"/>
      <c r="R30" s="220"/>
      <c r="S30" s="220"/>
      <c r="T30" s="220"/>
      <c r="U30" s="220"/>
      <c r="V30" s="220"/>
      <c r="W30" s="220"/>
      <c r="X30" s="220"/>
      <c r="Y30" s="220"/>
      <c r="Z30" s="210"/>
      <c r="AA30" s="210"/>
      <c r="AB30" s="210"/>
      <c r="AC30" s="210"/>
      <c r="AD30" s="210"/>
      <c r="AE30" s="210"/>
      <c r="AF30" s="210"/>
      <c r="AG30" s="210" t="s">
        <v>143</v>
      </c>
      <c r="AH30" s="210"/>
      <c r="AI30" s="210"/>
      <c r="AJ30" s="210"/>
      <c r="AK30" s="210"/>
      <c r="AL30" s="210"/>
      <c r="AM30" s="210"/>
      <c r="AN30" s="210"/>
      <c r="AO30" s="210"/>
      <c r="AP30" s="210"/>
      <c r="AQ30" s="210"/>
      <c r="AR30" s="210"/>
      <c r="AS30" s="210"/>
      <c r="AT30" s="210"/>
      <c r="AU30" s="210"/>
      <c r="AV30" s="210"/>
      <c r="AW30" s="210"/>
      <c r="AX30" s="210"/>
      <c r="AY30" s="210"/>
      <c r="AZ30" s="210"/>
      <c r="BA30" s="243" t="str">
        <f>C30</f>
        <v>Projekční dokumetace skutečného provedení včetně všech podkladů potřebných ke kolaudaci díla (předávací dokumentace).</v>
      </c>
      <c r="BB30" s="210"/>
      <c r="BC30" s="210"/>
      <c r="BD30" s="210"/>
      <c r="BE30" s="210"/>
      <c r="BF30" s="210"/>
      <c r="BG30" s="210"/>
      <c r="BH30" s="210"/>
    </row>
    <row r="31" spans="1:60" outlineLevel="1" x14ac:dyDescent="0.2">
      <c r="A31" s="234">
        <v>12</v>
      </c>
      <c r="B31" s="235" t="s">
        <v>660</v>
      </c>
      <c r="C31" s="252" t="s">
        <v>661</v>
      </c>
      <c r="D31" s="236" t="s">
        <v>436</v>
      </c>
      <c r="E31" s="237">
        <v>1</v>
      </c>
      <c r="F31" s="238"/>
      <c r="G31" s="239">
        <f>ROUND(E31*F31,2)</f>
        <v>0</v>
      </c>
      <c r="H31" s="238"/>
      <c r="I31" s="239">
        <f>ROUND(E31*H31,2)</f>
        <v>0</v>
      </c>
      <c r="J31" s="238"/>
      <c r="K31" s="239">
        <f>ROUND(E31*J31,2)</f>
        <v>0</v>
      </c>
      <c r="L31" s="239">
        <v>12</v>
      </c>
      <c r="M31" s="239">
        <f>G31*(1+L31/100)</f>
        <v>0</v>
      </c>
      <c r="N31" s="237">
        <v>0</v>
      </c>
      <c r="O31" s="237">
        <f>ROUND(E31*N31,2)</f>
        <v>0</v>
      </c>
      <c r="P31" s="237">
        <v>0</v>
      </c>
      <c r="Q31" s="237">
        <f>ROUND(E31*P31,2)</f>
        <v>0</v>
      </c>
      <c r="R31" s="239"/>
      <c r="S31" s="239" t="s">
        <v>192</v>
      </c>
      <c r="T31" s="240" t="s">
        <v>158</v>
      </c>
      <c r="U31" s="220">
        <v>0</v>
      </c>
      <c r="V31" s="220">
        <f>ROUND(E31*U31,2)</f>
        <v>0</v>
      </c>
      <c r="W31" s="220"/>
      <c r="X31" s="220" t="s">
        <v>437</v>
      </c>
      <c r="Y31" s="220" t="s">
        <v>140</v>
      </c>
      <c r="Z31" s="210"/>
      <c r="AA31" s="210"/>
      <c r="AB31" s="210"/>
      <c r="AC31" s="210"/>
      <c r="AD31" s="210"/>
      <c r="AE31" s="210"/>
      <c r="AF31" s="210"/>
      <c r="AG31" s="210" t="s">
        <v>438</v>
      </c>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row>
    <row r="32" spans="1:60" ht="33.75" outlineLevel="2" x14ac:dyDescent="0.2">
      <c r="A32" s="217"/>
      <c r="B32" s="218"/>
      <c r="C32" s="253" t="s">
        <v>662</v>
      </c>
      <c r="D32" s="241"/>
      <c r="E32" s="241"/>
      <c r="F32" s="241"/>
      <c r="G32" s="241"/>
      <c r="H32" s="220"/>
      <c r="I32" s="220"/>
      <c r="J32" s="220"/>
      <c r="K32" s="220"/>
      <c r="L32" s="220"/>
      <c r="M32" s="220"/>
      <c r="N32" s="219"/>
      <c r="O32" s="219"/>
      <c r="P32" s="219"/>
      <c r="Q32" s="219"/>
      <c r="R32" s="220"/>
      <c r="S32" s="220"/>
      <c r="T32" s="220"/>
      <c r="U32" s="220"/>
      <c r="V32" s="220"/>
      <c r="W32" s="220"/>
      <c r="X32" s="220"/>
      <c r="Y32" s="220"/>
      <c r="Z32" s="210"/>
      <c r="AA32" s="210"/>
      <c r="AB32" s="210"/>
      <c r="AC32" s="210"/>
      <c r="AD32" s="210"/>
      <c r="AE32" s="210"/>
      <c r="AF32" s="210"/>
      <c r="AG32" s="210" t="s">
        <v>143</v>
      </c>
      <c r="AH32" s="210"/>
      <c r="AI32" s="210"/>
      <c r="AJ32" s="210"/>
      <c r="AK32" s="210"/>
      <c r="AL32" s="210"/>
      <c r="AM32" s="210"/>
      <c r="AN32" s="210"/>
      <c r="AO32" s="210"/>
      <c r="AP32" s="210"/>
      <c r="AQ32" s="210"/>
      <c r="AR32" s="210"/>
      <c r="AS32" s="210"/>
      <c r="AT32" s="210"/>
      <c r="AU32" s="210"/>
      <c r="AV32" s="210"/>
      <c r="AW32" s="210"/>
      <c r="AX32" s="210"/>
      <c r="AY32" s="210"/>
      <c r="AZ32" s="210"/>
      <c r="BA32" s="243" t="str">
        <f>C32</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32" s="210"/>
      <c r="BC32" s="210"/>
      <c r="BD32" s="210"/>
      <c r="BE32" s="210"/>
      <c r="BF32" s="210"/>
      <c r="BG32" s="210"/>
      <c r="BH32" s="210"/>
    </row>
    <row r="33" spans="1:60" outlineLevel="1" x14ac:dyDescent="0.2">
      <c r="A33" s="234">
        <v>13</v>
      </c>
      <c r="B33" s="235" t="s">
        <v>663</v>
      </c>
      <c r="C33" s="252" t="s">
        <v>664</v>
      </c>
      <c r="D33" s="236" t="s">
        <v>436</v>
      </c>
      <c r="E33" s="237">
        <v>1</v>
      </c>
      <c r="F33" s="238"/>
      <c r="G33" s="239">
        <f>ROUND(E33*F33,2)</f>
        <v>0</v>
      </c>
      <c r="H33" s="238"/>
      <c r="I33" s="239">
        <f>ROUND(E33*H33,2)</f>
        <v>0</v>
      </c>
      <c r="J33" s="238"/>
      <c r="K33" s="239">
        <f>ROUND(E33*J33,2)</f>
        <v>0</v>
      </c>
      <c r="L33" s="239">
        <v>12</v>
      </c>
      <c r="M33" s="239">
        <f>G33*(1+L33/100)</f>
        <v>0</v>
      </c>
      <c r="N33" s="237">
        <v>0</v>
      </c>
      <c r="O33" s="237">
        <f>ROUND(E33*N33,2)</f>
        <v>0</v>
      </c>
      <c r="P33" s="237">
        <v>0</v>
      </c>
      <c r="Q33" s="237">
        <f>ROUND(E33*P33,2)</f>
        <v>0</v>
      </c>
      <c r="R33" s="239"/>
      <c r="S33" s="239" t="s">
        <v>192</v>
      </c>
      <c r="T33" s="240" t="s">
        <v>158</v>
      </c>
      <c r="U33" s="220">
        <v>0</v>
      </c>
      <c r="V33" s="220">
        <f>ROUND(E33*U33,2)</f>
        <v>0</v>
      </c>
      <c r="W33" s="220"/>
      <c r="X33" s="220" t="s">
        <v>437</v>
      </c>
      <c r="Y33" s="220" t="s">
        <v>140</v>
      </c>
      <c r="Z33" s="210"/>
      <c r="AA33" s="210"/>
      <c r="AB33" s="210"/>
      <c r="AC33" s="210"/>
      <c r="AD33" s="210"/>
      <c r="AE33" s="210"/>
      <c r="AF33" s="210"/>
      <c r="AG33" s="210" t="s">
        <v>438</v>
      </c>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row>
    <row r="34" spans="1:60" ht="33.75" outlineLevel="2" x14ac:dyDescent="0.2">
      <c r="A34" s="217"/>
      <c r="B34" s="218"/>
      <c r="C34" s="253" t="s">
        <v>665</v>
      </c>
      <c r="D34" s="241"/>
      <c r="E34" s="241"/>
      <c r="F34" s="241"/>
      <c r="G34" s="241"/>
      <c r="H34" s="220"/>
      <c r="I34" s="220"/>
      <c r="J34" s="220"/>
      <c r="K34" s="220"/>
      <c r="L34" s="220"/>
      <c r="M34" s="220"/>
      <c r="N34" s="219"/>
      <c r="O34" s="219"/>
      <c r="P34" s="219"/>
      <c r="Q34" s="219"/>
      <c r="R34" s="220"/>
      <c r="S34" s="220"/>
      <c r="T34" s="220"/>
      <c r="U34" s="220"/>
      <c r="V34" s="220"/>
      <c r="W34" s="220"/>
      <c r="X34" s="220"/>
      <c r="Y34" s="220"/>
      <c r="Z34" s="210"/>
      <c r="AA34" s="210"/>
      <c r="AB34" s="210"/>
      <c r="AC34" s="210"/>
      <c r="AD34" s="210"/>
      <c r="AE34" s="210"/>
      <c r="AF34" s="210"/>
      <c r="AG34" s="210" t="s">
        <v>143</v>
      </c>
      <c r="AH34" s="210"/>
      <c r="AI34" s="210"/>
      <c r="AJ34" s="210"/>
      <c r="AK34" s="210"/>
      <c r="AL34" s="210"/>
      <c r="AM34" s="210"/>
      <c r="AN34" s="210"/>
      <c r="AO34" s="210"/>
      <c r="AP34" s="210"/>
      <c r="AQ34" s="210"/>
      <c r="AR34" s="210"/>
      <c r="AS34" s="210"/>
      <c r="AT34" s="210"/>
      <c r="AU34" s="210"/>
      <c r="AV34" s="210"/>
      <c r="AW34" s="210"/>
      <c r="AX34" s="210"/>
      <c r="AY34" s="210"/>
      <c r="AZ34" s="210"/>
      <c r="BA34" s="243" t="str">
        <f>C34</f>
        <v>Náklady a poplatky spojené s užíváním veřejných ploch a prostranství, pokud jsou stavebními pracemi nebo souvisejícími činnostmi dotčeny, a to včetně užívání ploch v souvislosti s uložením stavebního materiálu nebo stavebního odpadu.</v>
      </c>
      <c r="BB34" s="210"/>
      <c r="BC34" s="210"/>
      <c r="BD34" s="210"/>
      <c r="BE34" s="210"/>
      <c r="BF34" s="210"/>
      <c r="BG34" s="210"/>
      <c r="BH34" s="210"/>
    </row>
    <row r="35" spans="1:60" outlineLevel="1" x14ac:dyDescent="0.2">
      <c r="A35" s="234">
        <v>14</v>
      </c>
      <c r="B35" s="235" t="s">
        <v>666</v>
      </c>
      <c r="C35" s="252" t="s">
        <v>667</v>
      </c>
      <c r="D35" s="236" t="s">
        <v>436</v>
      </c>
      <c r="E35" s="237">
        <v>1</v>
      </c>
      <c r="F35" s="238"/>
      <c r="G35" s="239">
        <f>ROUND(E35*F35,2)</f>
        <v>0</v>
      </c>
      <c r="H35" s="238"/>
      <c r="I35" s="239">
        <f>ROUND(E35*H35,2)</f>
        <v>0</v>
      </c>
      <c r="J35" s="238"/>
      <c r="K35" s="239">
        <f>ROUND(E35*J35,2)</f>
        <v>0</v>
      </c>
      <c r="L35" s="239">
        <v>12</v>
      </c>
      <c r="M35" s="239">
        <f>G35*(1+L35/100)</f>
        <v>0</v>
      </c>
      <c r="N35" s="237">
        <v>0</v>
      </c>
      <c r="O35" s="237">
        <f>ROUND(E35*N35,2)</f>
        <v>0</v>
      </c>
      <c r="P35" s="237">
        <v>0</v>
      </c>
      <c r="Q35" s="237">
        <f>ROUND(E35*P35,2)</f>
        <v>0</v>
      </c>
      <c r="R35" s="239"/>
      <c r="S35" s="239" t="s">
        <v>192</v>
      </c>
      <c r="T35" s="240" t="s">
        <v>158</v>
      </c>
      <c r="U35" s="220">
        <v>0</v>
      </c>
      <c r="V35" s="220">
        <f>ROUND(E35*U35,2)</f>
        <v>0</v>
      </c>
      <c r="W35" s="220"/>
      <c r="X35" s="220" t="s">
        <v>437</v>
      </c>
      <c r="Y35" s="220" t="s">
        <v>140</v>
      </c>
      <c r="Z35" s="210"/>
      <c r="AA35" s="210"/>
      <c r="AB35" s="210"/>
      <c r="AC35" s="210"/>
      <c r="AD35" s="210"/>
      <c r="AE35" s="210"/>
      <c r="AF35" s="210"/>
      <c r="AG35" s="210" t="s">
        <v>438</v>
      </c>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row>
    <row r="36" spans="1:60" ht="45" outlineLevel="2" x14ac:dyDescent="0.2">
      <c r="A36" s="217"/>
      <c r="B36" s="218"/>
      <c r="C36" s="253" t="s">
        <v>668</v>
      </c>
      <c r="D36" s="241"/>
      <c r="E36" s="241"/>
      <c r="F36" s="241"/>
      <c r="G36" s="241"/>
      <c r="H36" s="220"/>
      <c r="I36" s="220"/>
      <c r="J36" s="220"/>
      <c r="K36" s="220"/>
      <c r="L36" s="220"/>
      <c r="M36" s="220"/>
      <c r="N36" s="219"/>
      <c r="O36" s="219"/>
      <c r="P36" s="219"/>
      <c r="Q36" s="219"/>
      <c r="R36" s="220"/>
      <c r="S36" s="220"/>
      <c r="T36" s="220"/>
      <c r="U36" s="220"/>
      <c r="V36" s="220"/>
      <c r="W36" s="220"/>
      <c r="X36" s="220"/>
      <c r="Y36" s="220"/>
      <c r="Z36" s="210"/>
      <c r="AA36" s="210"/>
      <c r="AB36" s="210"/>
      <c r="AC36" s="210"/>
      <c r="AD36" s="210"/>
      <c r="AE36" s="210"/>
      <c r="AF36" s="210"/>
      <c r="AG36" s="210" t="s">
        <v>143</v>
      </c>
      <c r="AH36" s="210"/>
      <c r="AI36" s="210"/>
      <c r="AJ36" s="210"/>
      <c r="AK36" s="210"/>
      <c r="AL36" s="210"/>
      <c r="AM36" s="210"/>
      <c r="AN36" s="210"/>
      <c r="AO36" s="210"/>
      <c r="AP36" s="210"/>
      <c r="AQ36" s="210"/>
      <c r="AR36" s="210"/>
      <c r="AS36" s="210"/>
      <c r="AT36" s="210"/>
      <c r="AU36" s="210"/>
      <c r="AV36" s="210"/>
      <c r="AW36" s="210"/>
      <c r="AX36" s="210"/>
      <c r="AY36" s="210"/>
      <c r="AZ36" s="210"/>
      <c r="BA36" s="243" t="str">
        <f>C36</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6" s="210"/>
      <c r="BC36" s="210"/>
      <c r="BD36" s="210"/>
      <c r="BE36" s="210"/>
      <c r="BF36" s="210"/>
      <c r="BG36" s="210"/>
      <c r="BH36" s="210"/>
    </row>
    <row r="37" spans="1:60" ht="22.5" outlineLevel="1" x14ac:dyDescent="0.2">
      <c r="A37" s="234">
        <v>15</v>
      </c>
      <c r="B37" s="235" t="s">
        <v>669</v>
      </c>
      <c r="C37" s="252" t="s">
        <v>670</v>
      </c>
      <c r="D37" s="236" t="s">
        <v>391</v>
      </c>
      <c r="E37" s="237">
        <v>1</v>
      </c>
      <c r="F37" s="238"/>
      <c r="G37" s="239">
        <f>ROUND(E37*F37,2)</f>
        <v>0</v>
      </c>
      <c r="H37" s="238"/>
      <c r="I37" s="239">
        <f>ROUND(E37*H37,2)</f>
        <v>0</v>
      </c>
      <c r="J37" s="238"/>
      <c r="K37" s="239">
        <f>ROUND(E37*J37,2)</f>
        <v>0</v>
      </c>
      <c r="L37" s="239">
        <v>12</v>
      </c>
      <c r="M37" s="239">
        <f>G37*(1+L37/100)</f>
        <v>0</v>
      </c>
      <c r="N37" s="237">
        <v>0</v>
      </c>
      <c r="O37" s="237">
        <f>ROUND(E37*N37,2)</f>
        <v>0</v>
      </c>
      <c r="P37" s="237">
        <v>0</v>
      </c>
      <c r="Q37" s="237">
        <f>ROUND(E37*P37,2)</f>
        <v>0</v>
      </c>
      <c r="R37" s="239"/>
      <c r="S37" s="239" t="s">
        <v>137</v>
      </c>
      <c r="T37" s="240" t="s">
        <v>158</v>
      </c>
      <c r="U37" s="220">
        <v>0</v>
      </c>
      <c r="V37" s="220">
        <f>ROUND(E37*U37,2)</f>
        <v>0</v>
      </c>
      <c r="W37" s="220"/>
      <c r="X37" s="220" t="s">
        <v>180</v>
      </c>
      <c r="Y37" s="220" t="s">
        <v>140</v>
      </c>
      <c r="Z37" s="210"/>
      <c r="AA37" s="210"/>
      <c r="AB37" s="210"/>
      <c r="AC37" s="210"/>
      <c r="AD37" s="210"/>
      <c r="AE37" s="210"/>
      <c r="AF37" s="210"/>
      <c r="AG37" s="210" t="s">
        <v>181</v>
      </c>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row>
    <row r="38" spans="1:60" x14ac:dyDescent="0.2">
      <c r="A38" s="3"/>
      <c r="B38" s="4"/>
      <c r="C38" s="258"/>
      <c r="D38" s="6"/>
      <c r="E38" s="3"/>
      <c r="F38" s="3"/>
      <c r="G38" s="3"/>
      <c r="H38" s="3"/>
      <c r="I38" s="3"/>
      <c r="J38" s="3"/>
      <c r="K38" s="3"/>
      <c r="L38" s="3"/>
      <c r="M38" s="3"/>
      <c r="N38" s="3"/>
      <c r="O38" s="3"/>
      <c r="P38" s="3"/>
      <c r="Q38" s="3"/>
      <c r="R38" s="3"/>
      <c r="S38" s="3"/>
      <c r="T38" s="3"/>
      <c r="U38" s="3"/>
      <c r="V38" s="3"/>
      <c r="W38" s="3"/>
      <c r="X38" s="3"/>
      <c r="Y38" s="3"/>
      <c r="AE38">
        <v>12</v>
      </c>
      <c r="AF38">
        <v>21</v>
      </c>
      <c r="AG38" t="s">
        <v>118</v>
      </c>
    </row>
    <row r="39" spans="1:60" x14ac:dyDescent="0.2">
      <c r="A39" s="213"/>
      <c r="B39" s="214" t="s">
        <v>31</v>
      </c>
      <c r="C39" s="259"/>
      <c r="D39" s="215"/>
      <c r="E39" s="216"/>
      <c r="F39" s="216"/>
      <c r="G39" s="233">
        <f>G8+G25</f>
        <v>0</v>
      </c>
      <c r="H39" s="3"/>
      <c r="I39" s="3"/>
      <c r="J39" s="3"/>
      <c r="K39" s="3"/>
      <c r="L39" s="3"/>
      <c r="M39" s="3"/>
      <c r="N39" s="3"/>
      <c r="O39" s="3"/>
      <c r="P39" s="3"/>
      <c r="Q39" s="3"/>
      <c r="R39" s="3"/>
      <c r="S39" s="3"/>
      <c r="T39" s="3"/>
      <c r="U39" s="3"/>
      <c r="V39" s="3"/>
      <c r="W39" s="3"/>
      <c r="X39" s="3"/>
      <c r="Y39" s="3"/>
      <c r="AE39">
        <f>SUMIF(L7:L37,AE38,G7:G37)</f>
        <v>0</v>
      </c>
      <c r="AF39">
        <f>SUMIF(L7:L37,AF38,G7:G37)</f>
        <v>0</v>
      </c>
      <c r="AG39" t="s">
        <v>441</v>
      </c>
    </row>
    <row r="40" spans="1:60" x14ac:dyDescent="0.2">
      <c r="D40" s="10"/>
    </row>
    <row r="41" spans="1:60" x14ac:dyDescent="0.2">
      <c r="D41" s="10"/>
    </row>
    <row r="42" spans="1:60" x14ac:dyDescent="0.2">
      <c r="D42" s="10"/>
    </row>
    <row r="43" spans="1:60" x14ac:dyDescent="0.2">
      <c r="D43" s="10"/>
    </row>
    <row r="44" spans="1:60" x14ac:dyDescent="0.2">
      <c r="D44" s="10"/>
    </row>
    <row r="45" spans="1:60" x14ac:dyDescent="0.2">
      <c r="D45" s="10"/>
    </row>
    <row r="46" spans="1:60" x14ac:dyDescent="0.2">
      <c r="D46" s="10"/>
    </row>
    <row r="47" spans="1:60" x14ac:dyDescent="0.2">
      <c r="D47" s="10"/>
    </row>
    <row r="48" spans="1:60"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sheetData>
  <sheetProtection algorithmName="SHA-512" hashValue="cpsuwxV+CmKCjsXO6wq6xsa/bwt9C+sEmAAw+q6/MRnMI3B5Ac/MMWTheu6wIp4DCeKSqw6kf2rAdupJqYa3nw==" saltValue="fsKapdWUDEcXOBb07yxBdQ==" spinCount="100000" sheet="1" formatRows="0"/>
  <mergeCells count="17">
    <mergeCell ref="C32:G32"/>
    <mergeCell ref="C34:G34"/>
    <mergeCell ref="C36:G36"/>
    <mergeCell ref="C17:G17"/>
    <mergeCell ref="C20:G20"/>
    <mergeCell ref="C24:G24"/>
    <mergeCell ref="C27:G27"/>
    <mergeCell ref="C29:G29"/>
    <mergeCell ref="C30:G30"/>
    <mergeCell ref="A1:G1"/>
    <mergeCell ref="C2:G2"/>
    <mergeCell ref="C3:G3"/>
    <mergeCell ref="C4:G4"/>
    <mergeCell ref="C10:G10"/>
    <mergeCell ref="C12:G12"/>
    <mergeCell ref="C13:G13"/>
    <mergeCell ref="C15:G15"/>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40</v>
      </c>
    </row>
    <row r="2" spans="1:7" ht="57.75" customHeight="1" x14ac:dyDescent="0.2">
      <c r="A2" s="72" t="s">
        <v>41</v>
      </c>
      <c r="B2" s="72"/>
      <c r="C2" s="72"/>
      <c r="D2" s="72"/>
      <c r="E2" s="72"/>
      <c r="F2" s="72"/>
      <c r="G2" s="72"/>
    </row>
  </sheetData>
  <sheetProtection algorithmName="SHA-512" hashValue="ruBYTMtm16TGlC94YDp6gUAuWrurKPc6x+oDXJUx3Jwh0gZ2nUbgfXkQSFbXhYYG5GDco6x2gO26sGxe/V4VNw==" saltValue="6alTzNEb62Ix6HNgkeQvqg==" spinCount="100000" sheet="1" formatRows="0"/>
  <mergeCells count="1">
    <mergeCell ref="A2:G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Stavba</vt:lpstr>
      <vt:lpstr>VzorPolozky</vt:lpstr>
      <vt:lpstr>01 01 Pol</vt:lpstr>
      <vt:lpstr>01 02 Pol</vt:lpstr>
      <vt:lpstr>01 03 Pol</vt:lpstr>
      <vt:lpstr>Pokyny pro vyplnění</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'01 02 Pol'!Názvy_tisku</vt:lpstr>
      <vt:lpstr>'01 03 Pol'!Názvy_tisku</vt:lpstr>
      <vt:lpstr>oadresa</vt:lpstr>
      <vt:lpstr>Stavba!Objednatel</vt:lpstr>
      <vt:lpstr>Stavba!Objekt</vt:lpstr>
      <vt:lpstr>'01 01 Pol'!Oblast_tisku</vt:lpstr>
      <vt:lpstr>'01 02 Pol'!Oblast_tisku</vt:lpstr>
      <vt:lpstr>'01 03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Hajný</dc:creator>
  <cp:lastModifiedBy>Jakub Hajný</cp:lastModifiedBy>
  <cp:lastPrinted>2019-03-19T12:27:02Z</cp:lastPrinted>
  <dcterms:created xsi:type="dcterms:W3CDTF">2009-04-08T07:15:50Z</dcterms:created>
  <dcterms:modified xsi:type="dcterms:W3CDTF">2025-12-09T14:58:33Z</dcterms:modified>
</cp:coreProperties>
</file>