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345" windowWidth="24120" windowHeight="1077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Rekapitulace!$A$6</definedName>
    <definedName name="Dodavka">Rekapitulace!$G$18</definedName>
    <definedName name="Dodavka0">Položky!#REF!</definedName>
    <definedName name="HSV">Rekapitulace!$E$18</definedName>
    <definedName name="HSV0">Položky!#REF!</definedName>
    <definedName name="HZS">Rekapitulace!$I$18</definedName>
    <definedName name="HZS0">Položky!#REF!</definedName>
    <definedName name="JKSO">'Krycí list'!$F$4</definedName>
    <definedName name="MJ">'Krycí list'!$G$4</definedName>
    <definedName name="Mont">Rekapitulace!$H$18</definedName>
    <definedName name="Montaz0">Položky!#REF!</definedName>
    <definedName name="NazevDilu">Rekapitulace!$B$6</definedName>
    <definedName name="nazevobjektu">'Krycí list'!$C$4</definedName>
    <definedName name="nazevstavby">'Krycí list'!$C$6</definedName>
    <definedName name="_xlnm.Print_Titles" localSheetId="2">Položky!$1:$6</definedName>
    <definedName name="_xlnm.Print_Titles" localSheetId="1">Rekapitulace!$1:$6</definedName>
    <definedName name="Objednatel">'Krycí list'!$C$8</definedName>
    <definedName name="_xlnm.Print_Area" localSheetId="0">'Krycí list'!$A$1:$G$45</definedName>
    <definedName name="_xlnm.Print_Area" localSheetId="2">Položky!$A$1:$G$127</definedName>
    <definedName name="_xlnm.Print_Area" localSheetId="1">Rekapitulace!$A$1:$I$26</definedName>
    <definedName name="PocetMJ">'Krycí list'!$G$7</definedName>
    <definedName name="Poznamka">'Krycí list'!$B$37</definedName>
    <definedName name="Projektant">'Krycí list'!$C$7</definedName>
    <definedName name="PSV">Rekapitulace!$F$18</definedName>
    <definedName name="PSV0">Položky!#REF!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Rekapitulace!$H$25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calcId="125725"/>
</workbook>
</file>

<file path=xl/calcChain.xml><?xml version="1.0" encoding="utf-8"?>
<calcChain xmlns="http://schemas.openxmlformats.org/spreadsheetml/2006/main">
  <c r="D15" i="1"/>
  <c r="D14"/>
  <c r="BE126" i="3"/>
  <c r="BE127" s="1"/>
  <c r="I17" i="2" s="1"/>
  <c r="BC126" i="3"/>
  <c r="BC127" s="1"/>
  <c r="G17" i="2" s="1"/>
  <c r="BB126" i="3"/>
  <c r="BA126"/>
  <c r="BA127" s="1"/>
  <c r="E17" i="2" s="1"/>
  <c r="BD126" i="3"/>
  <c r="BD127" s="1"/>
  <c r="H17" i="2" s="1"/>
  <c r="B17"/>
  <c r="A17"/>
  <c r="BB127" i="3"/>
  <c r="F17" i="2" s="1"/>
  <c r="C127" i="3"/>
  <c r="BE123"/>
  <c r="BD123"/>
  <c r="BC123"/>
  <c r="BB123"/>
  <c r="BA123"/>
  <c r="BE122"/>
  <c r="BD122"/>
  <c r="BC122"/>
  <c r="BA122"/>
  <c r="BB122"/>
  <c r="BE119"/>
  <c r="BD119"/>
  <c r="BC119"/>
  <c r="BB119"/>
  <c r="BA119"/>
  <c r="BE118"/>
  <c r="BD118"/>
  <c r="BC118"/>
  <c r="BA118"/>
  <c r="BB118"/>
  <c r="BE116"/>
  <c r="BD116"/>
  <c r="BD124" s="1"/>
  <c r="H16" i="2" s="1"/>
  <c r="BC116" i="3"/>
  <c r="BA116"/>
  <c r="BB116"/>
  <c r="B16" i="2"/>
  <c r="A16"/>
  <c r="C124" i="3"/>
  <c r="BE112"/>
  <c r="BE114" s="1"/>
  <c r="I15" i="2" s="1"/>
  <c r="BD112" i="3"/>
  <c r="BD114" s="1"/>
  <c r="H15" i="2" s="1"/>
  <c r="BC112" i="3"/>
  <c r="BC114" s="1"/>
  <c r="G15" i="2" s="1"/>
  <c r="BB112" i="3"/>
  <c r="BA112"/>
  <c r="BA114" s="1"/>
  <c r="E15" i="2" s="1"/>
  <c r="B15"/>
  <c r="A15"/>
  <c r="BB114" i="3"/>
  <c r="F15" i="2" s="1"/>
  <c r="C114" i="3"/>
  <c r="BE105"/>
  <c r="BD105"/>
  <c r="BC105"/>
  <c r="BB105"/>
  <c r="BA105"/>
  <c r="BE104"/>
  <c r="BD104"/>
  <c r="BC104"/>
  <c r="BB104"/>
  <c r="BB110" s="1"/>
  <c r="F14" i="2" s="1"/>
  <c r="BA104" i="3"/>
  <c r="B14" i="2"/>
  <c r="A14"/>
  <c r="BD110" i="3"/>
  <c r="H14" i="2" s="1"/>
  <c r="C110" i="3"/>
  <c r="BE101"/>
  <c r="BE102" s="1"/>
  <c r="I13" i="2" s="1"/>
  <c r="BD101" i="3"/>
  <c r="BC101"/>
  <c r="BC102" s="1"/>
  <c r="G13" i="2" s="1"/>
  <c r="BB101" i="3"/>
  <c r="BB102" s="1"/>
  <c r="F13" i="2" s="1"/>
  <c r="BA101" i="3"/>
  <c r="BA102" s="1"/>
  <c r="E13" i="2" s="1"/>
  <c r="B13"/>
  <c r="A13"/>
  <c r="BD102" i="3"/>
  <c r="H13" i="2" s="1"/>
  <c r="C102" i="3"/>
  <c r="BE98"/>
  <c r="BE99" s="1"/>
  <c r="I12" i="2" s="1"/>
  <c r="BD98" i="3"/>
  <c r="BC98"/>
  <c r="BC99" s="1"/>
  <c r="G12" i="2" s="1"/>
  <c r="BB98" i="3"/>
  <c r="BB99" s="1"/>
  <c r="F12" i="2" s="1"/>
  <c r="BA98" i="3"/>
  <c r="BA99" s="1"/>
  <c r="E12" i="2" s="1"/>
  <c r="B12"/>
  <c r="A12"/>
  <c r="BD99" i="3"/>
  <c r="H12" i="2" s="1"/>
  <c r="C99" i="3"/>
  <c r="BE95"/>
  <c r="BE96" s="1"/>
  <c r="I11" i="2" s="1"/>
  <c r="BD95" i="3"/>
  <c r="BC95"/>
  <c r="BC96" s="1"/>
  <c r="G11" i="2" s="1"/>
  <c r="BB95" i="3"/>
  <c r="BB96" s="1"/>
  <c r="F11" i="2" s="1"/>
  <c r="BA95" i="3"/>
  <c r="BA96" s="1"/>
  <c r="E11" i="2" s="1"/>
  <c r="B11"/>
  <c r="A11"/>
  <c r="BD96" i="3"/>
  <c r="H11" i="2" s="1"/>
  <c r="C96" i="3"/>
  <c r="BE83"/>
  <c r="BE93" s="1"/>
  <c r="I10" i="2" s="1"/>
  <c r="BD83" i="3"/>
  <c r="BC83"/>
  <c r="BC93" s="1"/>
  <c r="G10" i="2" s="1"/>
  <c r="BB83" i="3"/>
  <c r="BB93" s="1"/>
  <c r="F10" i="2" s="1"/>
  <c r="BA83" i="3"/>
  <c r="BA93" s="1"/>
  <c r="E10" i="2" s="1"/>
  <c r="B10"/>
  <c r="A10"/>
  <c r="BD93" i="3"/>
  <c r="H10" i="2" s="1"/>
  <c r="C93" i="3"/>
  <c r="BE80"/>
  <c r="BD80"/>
  <c r="BC80"/>
  <c r="BB80"/>
  <c r="BA80"/>
  <c r="BE70"/>
  <c r="BD70"/>
  <c r="BD81" s="1"/>
  <c r="H9" i="2" s="1"/>
  <c r="BC70" i="3"/>
  <c r="BB70"/>
  <c r="BA70"/>
  <c r="BA81" s="1"/>
  <c r="E9" i="2" s="1"/>
  <c r="B9"/>
  <c r="A9"/>
  <c r="BB81" i="3"/>
  <c r="F9" i="2" s="1"/>
  <c r="C81" i="3"/>
  <c r="BE66"/>
  <c r="BD66"/>
  <c r="BC66"/>
  <c r="BB66"/>
  <c r="BA66"/>
  <c r="BE64"/>
  <c r="BD64"/>
  <c r="BC64"/>
  <c r="BB64"/>
  <c r="BA64"/>
  <c r="BE59"/>
  <c r="BD59"/>
  <c r="BC59"/>
  <c r="BB59"/>
  <c r="BA59"/>
  <c r="BE58"/>
  <c r="BD58"/>
  <c r="BC58"/>
  <c r="BB58"/>
  <c r="BA58"/>
  <c r="BE48"/>
  <c r="BD48"/>
  <c r="BD68" s="1"/>
  <c r="H8" i="2" s="1"/>
  <c r="BC48" i="3"/>
  <c r="BC68" s="1"/>
  <c r="G8" i="2" s="1"/>
  <c r="BB48" i="3"/>
  <c r="BA48"/>
  <c r="B8" i="2"/>
  <c r="A8"/>
  <c r="BB68" i="3"/>
  <c r="F8" i="2" s="1"/>
  <c r="C68" i="3"/>
  <c r="BE45"/>
  <c r="BD45"/>
  <c r="BC45"/>
  <c r="BB45"/>
  <c r="BA45"/>
  <c r="BE44"/>
  <c r="BD44"/>
  <c r="BC44"/>
  <c r="BB44"/>
  <c r="BA44"/>
  <c r="BE42"/>
  <c r="BD42"/>
  <c r="BC42"/>
  <c r="BB42"/>
  <c r="BA42"/>
  <c r="BE33"/>
  <c r="BD33"/>
  <c r="BC33"/>
  <c r="BB33"/>
  <c r="BA33"/>
  <c r="BE31"/>
  <c r="BD31"/>
  <c r="BC31"/>
  <c r="BB31"/>
  <c r="BA31"/>
  <c r="BE30"/>
  <c r="BD30"/>
  <c r="BC30"/>
  <c r="BB30"/>
  <c r="BA30"/>
  <c r="BE29"/>
  <c r="BD29"/>
  <c r="BC29"/>
  <c r="BB29"/>
  <c r="BA29"/>
  <c r="BE28"/>
  <c r="BD28"/>
  <c r="BC28"/>
  <c r="BB28"/>
  <c r="BA28"/>
  <c r="BE19"/>
  <c r="BD19"/>
  <c r="BC19"/>
  <c r="BB19"/>
  <c r="BA19"/>
  <c r="BE10"/>
  <c r="BD10"/>
  <c r="BC10"/>
  <c r="BB10"/>
  <c r="BA10"/>
  <c r="BE8"/>
  <c r="BD8"/>
  <c r="BD46" s="1"/>
  <c r="H7" i="2" s="1"/>
  <c r="BC8" i="3"/>
  <c r="BC46" s="1"/>
  <c r="G7" i="2" s="1"/>
  <c r="BB8" i="3"/>
  <c r="BA8"/>
  <c r="B7" i="2"/>
  <c r="A7"/>
  <c r="BB46" i="3"/>
  <c r="F7" i="2" s="1"/>
  <c r="C46" i="3"/>
  <c r="C4"/>
  <c r="F3"/>
  <c r="C3"/>
  <c r="C2" i="2"/>
  <c r="C1"/>
  <c r="F33" i="1"/>
  <c r="F31"/>
  <c r="G8"/>
  <c r="F34" l="1"/>
  <c r="BC81" i="3"/>
  <c r="G9" i="2" s="1"/>
  <c r="BE110" i="3"/>
  <c r="I14" i="2" s="1"/>
  <c r="BA46" i="3"/>
  <c r="E7" i="2" s="1"/>
  <c r="BA68" i="3"/>
  <c r="E8" i="2" s="1"/>
  <c r="BA124" i="3"/>
  <c r="E16" i="2" s="1"/>
  <c r="G127" i="3"/>
  <c r="BE46"/>
  <c r="I7" i="2" s="1"/>
  <c r="BE68" i="3"/>
  <c r="I8" i="2" s="1"/>
  <c r="BE81" i="3"/>
  <c r="I9" i="2" s="1"/>
  <c r="BC110" i="3"/>
  <c r="G14" i="2" s="1"/>
  <c r="BA110" i="3"/>
  <c r="E14" i="2" s="1"/>
  <c r="BE124" i="3"/>
  <c r="I16" i="2" s="1"/>
  <c r="BC124" i="3"/>
  <c r="G16" i="2" s="1"/>
  <c r="G18"/>
  <c r="C14" i="1" s="1"/>
  <c r="H18" i="2"/>
  <c r="C15" i="1" s="1"/>
  <c r="E18" i="2"/>
  <c r="I18"/>
  <c r="C20" i="1" s="1"/>
  <c r="BB124" i="3"/>
  <c r="F16" i="2" s="1"/>
  <c r="F18" s="1"/>
  <c r="C17" i="1" s="1"/>
  <c r="C16" l="1"/>
  <c r="G24" i="2"/>
  <c r="I24" s="1"/>
  <c r="G15" i="1" s="1"/>
  <c r="G23" i="2"/>
  <c r="I23" s="1"/>
  <c r="C18" i="1"/>
  <c r="C21" s="1"/>
  <c r="G14" l="1"/>
  <c r="H25" i="2"/>
  <c r="G22" i="1" s="1"/>
  <c r="G21" s="1"/>
  <c r="C22" l="1"/>
</calcChain>
</file>

<file path=xl/sharedStrings.xml><?xml version="1.0" encoding="utf-8"?>
<sst xmlns="http://schemas.openxmlformats.org/spreadsheetml/2006/main" count="367" uniqueCount="223">
  <si>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</si>
  <si>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</si>
  <si>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</si>
  <si>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</si>
  <si>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</si>
  <si>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</si>
  <si>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</si>
  <si>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</si>
  <si>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</si>
  <si>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</si>
  <si>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</si>
  <si>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</si>
  <si>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</si>
  <si>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</si>
  <si>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</si>
  <si>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</si>
  <si>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</si>
  <si>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</si>
  <si>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</si>
  <si>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</si>
  <si>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</si>
  <si>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</si>
  <si>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</si>
  <si>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</si>
  <si>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</si>
  <si>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</si>
  <si>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</si>
  <si>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</si>
  <si>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</si>
  <si>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</si>
  <si>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</si>
  <si>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</si>
  <si>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</si>
  <si>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</si>
  <si>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</si>
  <si>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</si>
  <si>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</si>
  <si>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</si>
  <si>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</si>
  <si>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</si>
  <si>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</si>
  <si>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</si>
  <si>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</si>
  <si>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</si>
  <si>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</si>
  <si>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</si>
  <si>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</si>
  <si>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</si>
  <si>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</si>
  <si>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</si>
  <si>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</si>
  <si>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</si>
  <si>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</si>
  <si>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</si>
  <si>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</si>
  <si>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</si>
  <si>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</si>
  <si>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</si>
  <si>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</si>
  <si>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</si>
  <si>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</si>
  <si>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</si>
  <si>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</si>
  <si>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</si>
  <si>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</si>
  <si>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</si>
  <si>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</si>
  <si>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</si>
  <si>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</si>
  <si>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Stavební úpravy obvodových zdí sportoviště</t>
  </si>
  <si>
    <t>111 20-3201.R00</t>
  </si>
  <si>
    <t xml:space="preserve">Odstranění křovin a náletů,  pl.do 1000 m2 </t>
  </si>
  <si>
    <t>m2</t>
  </si>
  <si>
    <t>7,60*1,0+18,50*1,0+12,25*1,0+57,48*1,0+12,25*1,0</t>
  </si>
  <si>
    <t>121 10-1100.R00</t>
  </si>
  <si>
    <t xml:space="preserve">Sejmutí ornice, pl. do 400 m2, přemístění do 50 m </t>
  </si>
  <si>
    <t>m3</t>
  </si>
  <si>
    <t>západní stěna:</t>
  </si>
  <si>
    <t>7,60*0,15*0,6+12,25*0,6*0,15</t>
  </si>
  <si>
    <t>jižní stěna:</t>
  </si>
  <si>
    <t>18,50*0,6*0,15</t>
  </si>
  <si>
    <t>severní stěna:</t>
  </si>
  <si>
    <t>57,48*0,15*0,6</t>
  </si>
  <si>
    <t>východní stěna:</t>
  </si>
  <si>
    <t>12,25*0,15*0,6</t>
  </si>
  <si>
    <t>132 20-1110.R00</t>
  </si>
  <si>
    <t xml:space="preserve">Hloubení rýh š.do 60 cm v hor.3 do 50 m3, STROJNĚ </t>
  </si>
  <si>
    <t>12,25*0,65*0,6+7,6*0,3*0,3</t>
  </si>
  <si>
    <t>18,50*0,3*0,3</t>
  </si>
  <si>
    <t>59,48*0,6*0,65</t>
  </si>
  <si>
    <t>12,25*0,6*0,65</t>
  </si>
  <si>
    <t>132 20-1119.R00</t>
  </si>
  <si>
    <t xml:space="preserve">Příplatek za lepivost - hloubení rýh 60 cm v hor.3 </t>
  </si>
  <si>
    <t>162 30-1102.R00</t>
  </si>
  <si>
    <t xml:space="preserve">Vodorovné přemístění výkopku z hor.1-4 do 1000 m </t>
  </si>
  <si>
    <t>167 10-1101.R00</t>
  </si>
  <si>
    <t xml:space="preserve">Nakládání výkopku z hor.1-4 v množství do 100 m3 </t>
  </si>
  <si>
    <t>171 20-1101.R00</t>
  </si>
  <si>
    <t xml:space="preserve">Uložení sypaniny do násypů nezhutněných </t>
  </si>
  <si>
    <t>35,102*0,1</t>
  </si>
  <si>
    <t>100 00-1500.R00</t>
  </si>
  <si>
    <t xml:space="preserve">Dočištění stěny, základů </t>
  </si>
  <si>
    <t>18,50*0,3</t>
  </si>
  <si>
    <t>7,60*0,3+12,25*0,65</t>
  </si>
  <si>
    <t>57,48*0,65</t>
  </si>
  <si>
    <t>12,25*0,65</t>
  </si>
  <si>
    <t>174 10-1101.R00</t>
  </si>
  <si>
    <t xml:space="preserve">Zásyp jam, rýh, šachet se zhutněním </t>
  </si>
  <si>
    <t>původním výkopkem se zhutněním:35,102-3,51</t>
  </si>
  <si>
    <t>181 30-1102.R00</t>
  </si>
  <si>
    <t xml:space="preserve">Rozprostření ornice, rovina, tl. 10-15 cm,do 500m2 </t>
  </si>
  <si>
    <t>180 40-0021.RA0</t>
  </si>
  <si>
    <t xml:space="preserve">Založení trávníku parkového, svah, s dodáním osiva </t>
  </si>
  <si>
    <t>2</t>
  </si>
  <si>
    <t>Základy,zvláštní zakládání</t>
  </si>
  <si>
    <t>216 90-4112.R00</t>
  </si>
  <si>
    <t xml:space="preserve">Očištění tlakovou vodou zdiva stěn a základů </t>
  </si>
  <si>
    <t>pod kontaktní můstek:</t>
  </si>
  <si>
    <t>zápaní strana:</t>
  </si>
  <si>
    <t>4,7*1,50</t>
  </si>
  <si>
    <t>severní strana:</t>
  </si>
  <si>
    <t>17,75*1,50+39,90*1,9</t>
  </si>
  <si>
    <t>;východní strana</t>
  </si>
  <si>
    <t>1,20*2,30</t>
  </si>
  <si>
    <t>boční hrany:</t>
  </si>
  <si>
    <t>0,2*1,50*9+0,2*1,90*16+0,2*2,3*2</t>
  </si>
  <si>
    <t>285 94-0000VL</t>
  </si>
  <si>
    <t>Trn z betonářské oceli D 10 mm do délky 15 cm vč. chemické malty a vlepení do otvoru</t>
  </si>
  <si>
    <t>kus</t>
  </si>
  <si>
    <t>289 36-2112.R00</t>
  </si>
  <si>
    <t>Výztuž podélná stěn z 10216,D do 10 mm vč. navázání na trny</t>
  </si>
  <si>
    <t>t</t>
  </si>
  <si>
    <t>;R10 - 0,617 kg/m podélná výztuž</t>
  </si>
  <si>
    <t>Z:0,00617*(4,60*3)</t>
  </si>
  <si>
    <t>S:0,00617*(58,0*4)</t>
  </si>
  <si>
    <t>V:0,00617*(1,20*4)</t>
  </si>
  <si>
    <t>279 31-1921.R00</t>
  </si>
  <si>
    <t xml:space="preserve">Beton základových zdí prostý C 20/25 </t>
  </si>
  <si>
    <t>122,942*0,1</t>
  </si>
  <si>
    <t>631 31-0000VL</t>
  </si>
  <si>
    <t xml:space="preserve">Příplatek za sešikmení horní hrany, sklon do 10° </t>
  </si>
  <si>
    <t>m</t>
  </si>
  <si>
    <t>4,75+58+1,20</t>
  </si>
  <si>
    <t>3</t>
  </si>
  <si>
    <t>Svislé a kompletní konstrukce</t>
  </si>
  <si>
    <t>311 35-1101.RT1</t>
  </si>
  <si>
    <t>Bednění nadzákladových zdí jednostranné - zřízení bednicí materiál prkna</t>
  </si>
  <si>
    <t>západní strana:</t>
  </si>
  <si>
    <t>4,865*1,5+0,3*1,5</t>
  </si>
  <si>
    <t>0,9*1,5+0,2*1,5+3,74*1,5+0,2*1,5+5,3*1,5+0,2*1,5+3,7*1,5+0,2*1,5</t>
  </si>
  <si>
    <t>1,0*1,5+0,2*1,5+3,4*1,5+0,2*1,5+1,1*1,5+0,2*1,5+2,2*1,5+0,2*1,5</t>
  </si>
  <si>
    <t>0,8*1,5+0,2*1,5+3,455*1,9+0,2*1,9+0,8*1,9+0,2*1,9+3,7*1,9*4</t>
  </si>
  <si>
    <t>0,2*1,9*7+0,8*1,9*4+0,2*1,9+3,775*1,9+0,2*1,9+0,8*1,9+0,2*1,9</t>
  </si>
  <si>
    <t>3,725*1,9+0,2*1,9+0,8*1,9+0,2*1,9+3,8*1,90+0,2*1,90+1,0*1,9*2</t>
  </si>
  <si>
    <t>1,0*2,3+0,3*2,3</t>
  </si>
  <si>
    <t>311 35-1102.R00</t>
  </si>
  <si>
    <t xml:space="preserve">Bednění nadzákladových zdí jednostranné-odstranění </t>
  </si>
  <si>
    <t>62</t>
  </si>
  <si>
    <t>Upravy povrchů vnější</t>
  </si>
  <si>
    <t>614 47-1715.R00</t>
  </si>
  <si>
    <t xml:space="preserve">Vyspravení beton. konstrukcí - adhézní můstek </t>
  </si>
  <si>
    <t>před přibetonováním:</t>
  </si>
  <si>
    <t>4,70*1,50</t>
  </si>
  <si>
    <t>17,75*1,50+39,90*1,90</t>
  </si>
  <si>
    <t>východní strana:</t>
  </si>
  <si>
    <t>0,2*1,5*9+0,2*1,90*16+0,2*2,3*2</t>
  </si>
  <si>
    <t>8</t>
  </si>
  <si>
    <t>Trubní vedení</t>
  </si>
  <si>
    <t>831 35-0000VL</t>
  </si>
  <si>
    <t>Úprava kanalizace z trub PVC hrdlových hloubka do 1,5 m, zem. práce, zpětná montáž</t>
  </si>
  <si>
    <t>soubor</t>
  </si>
  <si>
    <t>90</t>
  </si>
  <si>
    <t>Přípočty</t>
  </si>
  <si>
    <t>900   -    .R02</t>
  </si>
  <si>
    <t>HZS - nezměřitelné (nepředvídané) stavební práce stavební dělník v tarifní třídě 5</t>
  </si>
  <si>
    <t>h</t>
  </si>
  <si>
    <t>95</t>
  </si>
  <si>
    <t>Dokončovací kce na pozem.stav.</t>
  </si>
  <si>
    <t>952 90-1411.R00</t>
  </si>
  <si>
    <t xml:space="preserve">Vyčištění ostatních objektů </t>
  </si>
  <si>
    <t>97</t>
  </si>
  <si>
    <t>Prorážení otvorů</t>
  </si>
  <si>
    <t>971 04-2121.R00</t>
  </si>
  <si>
    <t xml:space="preserve">Vrtání otvorů, zdi betonové, do 3 cm, hl. do 15 cm </t>
  </si>
  <si>
    <t>975 01-1221.R00</t>
  </si>
  <si>
    <t xml:space="preserve">Podpěr.dřevení zákl.zdiva do 2m tl.zdi 45 cm do 1m </t>
  </si>
  <si>
    <t>rohová patka:</t>
  </si>
  <si>
    <t>1,5*2</t>
  </si>
  <si>
    <t>;zajištění zdi 1,5m na 10 m délky</t>
  </si>
  <si>
    <t>1,5*7</t>
  </si>
  <si>
    <t>99</t>
  </si>
  <si>
    <t>Staveništní přesun hmot</t>
  </si>
  <si>
    <t>998 01-1002.R00</t>
  </si>
  <si>
    <t xml:space="preserve">Přesun hmot pro budovy zděné výšky do 12 m </t>
  </si>
  <si>
    <t>53,12+4,60+0,195+0,83+0,73</t>
  </si>
  <si>
    <t>711</t>
  </si>
  <si>
    <t>Izolace proti vodě</t>
  </si>
  <si>
    <t>711 48-2020.RZ1</t>
  </si>
  <si>
    <t>Izolační systém PVC nopová folie včetně dodávky fólie nop 8 mm a uk. lišty</t>
  </si>
  <si>
    <t>(4,565*0,8+58,0*0,8+1,2*0,8+0,2*0,8*28)*1,1</t>
  </si>
  <si>
    <t>711 49-1272.RZ1</t>
  </si>
  <si>
    <t>Izolace tlaková, ochranná textilie svislá včetně dodávky textilie</t>
  </si>
  <si>
    <t>711 21-2000.R00</t>
  </si>
  <si>
    <t xml:space="preserve">Penetrace podkladu pod hydroizolační nátěr </t>
  </si>
  <si>
    <t>;sešikmení</t>
  </si>
  <si>
    <t>5,0*0,15+58*0,15+12,3*0,15</t>
  </si>
  <si>
    <t>711 21-2001.R00</t>
  </si>
  <si>
    <t xml:space="preserve">Nátěr hydroizolační těsnicí hmotou </t>
  </si>
  <si>
    <t>998 71-1101.R00</t>
  </si>
  <si>
    <t xml:space="preserve">Přesun hmot pro izolace proti vodě, výšky do 6 m </t>
  </si>
  <si>
    <t>M21</t>
  </si>
  <si>
    <t>Elektromontáže</t>
  </si>
  <si>
    <t>210 20-0000VL</t>
  </si>
  <si>
    <t>Zabezpečení (alt. dočas. přesunutí a vrácení) el. sloupku</t>
  </si>
  <si>
    <t>kompl</t>
  </si>
  <si>
    <t>Individuální mimostaveništní doprava</t>
  </si>
  <si>
    <t>Zařízení staveniště</t>
  </si>
  <si>
    <t>jižní strana:</t>
  </si>
  <si>
    <t>;západní strana</t>
  </si>
  <si>
    <r>
      <rPr>
        <sz val="8"/>
        <color rgb="FFFF0000"/>
        <rFont val="Arial CE"/>
        <charset val="238"/>
      </rPr>
      <t>V</t>
    </r>
    <r>
      <rPr>
        <sz val="8"/>
        <color indexed="12"/>
        <rFont val="Arial CE"/>
        <family val="2"/>
        <charset val="238"/>
      </rPr>
      <t>:0,00617*(4,60*3)</t>
    </r>
  </si>
  <si>
    <r>
      <rPr>
        <sz val="8"/>
        <color rgb="FFFF0000"/>
        <rFont val="Arial CE"/>
        <charset val="238"/>
      </rPr>
      <t>J</t>
    </r>
    <r>
      <rPr>
        <sz val="8"/>
        <color indexed="12"/>
        <rFont val="Arial CE"/>
        <family val="2"/>
        <charset val="238"/>
      </rPr>
      <t>:0,00617*(58,0*4)</t>
    </r>
  </si>
  <si>
    <r>
      <rPr>
        <sz val="8"/>
        <color rgb="FFFF0000"/>
        <rFont val="Arial CE"/>
        <charset val="238"/>
      </rPr>
      <t>Z</t>
    </r>
    <r>
      <rPr>
        <sz val="8"/>
        <color indexed="12"/>
        <rFont val="Arial CE"/>
        <family val="2"/>
        <charset val="238"/>
      </rPr>
      <t>:0,00617*(1,20*4)</t>
    </r>
  </si>
  <si>
    <t>Sportoviště - I. Etapa - základy - soklové zdivo</t>
  </si>
</sst>
</file>

<file path=xl/styles.xml><?xml version="1.0" encoding="utf-8"?>
<styleSheet xmlns="http://schemas.openxmlformats.org/spreadsheetml/2006/main">
  <numFmts count="4">
    <numFmt numFmtId="164" formatCode="dd/mm/yy"/>
    <numFmt numFmtId="165" formatCode="#,##0.00\ &quot;Kč&quot;"/>
    <numFmt numFmtId="166" formatCode="0.0"/>
    <numFmt numFmtId="167" formatCode="#,##0\ &quot;Kč&quot;"/>
  </numFmts>
  <fonts count="24">
    <font>
      <sz val="10"/>
      <name val="Arial CE"/>
      <charset val="238"/>
    </font>
    <font>
      <b/>
      <sz val="14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u/>
      <sz val="12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sz val="10"/>
      <color indexed="9"/>
      <name val="Arial CE"/>
      <family val="2"/>
      <charset val="238"/>
    </font>
    <font>
      <sz val="8"/>
      <name val="Arial CE"/>
    </font>
    <font>
      <sz val="8"/>
      <color indexed="12"/>
      <name val="Arial CE"/>
      <family val="2"/>
      <charset val="238"/>
    </font>
    <font>
      <sz val="10"/>
      <color indexed="9"/>
      <name val="Arial CE"/>
    </font>
    <font>
      <i/>
      <sz val="8"/>
      <name val="Arial CE"/>
      <family val="2"/>
      <charset val="238"/>
    </font>
    <font>
      <i/>
      <sz val="9"/>
      <name val="Arial CE"/>
    </font>
    <font>
      <sz val="8"/>
      <color rgb="FFFF0000"/>
      <name val="Arial CE"/>
      <charset val="238"/>
    </font>
    <font>
      <sz val="8"/>
      <color indexed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09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2" fillId="2" borderId="5" xfId="0" applyNumberFormat="1" applyFont="1" applyFill="1" applyBorder="1"/>
    <xf numFmtId="49" fontId="0" fillId="2" borderId="6" xfId="0" applyNumberFormat="1" applyFill="1" applyBorder="1"/>
    <xf numFmtId="0" fontId="3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0" fillId="0" borderId="13" xfId="0" applyNumberFormat="1" applyBorder="1" applyAlignment="1">
      <alignment horizontal="left"/>
    </xf>
    <xf numFmtId="0" fontId="0" fillId="0" borderId="11" xfId="0" applyNumberFormat="1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0" xfId="0" applyNumberFormat="1"/>
    <xf numFmtId="3" fontId="0" fillId="0" borderId="12" xfId="0" applyNumberFormat="1" applyBorder="1"/>
    <xf numFmtId="0" fontId="0" fillId="0" borderId="16" xfId="0" applyBorder="1"/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0" fillId="0" borderId="5" xfId="0" applyBorder="1"/>
    <xf numFmtId="0" fontId="0" fillId="0" borderId="13" xfId="0" applyBorder="1"/>
    <xf numFmtId="3" fontId="0" fillId="0" borderId="0" xfId="0" applyNumberFormat="1"/>
    <xf numFmtId="0" fontId="1" fillId="0" borderId="22" xfId="0" applyFont="1" applyBorder="1" applyAlignment="1">
      <alignment horizontal="centerContinuous" vertical="center"/>
    </xf>
    <xf numFmtId="0" fontId="6" fillId="0" borderId="23" xfId="0" applyFont="1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5" fillId="0" borderId="25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28" xfId="0" applyBorder="1"/>
    <xf numFmtId="0" fontId="0" fillId="0" borderId="20" xfId="0" applyBorder="1"/>
    <xf numFmtId="3" fontId="0" fillId="0" borderId="29" xfId="0" applyNumberFormat="1" applyBorder="1"/>
    <xf numFmtId="0" fontId="0" fillId="0" borderId="30" xfId="0" applyBorder="1"/>
    <xf numFmtId="3" fontId="0" fillId="0" borderId="31" xfId="0" applyNumberFormat="1" applyBorder="1"/>
    <xf numFmtId="0" fontId="0" fillId="0" borderId="32" xfId="0" applyBorder="1"/>
    <xf numFmtId="3" fontId="0" fillId="0" borderId="14" xfId="0" applyNumberFormat="1" applyBorder="1"/>
    <xf numFmtId="0" fontId="0" fillId="0" borderId="15" xfId="0" applyBorder="1"/>
    <xf numFmtId="0" fontId="0" fillId="0" borderId="33" xfId="0" applyBorder="1"/>
    <xf numFmtId="0" fontId="0" fillId="0" borderId="34" xfId="0" applyBorder="1"/>
    <xf numFmtId="0" fontId="7" fillId="0" borderId="16" xfId="0" applyFont="1" applyBorder="1"/>
    <xf numFmtId="3" fontId="0" fillId="0" borderId="35" xfId="0" applyNumberFormat="1" applyBorder="1"/>
    <xf numFmtId="0" fontId="0" fillId="0" borderId="36" xfId="0" applyBorder="1"/>
    <xf numFmtId="3" fontId="0" fillId="0" borderId="37" xfId="0" applyNumberFormat="1" applyBorder="1"/>
    <xf numFmtId="0" fontId="0" fillId="0" borderId="38" xfId="0" applyBorder="1"/>
    <xf numFmtId="0" fontId="0" fillId="0" borderId="39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1" xfId="0" applyNumberFormat="1" applyBorder="1" applyAlignment="1">
      <alignment horizontal="right"/>
    </xf>
    <xf numFmtId="165" fontId="0" fillId="0" borderId="14" xfId="0" applyNumberFormat="1" applyBorder="1"/>
    <xf numFmtId="165" fontId="0" fillId="0" borderId="0" xfId="0" applyNumberFormat="1" applyBorder="1"/>
    <xf numFmtId="0" fontId="6" fillId="0" borderId="36" xfId="0" applyFont="1" applyFill="1" applyBorder="1"/>
    <xf numFmtId="0" fontId="6" fillId="0" borderId="37" xfId="0" applyFont="1" applyFill="1" applyBorder="1"/>
    <xf numFmtId="0" fontId="6" fillId="0" borderId="40" xfId="0" applyFont="1" applyFill="1" applyBorder="1"/>
    <xf numFmtId="0" fontId="6" fillId="0" borderId="41" xfId="0" applyFont="1" applyFill="1" applyBorder="1"/>
    <xf numFmtId="0" fontId="6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0" fontId="3" fillId="0" borderId="44" xfId="1" applyFont="1" applyBorder="1"/>
    <xf numFmtId="0" fontId="9" fillId="0" borderId="44" xfId="1" applyBorder="1"/>
    <xf numFmtId="0" fontId="9" fillId="0" borderId="44" xfId="1" applyBorder="1" applyAlignment="1">
      <alignment horizontal="right"/>
    </xf>
    <xf numFmtId="0" fontId="9" fillId="0" borderId="44" xfId="1" applyFont="1" applyBorder="1"/>
    <xf numFmtId="0" fontId="0" fillId="0" borderId="44" xfId="0" applyNumberFormat="1" applyBorder="1" applyAlignment="1">
      <alignment horizontal="left"/>
    </xf>
    <xf numFmtId="0" fontId="0" fillId="0" borderId="45" xfId="0" applyNumberFormat="1" applyBorder="1"/>
    <xf numFmtId="0" fontId="3" fillId="0" borderId="48" xfId="1" applyFont="1" applyBorder="1"/>
    <xf numFmtId="0" fontId="9" fillId="0" borderId="48" xfId="1" applyBorder="1"/>
    <xf numFmtId="0" fontId="9" fillId="0" borderId="48" xfId="1" applyBorder="1" applyAlignment="1">
      <alignment horizontal="right"/>
    </xf>
    <xf numFmtId="49" fontId="1" fillId="0" borderId="0" xfId="0" applyNumberFormat="1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49" fontId="5" fillId="0" borderId="25" xfId="0" applyNumberFormat="1" applyFont="1" applyFill="1" applyBorder="1"/>
    <xf numFmtId="0" fontId="5" fillId="0" borderId="26" xfId="0" applyFont="1" applyFill="1" applyBorder="1"/>
    <xf numFmtId="0" fontId="5" fillId="0" borderId="27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10" fillId="0" borderId="0" xfId="0" applyFont="1" applyFill="1" applyBorder="1"/>
    <xf numFmtId="0" fontId="0" fillId="0" borderId="0" xfId="0" applyFill="1" applyBorder="1"/>
    <xf numFmtId="3" fontId="7" fillId="0" borderId="7" xfId="0" applyNumberFormat="1" applyFont="1" applyFill="1" applyBorder="1"/>
    <xf numFmtId="0" fontId="5" fillId="0" borderId="25" xfId="0" applyFont="1" applyFill="1" applyBorder="1"/>
    <xf numFmtId="3" fontId="5" fillId="0" borderId="27" xfId="0" applyNumberFormat="1" applyFont="1" applyFill="1" applyBorder="1"/>
    <xf numFmtId="3" fontId="5" fillId="0" borderId="50" xfId="0" applyNumberFormat="1" applyFont="1" applyFill="1" applyBorder="1"/>
    <xf numFmtId="3" fontId="5" fillId="0" borderId="51" xfId="0" applyNumberFormat="1" applyFont="1" applyFill="1" applyBorder="1"/>
    <xf numFmtId="3" fontId="5" fillId="0" borderId="52" xfId="0" applyNumberFormat="1" applyFont="1" applyFill="1" applyBorder="1"/>
    <xf numFmtId="0" fontId="5" fillId="0" borderId="0" xfId="0" applyFont="1"/>
    <xf numFmtId="0" fontId="1" fillId="0" borderId="0" xfId="0" applyFont="1" applyFill="1" applyAlignment="1">
      <alignment horizontal="centerContinuous"/>
    </xf>
    <xf numFmtId="3" fontId="1" fillId="0" borderId="0" xfId="0" applyNumberFormat="1" applyFont="1" applyFill="1" applyAlignment="1">
      <alignment horizontal="centerContinuous"/>
    </xf>
    <xf numFmtId="0" fontId="0" fillId="0" borderId="0" xfId="0" applyFill="1"/>
    <xf numFmtId="0" fontId="11" fillId="0" borderId="30" xfId="0" applyFont="1" applyFill="1" applyBorder="1"/>
    <xf numFmtId="0" fontId="11" fillId="0" borderId="31" xfId="0" applyFont="1" applyFill="1" applyBorder="1"/>
    <xf numFmtId="0" fontId="0" fillId="0" borderId="55" xfId="0" applyFill="1" applyBorder="1"/>
    <xf numFmtId="0" fontId="11" fillId="0" borderId="56" xfId="0" applyFont="1" applyFill="1" applyBorder="1" applyAlignment="1">
      <alignment horizontal="right"/>
    </xf>
    <xf numFmtId="0" fontId="11" fillId="0" borderId="31" xfId="0" applyFont="1" applyFill="1" applyBorder="1" applyAlignment="1">
      <alignment horizontal="right"/>
    </xf>
    <xf numFmtId="0" fontId="11" fillId="0" borderId="32" xfId="0" applyFont="1" applyFill="1" applyBorder="1" applyAlignment="1">
      <alignment horizontal="center"/>
    </xf>
    <xf numFmtId="4" fontId="12" fillId="0" borderId="31" xfId="0" applyNumberFormat="1" applyFont="1" applyFill="1" applyBorder="1" applyAlignment="1">
      <alignment horizontal="right"/>
    </xf>
    <xf numFmtId="4" fontId="12" fillId="0" borderId="55" xfId="0" applyNumberFormat="1" applyFont="1" applyFill="1" applyBorder="1" applyAlignment="1">
      <alignment horizontal="right"/>
    </xf>
    <xf numFmtId="0" fontId="7" fillId="0" borderId="34" xfId="0" applyFont="1" applyFill="1" applyBorder="1"/>
    <xf numFmtId="0" fontId="7" fillId="0" borderId="20" xfId="0" applyFont="1" applyFill="1" applyBorder="1"/>
    <xf numFmtId="0" fontId="7" fillId="0" borderId="21" xfId="0" applyFont="1" applyFill="1" applyBorder="1"/>
    <xf numFmtId="3" fontId="7" fillId="0" borderId="33" xfId="0" applyNumberFormat="1" applyFont="1" applyFill="1" applyBorder="1" applyAlignment="1">
      <alignment horizontal="right"/>
    </xf>
    <xf numFmtId="166" fontId="7" fillId="0" borderId="57" xfId="0" applyNumberFormat="1" applyFont="1" applyFill="1" applyBorder="1" applyAlignment="1">
      <alignment horizontal="right"/>
    </xf>
    <xf numFmtId="3" fontId="7" fillId="0" borderId="58" xfId="0" applyNumberFormat="1" applyFont="1" applyFill="1" applyBorder="1" applyAlignment="1">
      <alignment horizontal="right"/>
    </xf>
    <xf numFmtId="4" fontId="7" fillId="0" borderId="20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0" fillId="0" borderId="36" xfId="0" applyFill="1" applyBorder="1"/>
    <xf numFmtId="0" fontId="5" fillId="0" borderId="37" xfId="0" applyFont="1" applyFill="1" applyBorder="1"/>
    <xf numFmtId="0" fontId="0" fillId="0" borderId="37" xfId="0" applyFill="1" applyBorder="1"/>
    <xf numFmtId="4" fontId="0" fillId="0" borderId="59" xfId="0" applyNumberFormat="1" applyFill="1" applyBorder="1"/>
    <xf numFmtId="4" fontId="0" fillId="0" borderId="36" xfId="0" applyNumberFormat="1" applyFill="1" applyBorder="1"/>
    <xf numFmtId="4" fontId="0" fillId="0" borderId="37" xfId="0" applyNumberForma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9" fillId="0" borderId="0" xfId="1"/>
    <xf numFmtId="0" fontId="9" fillId="0" borderId="0" xfId="1" applyFill="1"/>
    <xf numFmtId="0" fontId="14" fillId="0" borderId="0" xfId="1" applyFont="1" applyFill="1" applyAlignment="1">
      <alignment horizontal="centerContinuous"/>
    </xf>
    <xf numFmtId="0" fontId="15" fillId="0" borderId="0" xfId="1" applyFont="1" applyFill="1" applyAlignment="1">
      <alignment horizontal="centerContinuous"/>
    </xf>
    <xf numFmtId="0" fontId="15" fillId="0" borderId="0" xfId="1" applyFont="1" applyFill="1" applyAlignment="1">
      <alignment horizontal="right"/>
    </xf>
    <xf numFmtId="0" fontId="3" fillId="0" borderId="44" xfId="1" applyFont="1" applyFill="1" applyBorder="1"/>
    <xf numFmtId="0" fontId="9" fillId="0" borderId="44" xfId="1" applyFill="1" applyBorder="1"/>
    <xf numFmtId="0" fontId="10" fillId="0" borderId="44" xfId="1" applyFont="1" applyFill="1" applyBorder="1" applyAlignment="1">
      <alignment horizontal="right"/>
    </xf>
    <xf numFmtId="0" fontId="9" fillId="0" borderId="44" xfId="1" applyFill="1" applyBorder="1" applyAlignment="1">
      <alignment horizontal="left"/>
    </xf>
    <xf numFmtId="0" fontId="9" fillId="0" borderId="45" xfId="1" applyFill="1" applyBorder="1"/>
    <xf numFmtId="0" fontId="3" fillId="0" borderId="48" xfId="1" applyFont="1" applyFill="1" applyBorder="1"/>
    <xf numFmtId="0" fontId="9" fillId="0" borderId="48" xfId="1" applyFill="1" applyBorder="1"/>
    <xf numFmtId="0" fontId="10" fillId="0" borderId="0" xfId="1" applyFont="1" applyFill="1"/>
    <xf numFmtId="0" fontId="9" fillId="0" borderId="0" xfId="1" applyFont="1" applyFill="1"/>
    <xf numFmtId="0" fontId="9" fillId="0" borderId="0" xfId="1" applyFill="1" applyAlignment="1">
      <alignment horizontal="right"/>
    </xf>
    <xf numFmtId="0" fontId="9" fillId="0" borderId="0" xfId="1" applyFill="1" applyAlignment="1"/>
    <xf numFmtId="49" fontId="4" fillId="0" borderId="57" xfId="1" applyNumberFormat="1" applyFont="1" applyFill="1" applyBorder="1"/>
    <xf numFmtId="0" fontId="4" fillId="0" borderId="15" xfId="1" applyFont="1" applyFill="1" applyBorder="1" applyAlignment="1">
      <alignment horizontal="center"/>
    </xf>
    <xf numFmtId="0" fontId="4" fillId="0" borderId="15" xfId="1" applyNumberFormat="1" applyFont="1" applyFill="1" applyBorder="1" applyAlignment="1">
      <alignment horizontal="center"/>
    </xf>
    <xf numFmtId="0" fontId="4" fillId="0" borderId="57" xfId="1" applyFont="1" applyFill="1" applyBorder="1" applyAlignment="1">
      <alignment horizontal="center"/>
    </xf>
    <xf numFmtId="0" fontId="5" fillId="0" borderId="53" xfId="1" applyFont="1" applyFill="1" applyBorder="1" applyAlignment="1">
      <alignment horizontal="center"/>
    </xf>
    <xf numFmtId="49" fontId="5" fillId="0" borderId="53" xfId="1" applyNumberFormat="1" applyFont="1" applyFill="1" applyBorder="1" applyAlignment="1">
      <alignment horizontal="left"/>
    </xf>
    <xf numFmtId="0" fontId="5" fillId="0" borderId="53" xfId="1" applyFont="1" applyFill="1" applyBorder="1"/>
    <xf numFmtId="0" fontId="9" fillId="0" borderId="53" xfId="1" applyFill="1" applyBorder="1" applyAlignment="1">
      <alignment horizontal="center"/>
    </xf>
    <xf numFmtId="0" fontId="9" fillId="0" borderId="53" xfId="1" applyNumberFormat="1" applyFill="1" applyBorder="1" applyAlignment="1">
      <alignment horizontal="right"/>
    </xf>
    <xf numFmtId="0" fontId="9" fillId="0" borderId="53" xfId="1" applyNumberFormat="1" applyFill="1" applyBorder="1"/>
    <xf numFmtId="0" fontId="9" fillId="0" borderId="0" xfId="1" applyNumberFormat="1"/>
    <xf numFmtId="0" fontId="16" fillId="0" borderId="0" xfId="1" applyFont="1"/>
    <xf numFmtId="0" fontId="7" fillId="0" borderId="53" xfId="1" applyFont="1" applyFill="1" applyBorder="1" applyAlignment="1">
      <alignment horizontal="center"/>
    </xf>
    <xf numFmtId="49" fontId="8" fillId="0" borderId="53" xfId="1" applyNumberFormat="1" applyFont="1" applyFill="1" applyBorder="1" applyAlignment="1">
      <alignment horizontal="left"/>
    </xf>
    <xf numFmtId="0" fontId="8" fillId="0" borderId="53" xfId="1" applyFont="1" applyFill="1" applyBorder="1" applyAlignment="1">
      <alignment wrapText="1"/>
    </xf>
    <xf numFmtId="49" fontId="17" fillId="0" borderId="53" xfId="1" applyNumberFormat="1" applyFont="1" applyFill="1" applyBorder="1" applyAlignment="1">
      <alignment horizontal="center" shrinkToFit="1"/>
    </xf>
    <xf numFmtId="4" fontId="17" fillId="0" borderId="53" xfId="1" applyNumberFormat="1" applyFont="1" applyFill="1" applyBorder="1" applyAlignment="1">
      <alignment horizontal="right"/>
    </xf>
    <xf numFmtId="4" fontId="17" fillId="0" borderId="53" xfId="1" applyNumberFormat="1" applyFont="1" applyFill="1" applyBorder="1"/>
    <xf numFmtId="0" fontId="10" fillId="0" borderId="53" xfId="1" applyFont="1" applyFill="1" applyBorder="1" applyAlignment="1">
      <alignment horizontal="center"/>
    </xf>
    <xf numFmtId="49" fontId="10" fillId="0" borderId="53" xfId="1" applyNumberFormat="1" applyFont="1" applyFill="1" applyBorder="1" applyAlignment="1">
      <alignment horizontal="left"/>
    </xf>
    <xf numFmtId="4" fontId="18" fillId="0" borderId="53" xfId="1" applyNumberFormat="1" applyFont="1" applyFill="1" applyBorder="1" applyAlignment="1">
      <alignment horizontal="right" wrapText="1"/>
    </xf>
    <xf numFmtId="0" fontId="18" fillId="0" borderId="53" xfId="1" applyFont="1" applyFill="1" applyBorder="1" applyAlignment="1">
      <alignment horizontal="left" wrapText="1"/>
    </xf>
    <xf numFmtId="0" fontId="18" fillId="0" borderId="53" xfId="0" applyFont="1" applyFill="1" applyBorder="1" applyAlignment="1">
      <alignment horizontal="right"/>
    </xf>
    <xf numFmtId="0" fontId="19" fillId="0" borderId="0" xfId="1" applyFont="1"/>
    <xf numFmtId="0" fontId="9" fillId="0" borderId="60" xfId="1" applyFill="1" applyBorder="1" applyAlignment="1">
      <alignment horizontal="center"/>
    </xf>
    <xf numFmtId="49" fontId="3" fillId="0" borderId="60" xfId="1" applyNumberFormat="1" applyFont="1" applyFill="1" applyBorder="1" applyAlignment="1">
      <alignment horizontal="left"/>
    </xf>
    <xf numFmtId="0" fontId="3" fillId="0" borderId="60" xfId="1" applyFont="1" applyFill="1" applyBorder="1"/>
    <xf numFmtId="4" fontId="9" fillId="0" borderId="60" xfId="1" applyNumberFormat="1" applyFill="1" applyBorder="1" applyAlignment="1">
      <alignment horizontal="right"/>
    </xf>
    <xf numFmtId="4" fontId="5" fillId="0" borderId="60" xfId="1" applyNumberFormat="1" applyFont="1" applyFill="1" applyBorder="1"/>
    <xf numFmtId="3" fontId="9" fillId="0" borderId="0" xfId="1" applyNumberFormat="1"/>
    <xf numFmtId="0" fontId="9" fillId="0" borderId="0" xfId="1" applyBorder="1"/>
    <xf numFmtId="0" fontId="20" fillId="0" borderId="0" xfId="1" applyFont="1" applyAlignment="1"/>
    <xf numFmtId="0" fontId="9" fillId="0" borderId="0" xfId="1" applyAlignment="1">
      <alignment horizontal="right"/>
    </xf>
    <xf numFmtId="0" fontId="21" fillId="0" borderId="0" xfId="1" applyFont="1" applyBorder="1"/>
    <xf numFmtId="3" fontId="21" fillId="0" borderId="0" xfId="1" applyNumberFormat="1" applyFont="1" applyBorder="1" applyAlignment="1">
      <alignment horizontal="right"/>
    </xf>
    <xf numFmtId="4" fontId="21" fillId="0" borderId="0" xfId="1" applyNumberFormat="1" applyFont="1" applyBorder="1"/>
    <xf numFmtId="0" fontId="20" fillId="0" borderId="0" xfId="1" applyFont="1" applyBorder="1" applyAlignment="1"/>
    <xf numFmtId="0" fontId="9" fillId="0" borderId="0" xfId="1" applyBorder="1" applyAlignment="1">
      <alignment horizontal="right"/>
    </xf>
    <xf numFmtId="49" fontId="10" fillId="0" borderId="5" xfId="0" applyNumberFormat="1" applyFont="1" applyFill="1" applyBorder="1"/>
    <xf numFmtId="3" fontId="7" fillId="0" borderId="6" xfId="0" applyNumberFormat="1" applyFont="1" applyFill="1" applyBorder="1"/>
    <xf numFmtId="3" fontId="7" fillId="0" borderId="53" xfId="0" applyNumberFormat="1" applyFont="1" applyFill="1" applyBorder="1"/>
    <xf numFmtId="3" fontId="7" fillId="0" borderId="54" xfId="0" applyNumberFormat="1" applyFont="1" applyFill="1" applyBorder="1"/>
    <xf numFmtId="167" fontId="0" fillId="0" borderId="14" xfId="0" applyNumberFormat="1" applyBorder="1"/>
    <xf numFmtId="167" fontId="0" fillId="0" borderId="0" xfId="0" applyNumberFormat="1" applyBorder="1"/>
    <xf numFmtId="167" fontId="6" fillId="0" borderId="37" xfId="0" applyNumberFormat="1" applyFont="1" applyFill="1" applyBorder="1"/>
    <xf numFmtId="0" fontId="0" fillId="0" borderId="0" xfId="0" applyAlignment="1">
      <alignment horizontal="left" wrapText="1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9" fillId="0" borderId="42" xfId="1" applyFont="1" applyBorder="1" applyAlignment="1">
      <alignment horizontal="center"/>
    </xf>
    <xf numFmtId="0" fontId="9" fillId="0" borderId="43" xfId="1" applyFont="1" applyBorder="1" applyAlignment="1">
      <alignment horizontal="center"/>
    </xf>
    <xf numFmtId="0" fontId="9" fillId="0" borderId="46" xfId="1" applyFont="1" applyBorder="1" applyAlignment="1">
      <alignment horizontal="center"/>
    </xf>
    <xf numFmtId="0" fontId="9" fillId="0" borderId="47" xfId="1" applyFont="1" applyBorder="1" applyAlignment="1">
      <alignment horizontal="center"/>
    </xf>
    <xf numFmtId="0" fontId="9" fillId="0" borderId="48" xfId="1" applyFont="1" applyBorder="1" applyAlignment="1">
      <alignment horizontal="left"/>
    </xf>
    <xf numFmtId="0" fontId="9" fillId="0" borderId="49" xfId="1" applyFont="1" applyBorder="1" applyAlignment="1">
      <alignment horizontal="left"/>
    </xf>
    <xf numFmtId="3" fontId="5" fillId="0" borderId="37" xfId="0" applyNumberFormat="1" applyFont="1" applyFill="1" applyBorder="1" applyAlignment="1">
      <alignment horizontal="right"/>
    </xf>
    <xf numFmtId="3" fontId="5" fillId="0" borderId="59" xfId="0" applyNumberFormat="1" applyFont="1" applyFill="1" applyBorder="1" applyAlignment="1">
      <alignment horizontal="right"/>
    </xf>
    <xf numFmtId="0" fontId="18" fillId="0" borderId="13" xfId="1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22" fillId="0" borderId="13" xfId="1" applyFont="1" applyFill="1" applyBorder="1" applyAlignment="1">
      <alignment horizontal="left" wrapText="1"/>
    </xf>
    <xf numFmtId="0" fontId="23" fillId="0" borderId="13" xfId="1" applyFont="1" applyFill="1" applyBorder="1" applyAlignment="1">
      <alignment horizontal="left" wrapText="1"/>
    </xf>
    <xf numFmtId="0" fontId="13" fillId="0" borderId="0" xfId="1" applyFont="1" applyAlignment="1">
      <alignment horizontal="center"/>
    </xf>
    <xf numFmtId="0" fontId="9" fillId="0" borderId="42" xfId="1" applyFont="1" applyFill="1" applyBorder="1" applyAlignment="1">
      <alignment horizontal="center"/>
    </xf>
    <xf numFmtId="0" fontId="9" fillId="0" borderId="43" xfId="1" applyFont="1" applyFill="1" applyBorder="1" applyAlignment="1">
      <alignment horizontal="center"/>
    </xf>
    <xf numFmtId="49" fontId="9" fillId="0" borderId="46" xfId="1" applyNumberFormat="1" applyFont="1" applyFill="1" applyBorder="1" applyAlignment="1">
      <alignment horizontal="center"/>
    </xf>
    <xf numFmtId="0" fontId="9" fillId="0" borderId="47" xfId="1" applyFont="1" applyFill="1" applyBorder="1" applyAlignment="1">
      <alignment horizontal="center"/>
    </xf>
    <xf numFmtId="0" fontId="9" fillId="0" borderId="48" xfId="1" applyFill="1" applyBorder="1" applyAlignment="1">
      <alignment horizontal="center" shrinkToFit="1"/>
    </xf>
    <xf numFmtId="0" fontId="9" fillId="0" borderId="49" xfId="1" applyFill="1" applyBorder="1" applyAlignment="1">
      <alignment horizontal="center" shrinkToFit="1"/>
    </xf>
  </cellXfs>
  <cellStyles count="2">
    <cellStyle name="normální" xfId="0" builtinId="0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workbookViewId="0">
      <selection activeCell="B37" sqref="B37:G45"/>
    </sheetView>
  </sheetViews>
  <sheetFormatPr defaultRowHeight="12.75"/>
  <cols>
    <col min="1" max="1" width="2" customWidth="1"/>
    <col min="2" max="2" width="15" customWidth="1"/>
    <col min="3" max="3" width="15.85546875" customWidth="1"/>
    <col min="4" max="4" width="14.5703125" customWidth="1"/>
    <col min="5" max="5" width="12.5703125" customWidth="1"/>
    <col min="6" max="6" width="19.7109375" customWidth="1"/>
    <col min="7" max="7" width="14.140625" customWidth="1"/>
  </cols>
  <sheetData>
    <row r="1" spans="1:57" ht="21.75" customHeight="1">
      <c r="A1" s="1" t="s">
        <v>0</v>
      </c>
      <c r="B1" s="2"/>
      <c r="C1" s="2"/>
      <c r="D1" s="2"/>
      <c r="E1" s="2"/>
      <c r="F1" s="2"/>
      <c r="G1" s="2"/>
    </row>
    <row r="2" spans="1:57" ht="15" customHeight="1" thickBot="1"/>
    <row r="3" spans="1:57" ht="12.9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57" ht="12.95" customHeight="1">
      <c r="A4" s="7"/>
      <c r="B4" s="8"/>
      <c r="C4" s="9" t="s">
        <v>222</v>
      </c>
      <c r="D4" s="10"/>
      <c r="E4" s="10"/>
      <c r="F4" s="11"/>
      <c r="G4" s="12"/>
    </row>
    <row r="5" spans="1:57" ht="12.9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57" ht="12.95" customHeight="1">
      <c r="A6" s="7"/>
      <c r="B6" s="8"/>
      <c r="C6" s="9" t="s">
        <v>69</v>
      </c>
      <c r="D6" s="10"/>
      <c r="E6" s="10"/>
      <c r="F6" s="18"/>
      <c r="G6" s="12"/>
    </row>
    <row r="7" spans="1:57">
      <c r="A7" s="13" t="s">
        <v>8</v>
      </c>
      <c r="B7" s="15"/>
      <c r="C7" s="184"/>
      <c r="D7" s="185"/>
      <c r="E7" s="19" t="s">
        <v>9</v>
      </c>
      <c r="F7" s="20"/>
      <c r="G7" s="21">
        <v>0</v>
      </c>
      <c r="H7" s="22"/>
      <c r="I7" s="22"/>
    </row>
    <row r="8" spans="1:57">
      <c r="A8" s="13" t="s">
        <v>10</v>
      </c>
      <c r="B8" s="15"/>
      <c r="C8" s="184"/>
      <c r="D8" s="185"/>
      <c r="E8" s="16" t="s">
        <v>11</v>
      </c>
      <c r="F8" s="15"/>
      <c r="G8" s="23">
        <f>IF(PocetMJ=0,,ROUND((F30+F32)/PocetMJ,1))</f>
        <v>0</v>
      </c>
    </row>
    <row r="9" spans="1:57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57">
      <c r="A11" s="28"/>
      <c r="B11" s="11"/>
      <c r="C11" s="11"/>
      <c r="D11" s="11"/>
      <c r="E11" s="186"/>
      <c r="F11" s="187"/>
      <c r="G11" s="188"/>
    </row>
    <row r="12" spans="1:5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5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57" ht="15.95" customHeight="1">
      <c r="A14" s="40"/>
      <c r="B14" s="41" t="s">
        <v>19</v>
      </c>
      <c r="C14" s="42">
        <f>Dodavka</f>
        <v>0</v>
      </c>
      <c r="D14" s="43" t="str">
        <f>Rekapitulace!A23</f>
        <v>Individuální mimostaveništní doprava</v>
      </c>
      <c r="E14" s="44"/>
      <c r="F14" s="45"/>
      <c r="G14" s="42">
        <f>Rekapitulace!I23</f>
        <v>0</v>
      </c>
    </row>
    <row r="15" spans="1:57" ht="15.95" customHeight="1">
      <c r="A15" s="40" t="s">
        <v>20</v>
      </c>
      <c r="B15" s="41" t="s">
        <v>21</v>
      </c>
      <c r="C15" s="42">
        <f>Mont</f>
        <v>0</v>
      </c>
      <c r="D15" s="24" t="str">
        <f>Rekapitulace!A24</f>
        <v>Zařízení staveniště</v>
      </c>
      <c r="E15" s="46"/>
      <c r="F15" s="47"/>
      <c r="G15" s="42">
        <f>Rekapitulace!I24</f>
        <v>0</v>
      </c>
    </row>
    <row r="16" spans="1:57" ht="15.95" customHeight="1">
      <c r="A16" s="40" t="s">
        <v>22</v>
      </c>
      <c r="B16" s="41" t="s">
        <v>23</v>
      </c>
      <c r="C16" s="42">
        <f>HSV</f>
        <v>0</v>
      </c>
      <c r="D16" s="24"/>
      <c r="E16" s="46"/>
      <c r="F16" s="47"/>
      <c r="G16" s="42"/>
    </row>
    <row r="17" spans="1:7" ht="15.95" customHeight="1">
      <c r="A17" s="48" t="s">
        <v>24</v>
      </c>
      <c r="B17" s="41" t="s">
        <v>25</v>
      </c>
      <c r="C17" s="42">
        <f>PSV</f>
        <v>0</v>
      </c>
      <c r="D17" s="24"/>
      <c r="E17" s="46"/>
      <c r="F17" s="47"/>
      <c r="G17" s="42"/>
    </row>
    <row r="18" spans="1:7" ht="15.95" customHeight="1">
      <c r="A18" s="49" t="s">
        <v>26</v>
      </c>
      <c r="B18" s="41"/>
      <c r="C18" s="42">
        <f>SUM(C14:C17)</f>
        <v>0</v>
      </c>
      <c r="D18" s="50"/>
      <c r="E18" s="46"/>
      <c r="F18" s="47"/>
      <c r="G18" s="42"/>
    </row>
    <row r="19" spans="1:7" ht="15.95" customHeight="1">
      <c r="A19" s="49"/>
      <c r="B19" s="41"/>
      <c r="C19" s="42"/>
      <c r="D19" s="24"/>
      <c r="E19" s="46"/>
      <c r="F19" s="47"/>
      <c r="G19" s="42"/>
    </row>
    <row r="20" spans="1:7" ht="15.95" customHeight="1">
      <c r="A20" s="49" t="s">
        <v>27</v>
      </c>
      <c r="B20" s="41"/>
      <c r="C20" s="42">
        <f>HZS</f>
        <v>0</v>
      </c>
      <c r="D20" s="24"/>
      <c r="E20" s="46"/>
      <c r="F20" s="47"/>
      <c r="G20" s="42"/>
    </row>
    <row r="21" spans="1:7" ht="15.95" customHeight="1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G22-SUM(G14:G20)</f>
        <v>0</v>
      </c>
    </row>
    <row r="22" spans="1:7" ht="15.95" customHeight="1" thickBot="1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>
      <c r="A29" s="13" t="s">
        <v>39</v>
      </c>
      <c r="B29" s="15"/>
      <c r="C29" s="58">
        <v>0</v>
      </c>
      <c r="D29" s="15" t="s">
        <v>40</v>
      </c>
      <c r="E29" s="16"/>
      <c r="F29" s="59">
        <v>0</v>
      </c>
      <c r="G29" s="17"/>
    </row>
    <row r="30" spans="1:7">
      <c r="A30" s="13" t="s">
        <v>39</v>
      </c>
      <c r="B30" s="15"/>
      <c r="C30" s="58">
        <v>15</v>
      </c>
      <c r="D30" s="15" t="s">
        <v>40</v>
      </c>
      <c r="E30" s="16"/>
      <c r="F30" s="59">
        <v>0</v>
      </c>
      <c r="G30" s="17"/>
    </row>
    <row r="31" spans="1:7">
      <c r="A31" s="13" t="s">
        <v>41</v>
      </c>
      <c r="B31" s="15"/>
      <c r="C31" s="58">
        <v>15</v>
      </c>
      <c r="D31" s="15" t="s">
        <v>40</v>
      </c>
      <c r="E31" s="16"/>
      <c r="F31" s="60">
        <f>ROUND(PRODUCT(F30,C31/100),0)</f>
        <v>0</v>
      </c>
      <c r="G31" s="27"/>
    </row>
    <row r="32" spans="1:7">
      <c r="A32" s="13" t="s">
        <v>39</v>
      </c>
      <c r="B32" s="15"/>
      <c r="C32" s="58">
        <v>21</v>
      </c>
      <c r="D32" s="15" t="s">
        <v>40</v>
      </c>
      <c r="E32" s="16"/>
      <c r="F32" s="180"/>
      <c r="G32" s="17"/>
    </row>
    <row r="33" spans="1:8">
      <c r="A33" s="13" t="s">
        <v>41</v>
      </c>
      <c r="B33" s="15"/>
      <c r="C33" s="58">
        <v>21</v>
      </c>
      <c r="D33" s="15" t="s">
        <v>40</v>
      </c>
      <c r="E33" s="16"/>
      <c r="F33" s="181">
        <f>ROUND(PRODUCT(F32,C33/100),0)</f>
        <v>0</v>
      </c>
      <c r="G33" s="27"/>
    </row>
    <row r="34" spans="1:8" s="65" customFormat="1" ht="19.5" customHeight="1" thickBot="1">
      <c r="A34" s="61" t="s">
        <v>42</v>
      </c>
      <c r="B34" s="62"/>
      <c r="C34" s="62"/>
      <c r="D34" s="62"/>
      <c r="E34" s="63"/>
      <c r="F34" s="182">
        <f>ROUND(SUM(F29:F33),0)</f>
        <v>0</v>
      </c>
      <c r="G34" s="64"/>
    </row>
    <row r="36" spans="1:8">
      <c r="A36" s="66" t="s">
        <v>43</v>
      </c>
      <c r="B36" s="66"/>
      <c r="C36" s="66"/>
      <c r="D36" s="66"/>
      <c r="E36" s="66"/>
      <c r="F36" s="66"/>
      <c r="G36" s="66"/>
      <c r="H36" t="s">
        <v>4</v>
      </c>
    </row>
    <row r="37" spans="1:8" ht="14.25" customHeight="1">
      <c r="A37" s="66"/>
      <c r="B37" s="189"/>
      <c r="C37" s="189"/>
      <c r="D37" s="189"/>
      <c r="E37" s="189"/>
      <c r="F37" s="189"/>
      <c r="G37" s="189"/>
      <c r="H37" t="s">
        <v>4</v>
      </c>
    </row>
    <row r="38" spans="1:8" ht="12.75" customHeight="1">
      <c r="A38" s="67"/>
      <c r="B38" s="189"/>
      <c r="C38" s="189"/>
      <c r="D38" s="189"/>
      <c r="E38" s="189"/>
      <c r="F38" s="189"/>
      <c r="G38" s="189"/>
      <c r="H38" t="s">
        <v>4</v>
      </c>
    </row>
    <row r="39" spans="1:8">
      <c r="A39" s="67"/>
      <c r="B39" s="189"/>
      <c r="C39" s="189"/>
      <c r="D39" s="189"/>
      <c r="E39" s="189"/>
      <c r="F39" s="189"/>
      <c r="G39" s="189"/>
      <c r="H39" t="s">
        <v>4</v>
      </c>
    </row>
    <row r="40" spans="1:8">
      <c r="A40" s="67"/>
      <c r="B40" s="189"/>
      <c r="C40" s="189"/>
      <c r="D40" s="189"/>
      <c r="E40" s="189"/>
      <c r="F40" s="189"/>
      <c r="G40" s="189"/>
      <c r="H40" t="s">
        <v>4</v>
      </c>
    </row>
    <row r="41" spans="1:8">
      <c r="A41" s="67"/>
      <c r="B41" s="189"/>
      <c r="C41" s="189"/>
      <c r="D41" s="189"/>
      <c r="E41" s="189"/>
      <c r="F41" s="189"/>
      <c r="G41" s="189"/>
      <c r="H41" t="s">
        <v>4</v>
      </c>
    </row>
    <row r="42" spans="1:8">
      <c r="A42" s="67"/>
      <c r="B42" s="189"/>
      <c r="C42" s="189"/>
      <c r="D42" s="189"/>
      <c r="E42" s="189"/>
      <c r="F42" s="189"/>
      <c r="G42" s="189"/>
      <c r="H42" t="s">
        <v>4</v>
      </c>
    </row>
    <row r="43" spans="1:8">
      <c r="A43" s="67"/>
      <c r="B43" s="189"/>
      <c r="C43" s="189"/>
      <c r="D43" s="189"/>
      <c r="E43" s="189"/>
      <c r="F43" s="189"/>
      <c r="G43" s="189"/>
      <c r="H43" t="s">
        <v>4</v>
      </c>
    </row>
    <row r="44" spans="1:8">
      <c r="A44" s="67"/>
      <c r="B44" s="189"/>
      <c r="C44" s="189"/>
      <c r="D44" s="189"/>
      <c r="E44" s="189"/>
      <c r="F44" s="189"/>
      <c r="G44" s="189"/>
      <c r="H44" t="s">
        <v>4</v>
      </c>
    </row>
    <row r="45" spans="1:8" ht="3" customHeight="1">
      <c r="A45" s="67"/>
      <c r="B45" s="189"/>
      <c r="C45" s="189"/>
      <c r="D45" s="189"/>
      <c r="E45" s="189"/>
      <c r="F45" s="189"/>
      <c r="G45" s="189"/>
      <c r="H45" t="s">
        <v>4</v>
      </c>
    </row>
    <row r="46" spans="1:8">
      <c r="B46" s="183"/>
      <c r="C46" s="183"/>
      <c r="D46" s="183"/>
      <c r="E46" s="183"/>
      <c r="F46" s="183"/>
      <c r="G46" s="183"/>
    </row>
    <row r="47" spans="1:8">
      <c r="B47" s="183"/>
      <c r="C47" s="183"/>
      <c r="D47" s="183"/>
      <c r="E47" s="183"/>
      <c r="F47" s="183"/>
      <c r="G47" s="183"/>
    </row>
    <row r="48" spans="1:8">
      <c r="B48" s="183"/>
      <c r="C48" s="183"/>
      <c r="D48" s="183"/>
      <c r="E48" s="183"/>
      <c r="F48" s="183"/>
      <c r="G48" s="183"/>
    </row>
    <row r="49" spans="2:7">
      <c r="B49" s="183"/>
      <c r="C49" s="183"/>
      <c r="D49" s="183"/>
      <c r="E49" s="183"/>
      <c r="F49" s="183"/>
      <c r="G49" s="183"/>
    </row>
    <row r="50" spans="2:7">
      <c r="B50" s="183"/>
      <c r="C50" s="183"/>
      <c r="D50" s="183"/>
      <c r="E50" s="183"/>
      <c r="F50" s="183"/>
      <c r="G50" s="183"/>
    </row>
    <row r="51" spans="2:7">
      <c r="B51" s="183"/>
      <c r="C51" s="183"/>
      <c r="D51" s="183"/>
      <c r="E51" s="183"/>
      <c r="F51" s="183"/>
      <c r="G51" s="183"/>
    </row>
    <row r="52" spans="2:7">
      <c r="B52" s="183"/>
      <c r="C52" s="183"/>
      <c r="D52" s="183"/>
      <c r="E52" s="183"/>
      <c r="F52" s="183"/>
      <c r="G52" s="183"/>
    </row>
    <row r="53" spans="2:7">
      <c r="B53" s="183"/>
      <c r="C53" s="183"/>
      <c r="D53" s="183"/>
      <c r="E53" s="183"/>
      <c r="F53" s="183"/>
      <c r="G53" s="183"/>
    </row>
    <row r="54" spans="2:7">
      <c r="B54" s="183"/>
      <c r="C54" s="183"/>
      <c r="D54" s="183"/>
      <c r="E54" s="183"/>
      <c r="F54" s="183"/>
      <c r="G54" s="183"/>
    </row>
    <row r="55" spans="2:7">
      <c r="B55" s="183"/>
      <c r="C55" s="183"/>
      <c r="D55" s="183"/>
      <c r="E55" s="183"/>
      <c r="F55" s="183"/>
      <c r="G55" s="183"/>
    </row>
  </sheetData>
  <mergeCells count="14">
    <mergeCell ref="B47:G47"/>
    <mergeCell ref="C7:D7"/>
    <mergeCell ref="C8:D8"/>
    <mergeCell ref="E11:G11"/>
    <mergeCell ref="B37:G45"/>
    <mergeCell ref="B46:G46"/>
    <mergeCell ref="B54:G54"/>
    <mergeCell ref="B55:G55"/>
    <mergeCell ref="B48:G48"/>
    <mergeCell ref="B49:G49"/>
    <mergeCell ref="B50:G50"/>
    <mergeCell ref="B51:G51"/>
    <mergeCell ref="B52:G52"/>
    <mergeCell ref="B53:G53"/>
  </mergeCell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6"/>
  <sheetViews>
    <sheetView workbookViewId="0">
      <selection activeCell="G31" sqref="G31"/>
    </sheetView>
  </sheetViews>
  <sheetFormatPr defaultRowHeight="12.75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9" ht="13.5" thickTop="1">
      <c r="A1" s="190" t="s">
        <v>5</v>
      </c>
      <c r="B1" s="191"/>
      <c r="C1" s="68" t="str">
        <f>CONCATENATE(cislostavby," ",nazevstavby)</f>
        <v xml:space="preserve"> Stavební úpravy obvodových zdí sportoviště</v>
      </c>
      <c r="D1" s="69"/>
      <c r="E1" s="70"/>
      <c r="F1" s="69"/>
      <c r="G1" s="71"/>
      <c r="H1" s="72"/>
      <c r="I1" s="73"/>
    </row>
    <row r="2" spans="1:9" ht="13.5" thickBot="1">
      <c r="A2" s="192" t="s">
        <v>1</v>
      </c>
      <c r="B2" s="193"/>
      <c r="C2" s="74" t="str">
        <f>CONCATENATE(cisloobjektu," ",nazevobjektu)</f>
        <v xml:space="preserve"> Sportoviště - I. Etapa - základy - soklové zdivo</v>
      </c>
      <c r="D2" s="75"/>
      <c r="E2" s="76"/>
      <c r="F2" s="75"/>
      <c r="G2" s="194"/>
      <c r="H2" s="194"/>
      <c r="I2" s="195"/>
    </row>
    <row r="3" spans="1:9" ht="13.5" thickTop="1">
      <c r="F3" s="11"/>
    </row>
    <row r="4" spans="1:9" ht="19.5" customHeight="1">
      <c r="A4" s="77" t="s">
        <v>44</v>
      </c>
      <c r="B4" s="1"/>
      <c r="C4" s="1"/>
      <c r="D4" s="1"/>
      <c r="E4" s="78"/>
      <c r="F4" s="1"/>
      <c r="G4" s="1"/>
      <c r="H4" s="1"/>
      <c r="I4" s="1"/>
    </row>
    <row r="5" spans="1:9" ht="13.5" thickBot="1"/>
    <row r="6" spans="1:9" s="11" customFormat="1" ht="13.5" thickBot="1">
      <c r="A6" s="79"/>
      <c r="B6" s="80" t="s">
        <v>45</v>
      </c>
      <c r="C6" s="80"/>
      <c r="D6" s="81"/>
      <c r="E6" s="82" t="s">
        <v>46</v>
      </c>
      <c r="F6" s="83" t="s">
        <v>47</v>
      </c>
      <c r="G6" s="83" t="s">
        <v>48</v>
      </c>
      <c r="H6" s="83" t="s">
        <v>49</v>
      </c>
      <c r="I6" s="84" t="s">
        <v>27</v>
      </c>
    </row>
    <row r="7" spans="1:9" s="11" customFormat="1">
      <c r="A7" s="176" t="str">
        <f>Položky!B7</f>
        <v>1</v>
      </c>
      <c r="B7" s="85" t="str">
        <f>Položky!C7</f>
        <v>Zemní práce</v>
      </c>
      <c r="C7" s="86"/>
      <c r="D7" s="87"/>
      <c r="E7" s="177">
        <f>Položky!BA46</f>
        <v>0</v>
      </c>
      <c r="F7" s="178">
        <f>Položky!BB46</f>
        <v>0</v>
      </c>
      <c r="G7" s="178">
        <f>Položky!BC46</f>
        <v>0</v>
      </c>
      <c r="H7" s="178">
        <f>Položky!BD46</f>
        <v>0</v>
      </c>
      <c r="I7" s="179">
        <f>Položky!BE46</f>
        <v>0</v>
      </c>
    </row>
    <row r="8" spans="1:9" s="11" customFormat="1">
      <c r="A8" s="176" t="str">
        <f>Položky!B47</f>
        <v>2</v>
      </c>
      <c r="B8" s="85" t="str">
        <f>Položky!C47</f>
        <v>Základy,zvláštní zakládání</v>
      </c>
      <c r="C8" s="86"/>
      <c r="D8" s="87"/>
      <c r="E8" s="177">
        <f>Položky!BA68</f>
        <v>0</v>
      </c>
      <c r="F8" s="178">
        <f>Položky!BB68</f>
        <v>0</v>
      </c>
      <c r="G8" s="178">
        <f>Položky!BC68</f>
        <v>0</v>
      </c>
      <c r="H8" s="178">
        <f>Položky!BD68</f>
        <v>0</v>
      </c>
      <c r="I8" s="179">
        <f>Položky!BE68</f>
        <v>0</v>
      </c>
    </row>
    <row r="9" spans="1:9" s="11" customFormat="1">
      <c r="A9" s="176" t="str">
        <f>Položky!B69</f>
        <v>3</v>
      </c>
      <c r="B9" s="85" t="str">
        <f>Položky!C69</f>
        <v>Svislé a kompletní konstrukce</v>
      </c>
      <c r="C9" s="86"/>
      <c r="D9" s="87"/>
      <c r="E9" s="177">
        <f>Položky!BA81</f>
        <v>0</v>
      </c>
      <c r="F9" s="178">
        <f>Položky!BB81</f>
        <v>0</v>
      </c>
      <c r="G9" s="178">
        <f>Položky!BC81</f>
        <v>0</v>
      </c>
      <c r="H9" s="178">
        <f>Položky!BD81</f>
        <v>0</v>
      </c>
      <c r="I9" s="179">
        <f>Položky!BE81</f>
        <v>0</v>
      </c>
    </row>
    <row r="10" spans="1:9" s="11" customFormat="1">
      <c r="A10" s="176" t="str">
        <f>Položky!B82</f>
        <v>62</v>
      </c>
      <c r="B10" s="85" t="str">
        <f>Položky!C82</f>
        <v>Upravy povrchů vnější</v>
      </c>
      <c r="C10" s="86"/>
      <c r="D10" s="87"/>
      <c r="E10" s="177">
        <f>Položky!BA93</f>
        <v>0</v>
      </c>
      <c r="F10" s="178">
        <f>Položky!BB93</f>
        <v>0</v>
      </c>
      <c r="G10" s="178">
        <f>Položky!BC93</f>
        <v>0</v>
      </c>
      <c r="H10" s="178">
        <f>Položky!BD93</f>
        <v>0</v>
      </c>
      <c r="I10" s="179">
        <f>Položky!BE93</f>
        <v>0</v>
      </c>
    </row>
    <row r="11" spans="1:9" s="11" customFormat="1">
      <c r="A11" s="176" t="str">
        <f>Položky!B94</f>
        <v>8</v>
      </c>
      <c r="B11" s="85" t="str">
        <f>Položky!C94</f>
        <v>Trubní vedení</v>
      </c>
      <c r="C11" s="86"/>
      <c r="D11" s="87"/>
      <c r="E11" s="177">
        <f>Položky!BA96</f>
        <v>0</v>
      </c>
      <c r="F11" s="178">
        <f>Položky!BB96</f>
        <v>0</v>
      </c>
      <c r="G11" s="178">
        <f>Položky!BC96</f>
        <v>0</v>
      </c>
      <c r="H11" s="178">
        <f>Položky!BD96</f>
        <v>0</v>
      </c>
      <c r="I11" s="179">
        <f>Položky!BE96</f>
        <v>0</v>
      </c>
    </row>
    <row r="12" spans="1:9" s="11" customFormat="1">
      <c r="A12" s="176" t="str">
        <f>Položky!B97</f>
        <v>90</v>
      </c>
      <c r="B12" s="85" t="str">
        <f>Položky!C97</f>
        <v>Přípočty</v>
      </c>
      <c r="C12" s="86"/>
      <c r="D12" s="87"/>
      <c r="E12" s="177">
        <f>Položky!BA99</f>
        <v>0</v>
      </c>
      <c r="F12" s="178">
        <f>Položky!BB99</f>
        <v>0</v>
      </c>
      <c r="G12" s="178">
        <f>Položky!BC99</f>
        <v>0</v>
      </c>
      <c r="H12" s="178">
        <f>Položky!BD99</f>
        <v>0</v>
      </c>
      <c r="I12" s="179">
        <f>Položky!BE99</f>
        <v>0</v>
      </c>
    </row>
    <row r="13" spans="1:9" s="11" customFormat="1">
      <c r="A13" s="176" t="str">
        <f>Položky!B100</f>
        <v>95</v>
      </c>
      <c r="B13" s="85" t="str">
        <f>Položky!C100</f>
        <v>Dokončovací kce na pozem.stav.</v>
      </c>
      <c r="C13" s="86"/>
      <c r="D13" s="87"/>
      <c r="E13" s="177">
        <f>Položky!BA102</f>
        <v>0</v>
      </c>
      <c r="F13" s="178">
        <f>Položky!BB102</f>
        <v>0</v>
      </c>
      <c r="G13" s="178">
        <f>Položky!BC102</f>
        <v>0</v>
      </c>
      <c r="H13" s="178">
        <f>Položky!BD102</f>
        <v>0</v>
      </c>
      <c r="I13" s="179">
        <f>Položky!BE102</f>
        <v>0</v>
      </c>
    </row>
    <row r="14" spans="1:9" s="11" customFormat="1">
      <c r="A14" s="176" t="str">
        <f>Položky!B103</f>
        <v>97</v>
      </c>
      <c r="B14" s="85" t="str">
        <f>Položky!C103</f>
        <v>Prorážení otvorů</v>
      </c>
      <c r="C14" s="86"/>
      <c r="D14" s="87"/>
      <c r="E14" s="177">
        <f>Položky!BA110</f>
        <v>0</v>
      </c>
      <c r="F14" s="178">
        <f>Položky!BB110</f>
        <v>0</v>
      </c>
      <c r="G14" s="178">
        <f>Položky!BC110</f>
        <v>0</v>
      </c>
      <c r="H14" s="178">
        <f>Položky!BD110</f>
        <v>0</v>
      </c>
      <c r="I14" s="179">
        <f>Položky!BE110</f>
        <v>0</v>
      </c>
    </row>
    <row r="15" spans="1:9" s="11" customFormat="1">
      <c r="A15" s="176" t="str">
        <f>Položky!B111</f>
        <v>99</v>
      </c>
      <c r="B15" s="85" t="str">
        <f>Položky!C111</f>
        <v>Staveništní přesun hmot</v>
      </c>
      <c r="C15" s="86"/>
      <c r="D15" s="87"/>
      <c r="E15" s="177">
        <f>Položky!BA114</f>
        <v>0</v>
      </c>
      <c r="F15" s="178">
        <f>Položky!BB114</f>
        <v>0</v>
      </c>
      <c r="G15" s="178">
        <f>Položky!BC114</f>
        <v>0</v>
      </c>
      <c r="H15" s="178">
        <f>Položky!BD114</f>
        <v>0</v>
      </c>
      <c r="I15" s="179">
        <f>Položky!BE114</f>
        <v>0</v>
      </c>
    </row>
    <row r="16" spans="1:9" s="11" customFormat="1">
      <c r="A16" s="176" t="str">
        <f>Položky!B115</f>
        <v>711</v>
      </c>
      <c r="B16" s="85" t="str">
        <f>Položky!C115</f>
        <v>Izolace proti vodě</v>
      </c>
      <c r="C16" s="86"/>
      <c r="D16" s="87"/>
      <c r="E16" s="177">
        <f>Položky!BA124</f>
        <v>0</v>
      </c>
      <c r="F16" s="178">
        <f>Položky!BB124</f>
        <v>0</v>
      </c>
      <c r="G16" s="178">
        <f>Položky!BC124</f>
        <v>0</v>
      </c>
      <c r="H16" s="178">
        <f>Položky!BD124</f>
        <v>0</v>
      </c>
      <c r="I16" s="179">
        <f>Položky!BE124</f>
        <v>0</v>
      </c>
    </row>
    <row r="17" spans="1:57" s="11" customFormat="1" ht="13.5" thickBot="1">
      <c r="A17" s="176" t="str">
        <f>Položky!B125</f>
        <v>M21</v>
      </c>
      <c r="B17" s="85" t="str">
        <f>Položky!C125</f>
        <v>Elektromontáže</v>
      </c>
      <c r="C17" s="86"/>
      <c r="D17" s="87"/>
      <c r="E17" s="177">
        <f>Položky!BA127</f>
        <v>0</v>
      </c>
      <c r="F17" s="178">
        <f>Položky!BB127</f>
        <v>0</v>
      </c>
      <c r="G17" s="178">
        <f>Položky!BC127</f>
        <v>0</v>
      </c>
      <c r="H17" s="178">
        <f>Položky!BD127</f>
        <v>0</v>
      </c>
      <c r="I17" s="179">
        <f>Položky!BE127</f>
        <v>0</v>
      </c>
    </row>
    <row r="18" spans="1:57" s="93" customFormat="1" ht="13.5" thickBot="1">
      <c r="A18" s="88"/>
      <c r="B18" s="80" t="s">
        <v>50</v>
      </c>
      <c r="C18" s="80"/>
      <c r="D18" s="89"/>
      <c r="E18" s="90">
        <f>SUM(E7:E17)</f>
        <v>0</v>
      </c>
      <c r="F18" s="91">
        <f>SUM(F7:F17)</f>
        <v>0</v>
      </c>
      <c r="G18" s="91">
        <f>SUM(G7:G17)</f>
        <v>0</v>
      </c>
      <c r="H18" s="91">
        <f>SUM(H7:H17)</f>
        <v>0</v>
      </c>
      <c r="I18" s="92">
        <f>SUM(I7:I17)</f>
        <v>0</v>
      </c>
    </row>
    <row r="19" spans="1:57">
      <c r="A19" s="86"/>
      <c r="B19" s="86"/>
      <c r="C19" s="86"/>
      <c r="D19" s="86"/>
      <c r="E19" s="86"/>
      <c r="F19" s="86"/>
      <c r="G19" s="86"/>
      <c r="H19" s="86"/>
      <c r="I19" s="86"/>
    </row>
    <row r="20" spans="1:57" ht="19.5" customHeight="1">
      <c r="A20" s="94" t="s">
        <v>51</v>
      </c>
      <c r="B20" s="94"/>
      <c r="C20" s="94"/>
      <c r="D20" s="94"/>
      <c r="E20" s="94"/>
      <c r="F20" s="94"/>
      <c r="G20" s="95"/>
      <c r="H20" s="94"/>
      <c r="I20" s="94"/>
      <c r="BA20" s="30"/>
      <c r="BB20" s="30"/>
      <c r="BC20" s="30"/>
      <c r="BD20" s="30"/>
      <c r="BE20" s="30"/>
    </row>
    <row r="21" spans="1:57" ht="13.5" thickBot="1">
      <c r="A21" s="96"/>
      <c r="B21" s="96"/>
      <c r="C21" s="96"/>
      <c r="D21" s="96"/>
      <c r="E21" s="96"/>
      <c r="F21" s="96"/>
      <c r="G21" s="96"/>
      <c r="H21" s="96"/>
      <c r="I21" s="96"/>
    </row>
    <row r="22" spans="1:57">
      <c r="A22" s="97" t="s">
        <v>52</v>
      </c>
      <c r="B22" s="98"/>
      <c r="C22" s="98"/>
      <c r="D22" s="99"/>
      <c r="E22" s="100" t="s">
        <v>53</v>
      </c>
      <c r="F22" s="101" t="s">
        <v>54</v>
      </c>
      <c r="G22" s="102" t="s">
        <v>55</v>
      </c>
      <c r="H22" s="103"/>
      <c r="I22" s="104" t="s">
        <v>53</v>
      </c>
    </row>
    <row r="23" spans="1:57">
      <c r="A23" s="105" t="s">
        <v>215</v>
      </c>
      <c r="B23" s="106"/>
      <c r="C23" s="106"/>
      <c r="D23" s="107"/>
      <c r="E23" s="108"/>
      <c r="F23" s="109">
        <v>0</v>
      </c>
      <c r="G23" s="110">
        <f>CHOOSE(BA23+1,HSV+PSV,HSV+PSV+Mont,HSV+PSV+Dodavka+Mont,HSV,PSV,Mont,Dodavka,Mont+Dodavka,0)</f>
        <v>0</v>
      </c>
      <c r="H23" s="111"/>
      <c r="I23" s="112">
        <f>E23+F23*G23/100</f>
        <v>0</v>
      </c>
      <c r="BA23">
        <v>0</v>
      </c>
    </row>
    <row r="24" spans="1:57">
      <c r="A24" s="105" t="s">
        <v>216</v>
      </c>
      <c r="B24" s="106"/>
      <c r="C24" s="106"/>
      <c r="D24" s="107"/>
      <c r="E24" s="108"/>
      <c r="F24" s="109">
        <v>0</v>
      </c>
      <c r="G24" s="110">
        <f>CHOOSE(BA24+1,HSV+PSV,HSV+PSV+Mont,HSV+PSV+Dodavka+Mont,HSV,PSV,Mont,Dodavka,Mont+Dodavka,0)</f>
        <v>0</v>
      </c>
      <c r="H24" s="111"/>
      <c r="I24" s="112">
        <f>E24+F24*G24/100</f>
        <v>0</v>
      </c>
      <c r="BA24">
        <v>0</v>
      </c>
    </row>
    <row r="25" spans="1:57" ht="13.5" thickBot="1">
      <c r="A25" s="113"/>
      <c r="B25" s="114" t="s">
        <v>56</v>
      </c>
      <c r="C25" s="115"/>
      <c r="D25" s="116"/>
      <c r="E25" s="117"/>
      <c r="F25" s="118"/>
      <c r="G25" s="118"/>
      <c r="H25" s="196">
        <f>SUM(I23:I24)</f>
        <v>0</v>
      </c>
      <c r="I25" s="197"/>
    </row>
    <row r="26" spans="1:57">
      <c r="A26" s="96"/>
      <c r="B26" s="96"/>
      <c r="C26" s="96"/>
      <c r="D26" s="96"/>
      <c r="E26" s="96"/>
      <c r="F26" s="96"/>
      <c r="G26" s="96"/>
      <c r="H26" s="96"/>
      <c r="I26" s="96"/>
    </row>
    <row r="27" spans="1:57">
      <c r="B27" s="93"/>
      <c r="F27" s="119"/>
      <c r="G27" s="120"/>
      <c r="H27" s="120"/>
      <c r="I27" s="121"/>
    </row>
    <row r="28" spans="1:57">
      <c r="F28" s="119"/>
      <c r="G28" s="120"/>
      <c r="H28" s="120"/>
      <c r="I28" s="121"/>
    </row>
    <row r="29" spans="1:57">
      <c r="F29" s="119"/>
      <c r="G29" s="120"/>
      <c r="H29" s="120"/>
      <c r="I29" s="121"/>
    </row>
    <row r="30" spans="1:57">
      <c r="F30" s="119"/>
      <c r="G30" s="120"/>
      <c r="H30" s="120"/>
      <c r="I30" s="121"/>
    </row>
    <row r="31" spans="1:57">
      <c r="F31" s="119"/>
      <c r="G31" s="120"/>
      <c r="H31" s="120"/>
      <c r="I31" s="121"/>
    </row>
    <row r="32" spans="1:57">
      <c r="F32" s="119"/>
      <c r="G32" s="120"/>
      <c r="H32" s="120"/>
      <c r="I32" s="121"/>
    </row>
    <row r="33" spans="6:9">
      <c r="F33" s="119"/>
      <c r="G33" s="120"/>
      <c r="H33" s="120"/>
      <c r="I33" s="121"/>
    </row>
    <row r="34" spans="6:9">
      <c r="F34" s="119"/>
      <c r="G34" s="120"/>
      <c r="H34" s="120"/>
      <c r="I34" s="121"/>
    </row>
    <row r="35" spans="6:9">
      <c r="F35" s="119"/>
      <c r="G35" s="120"/>
      <c r="H35" s="120"/>
      <c r="I35" s="121"/>
    </row>
    <row r="36" spans="6:9">
      <c r="F36" s="119"/>
      <c r="G36" s="120"/>
      <c r="H36" s="120"/>
      <c r="I36" s="121"/>
    </row>
    <row r="37" spans="6:9">
      <c r="F37" s="119"/>
      <c r="G37" s="120"/>
      <c r="H37" s="120"/>
      <c r="I37" s="121"/>
    </row>
    <row r="38" spans="6:9">
      <c r="F38" s="119"/>
      <c r="G38" s="120"/>
      <c r="H38" s="120"/>
      <c r="I38" s="121"/>
    </row>
    <row r="39" spans="6:9">
      <c r="F39" s="119"/>
      <c r="G39" s="120"/>
      <c r="H39" s="120"/>
      <c r="I39" s="121"/>
    </row>
    <row r="40" spans="6:9">
      <c r="F40" s="119"/>
      <c r="G40" s="120"/>
      <c r="H40" s="120"/>
      <c r="I40" s="121"/>
    </row>
    <row r="41" spans="6:9">
      <c r="F41" s="119"/>
      <c r="G41" s="120"/>
      <c r="H41" s="120"/>
      <c r="I41" s="121"/>
    </row>
    <row r="42" spans="6:9">
      <c r="F42" s="119"/>
      <c r="G42" s="120"/>
      <c r="H42" s="120"/>
      <c r="I42" s="121"/>
    </row>
    <row r="43" spans="6:9">
      <c r="F43" s="119"/>
      <c r="G43" s="120"/>
      <c r="H43" s="120"/>
      <c r="I43" s="121"/>
    </row>
    <row r="44" spans="6:9">
      <c r="F44" s="119"/>
      <c r="G44" s="120"/>
      <c r="H44" s="120"/>
      <c r="I44" s="121"/>
    </row>
    <row r="45" spans="6:9">
      <c r="F45" s="119"/>
      <c r="G45" s="120"/>
      <c r="H45" s="120"/>
      <c r="I45" s="121"/>
    </row>
    <row r="46" spans="6:9">
      <c r="F46" s="119"/>
      <c r="G46" s="120"/>
      <c r="H46" s="120"/>
      <c r="I46" s="121"/>
    </row>
    <row r="47" spans="6:9">
      <c r="F47" s="119"/>
      <c r="G47" s="120"/>
      <c r="H47" s="120"/>
      <c r="I47" s="121"/>
    </row>
    <row r="48" spans="6:9">
      <c r="F48" s="119"/>
      <c r="G48" s="120"/>
      <c r="H48" s="120"/>
      <c r="I48" s="121"/>
    </row>
    <row r="49" spans="6:9">
      <c r="F49" s="119"/>
      <c r="G49" s="120"/>
      <c r="H49" s="120"/>
      <c r="I49" s="121"/>
    </row>
    <row r="50" spans="6:9">
      <c r="F50" s="119"/>
      <c r="G50" s="120"/>
      <c r="H50" s="120"/>
      <c r="I50" s="121"/>
    </row>
    <row r="51" spans="6:9">
      <c r="F51" s="119"/>
      <c r="G51" s="120"/>
      <c r="H51" s="120"/>
      <c r="I51" s="121"/>
    </row>
    <row r="52" spans="6:9">
      <c r="F52" s="119"/>
      <c r="G52" s="120"/>
      <c r="H52" s="120"/>
      <c r="I52" s="121"/>
    </row>
    <row r="53" spans="6:9">
      <c r="F53" s="119"/>
      <c r="G53" s="120"/>
      <c r="H53" s="120"/>
      <c r="I53" s="121"/>
    </row>
    <row r="54" spans="6:9">
      <c r="F54" s="119"/>
      <c r="G54" s="120"/>
      <c r="H54" s="120"/>
      <c r="I54" s="121"/>
    </row>
    <row r="55" spans="6:9">
      <c r="F55" s="119"/>
      <c r="G55" s="120"/>
      <c r="H55" s="120"/>
      <c r="I55" s="121"/>
    </row>
    <row r="56" spans="6:9">
      <c r="F56" s="119"/>
      <c r="G56" s="120"/>
      <c r="H56" s="120"/>
      <c r="I56" s="121"/>
    </row>
    <row r="57" spans="6:9">
      <c r="F57" s="119"/>
      <c r="G57" s="120"/>
      <c r="H57" s="120"/>
      <c r="I57" s="121"/>
    </row>
    <row r="58" spans="6:9">
      <c r="F58" s="119"/>
      <c r="G58" s="120"/>
      <c r="H58" s="120"/>
      <c r="I58" s="121"/>
    </row>
    <row r="59" spans="6:9">
      <c r="F59" s="119"/>
      <c r="G59" s="120"/>
      <c r="H59" s="120"/>
      <c r="I59" s="121"/>
    </row>
    <row r="60" spans="6:9">
      <c r="F60" s="119"/>
      <c r="G60" s="120"/>
      <c r="H60" s="120"/>
      <c r="I60" s="121"/>
    </row>
    <row r="61" spans="6:9">
      <c r="F61" s="119"/>
      <c r="G61" s="120"/>
      <c r="H61" s="120"/>
      <c r="I61" s="121"/>
    </row>
    <row r="62" spans="6:9">
      <c r="F62" s="119"/>
      <c r="G62" s="120"/>
      <c r="H62" s="120"/>
      <c r="I62" s="121"/>
    </row>
    <row r="63" spans="6:9">
      <c r="F63" s="119"/>
      <c r="G63" s="120"/>
      <c r="H63" s="120"/>
      <c r="I63" s="121"/>
    </row>
    <row r="64" spans="6:9">
      <c r="F64" s="119"/>
      <c r="G64" s="120"/>
      <c r="H64" s="120"/>
      <c r="I64" s="121"/>
    </row>
    <row r="65" spans="6:9">
      <c r="F65" s="119"/>
      <c r="G65" s="120"/>
      <c r="H65" s="120"/>
      <c r="I65" s="121"/>
    </row>
    <row r="66" spans="6:9">
      <c r="F66" s="119"/>
      <c r="G66" s="120"/>
      <c r="H66" s="120"/>
      <c r="I66" s="121"/>
    </row>
    <row r="67" spans="6:9">
      <c r="F67" s="119"/>
      <c r="G67" s="120"/>
      <c r="H67" s="120"/>
      <c r="I67" s="121"/>
    </row>
    <row r="68" spans="6:9">
      <c r="F68" s="119"/>
      <c r="G68" s="120"/>
      <c r="H68" s="120"/>
      <c r="I68" s="121"/>
    </row>
    <row r="69" spans="6:9">
      <c r="F69" s="119"/>
      <c r="G69" s="120"/>
      <c r="H69" s="120"/>
      <c r="I69" s="121"/>
    </row>
    <row r="70" spans="6:9">
      <c r="F70" s="119"/>
      <c r="G70" s="120"/>
      <c r="H70" s="120"/>
      <c r="I70" s="121"/>
    </row>
    <row r="71" spans="6:9">
      <c r="F71" s="119"/>
      <c r="G71" s="120"/>
      <c r="H71" s="120"/>
      <c r="I71" s="121"/>
    </row>
    <row r="72" spans="6:9">
      <c r="F72" s="119"/>
      <c r="G72" s="120"/>
      <c r="H72" s="120"/>
      <c r="I72" s="121"/>
    </row>
    <row r="73" spans="6:9">
      <c r="F73" s="119"/>
      <c r="G73" s="120"/>
      <c r="H73" s="120"/>
      <c r="I73" s="121"/>
    </row>
    <row r="74" spans="6:9">
      <c r="F74" s="119"/>
      <c r="G74" s="120"/>
      <c r="H74" s="120"/>
      <c r="I74" s="121"/>
    </row>
    <row r="75" spans="6:9">
      <c r="F75" s="119"/>
      <c r="G75" s="120"/>
      <c r="H75" s="120"/>
      <c r="I75" s="121"/>
    </row>
    <row r="76" spans="6:9">
      <c r="F76" s="119"/>
      <c r="G76" s="120"/>
      <c r="H76" s="120"/>
      <c r="I76" s="121"/>
    </row>
  </sheetData>
  <mergeCells count="4">
    <mergeCell ref="A1:B1"/>
    <mergeCell ref="A2:B2"/>
    <mergeCell ref="G2:I2"/>
    <mergeCell ref="H25:I25"/>
  </mergeCell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200"/>
  <sheetViews>
    <sheetView showGridLines="0" showZeros="0" zoomScaleNormal="100" workbookViewId="0">
      <selection activeCell="G135" sqref="G135"/>
    </sheetView>
  </sheetViews>
  <sheetFormatPr defaultRowHeight="12.75"/>
  <cols>
    <col min="1" max="1" width="3.85546875" style="122" customWidth="1"/>
    <col min="2" max="2" width="12" style="122" customWidth="1"/>
    <col min="3" max="3" width="40.42578125" style="122" customWidth="1"/>
    <col min="4" max="4" width="5.5703125" style="122" customWidth="1"/>
    <col min="5" max="5" width="8.5703125" style="170" customWidth="1"/>
    <col min="6" max="6" width="9.85546875" style="122" customWidth="1"/>
    <col min="7" max="7" width="13.85546875" style="122" customWidth="1"/>
    <col min="8" max="16384" width="9.140625" style="122"/>
  </cols>
  <sheetData>
    <row r="1" spans="1:104" ht="15.75">
      <c r="A1" s="202" t="s">
        <v>57</v>
      </c>
      <c r="B1" s="202"/>
      <c r="C1" s="202"/>
      <c r="D1" s="202"/>
      <c r="E1" s="202"/>
      <c r="F1" s="202"/>
      <c r="G1" s="202"/>
    </row>
    <row r="2" spans="1:104" ht="13.5" thickBot="1">
      <c r="A2" s="123"/>
      <c r="B2" s="124"/>
      <c r="C2" s="125"/>
      <c r="D2" s="125"/>
      <c r="E2" s="126"/>
      <c r="F2" s="125"/>
      <c r="G2" s="125"/>
    </row>
    <row r="3" spans="1:104" ht="13.5" thickTop="1">
      <c r="A3" s="203" t="s">
        <v>5</v>
      </c>
      <c r="B3" s="204"/>
      <c r="C3" s="127" t="str">
        <f>CONCATENATE(cislostavby," ",nazevstavby)</f>
        <v xml:space="preserve"> Stavební úpravy obvodových zdí sportoviště</v>
      </c>
      <c r="D3" s="128"/>
      <c r="E3" s="129"/>
      <c r="F3" s="130">
        <f>Rekapitulace!H1</f>
        <v>0</v>
      </c>
      <c r="G3" s="131"/>
    </row>
    <row r="4" spans="1:104" ht="13.5" thickBot="1">
      <c r="A4" s="205" t="s">
        <v>1</v>
      </c>
      <c r="B4" s="206"/>
      <c r="C4" s="132" t="str">
        <f>CONCATENATE(cisloobjektu," ",nazevobjektu)</f>
        <v xml:space="preserve"> Sportoviště - I. Etapa - základy - soklové zdivo</v>
      </c>
      <c r="D4" s="133"/>
      <c r="E4" s="207"/>
      <c r="F4" s="207"/>
      <c r="G4" s="208"/>
    </row>
    <row r="5" spans="1:104" ht="13.5" thickTop="1">
      <c r="A5" s="134"/>
      <c r="B5" s="135"/>
      <c r="C5" s="135"/>
      <c r="D5" s="123"/>
      <c r="E5" s="136"/>
      <c r="F5" s="123"/>
      <c r="G5" s="137"/>
    </row>
    <row r="6" spans="1:104">
      <c r="A6" s="138" t="s">
        <v>58</v>
      </c>
      <c r="B6" s="139" t="s">
        <v>59</v>
      </c>
      <c r="C6" s="139" t="s">
        <v>60</v>
      </c>
      <c r="D6" s="139" t="s">
        <v>61</v>
      </c>
      <c r="E6" s="140" t="s">
        <v>62</v>
      </c>
      <c r="F6" s="139" t="s">
        <v>63</v>
      </c>
      <c r="G6" s="141" t="s">
        <v>64</v>
      </c>
    </row>
    <row r="7" spans="1:104">
      <c r="A7" s="142" t="s">
        <v>65</v>
      </c>
      <c r="B7" s="143" t="s">
        <v>66</v>
      </c>
      <c r="C7" s="144" t="s">
        <v>67</v>
      </c>
      <c r="D7" s="145"/>
      <c r="E7" s="146"/>
      <c r="F7" s="146"/>
      <c r="G7" s="147"/>
      <c r="H7" s="148"/>
      <c r="I7" s="148"/>
      <c r="O7" s="149">
        <v>1</v>
      </c>
    </row>
    <row r="8" spans="1:104">
      <c r="A8" s="150">
        <v>1</v>
      </c>
      <c r="B8" s="151" t="s">
        <v>70</v>
      </c>
      <c r="C8" s="152" t="s">
        <v>71</v>
      </c>
      <c r="D8" s="153" t="s">
        <v>72</v>
      </c>
      <c r="E8" s="154">
        <v>108.08</v>
      </c>
      <c r="F8" s="154"/>
      <c r="G8" s="155"/>
      <c r="O8" s="149">
        <v>2</v>
      </c>
      <c r="AA8" s="122">
        <v>12</v>
      </c>
      <c r="AB8" s="122">
        <v>0</v>
      </c>
      <c r="AC8" s="122">
        <v>1</v>
      </c>
      <c r="AZ8" s="122">
        <v>1</v>
      </c>
      <c r="BA8" s="122">
        <f>IF(AZ8=1,G8,0)</f>
        <v>0</v>
      </c>
      <c r="BB8" s="122">
        <f>IF(AZ8=2,G8,0)</f>
        <v>0</v>
      </c>
      <c r="BC8" s="122">
        <f>IF(AZ8=3,G8,0)</f>
        <v>0</v>
      </c>
      <c r="BD8" s="122">
        <f>IF(AZ8=4,G8,0)</f>
        <v>0</v>
      </c>
      <c r="BE8" s="122">
        <f>IF(AZ8=5,G8,0)</f>
        <v>0</v>
      </c>
      <c r="CZ8" s="122">
        <v>0</v>
      </c>
    </row>
    <row r="9" spans="1:104">
      <c r="A9" s="156"/>
      <c r="B9" s="157"/>
      <c r="C9" s="198" t="s">
        <v>73</v>
      </c>
      <c r="D9" s="199"/>
      <c r="E9" s="158">
        <v>108.08</v>
      </c>
      <c r="F9" s="159"/>
      <c r="G9" s="160"/>
      <c r="M9" s="161" t="s">
        <v>73</v>
      </c>
      <c r="O9" s="149"/>
    </row>
    <row r="10" spans="1:104">
      <c r="A10" s="150">
        <v>2</v>
      </c>
      <c r="B10" s="151" t="s">
        <v>74</v>
      </c>
      <c r="C10" s="152" t="s">
        <v>75</v>
      </c>
      <c r="D10" s="153" t="s">
        <v>76</v>
      </c>
      <c r="E10" s="154">
        <v>9.7271999999999998</v>
      </c>
      <c r="F10" s="154"/>
      <c r="G10" s="155"/>
      <c r="O10" s="149">
        <v>2</v>
      </c>
      <c r="AA10" s="122">
        <v>12</v>
      </c>
      <c r="AB10" s="122">
        <v>0</v>
      </c>
      <c r="AC10" s="122">
        <v>2</v>
      </c>
      <c r="AZ10" s="122">
        <v>1</v>
      </c>
      <c r="BA10" s="122">
        <f>IF(AZ10=1,G10,0)</f>
        <v>0</v>
      </c>
      <c r="BB10" s="122">
        <f>IF(AZ10=2,G10,0)</f>
        <v>0</v>
      </c>
      <c r="BC10" s="122">
        <f>IF(AZ10=3,G10,0)</f>
        <v>0</v>
      </c>
      <c r="BD10" s="122">
        <f>IF(AZ10=4,G10,0)</f>
        <v>0</v>
      </c>
      <c r="BE10" s="122">
        <f>IF(AZ10=5,G10,0)</f>
        <v>0</v>
      </c>
      <c r="CZ10" s="122">
        <v>0</v>
      </c>
    </row>
    <row r="11" spans="1:104">
      <c r="A11" s="156"/>
      <c r="B11" s="157"/>
      <c r="C11" s="200" t="s">
        <v>83</v>
      </c>
      <c r="D11" s="199"/>
      <c r="E11" s="158">
        <v>0</v>
      </c>
      <c r="F11" s="159"/>
      <c r="G11" s="160"/>
      <c r="M11" s="161" t="s">
        <v>77</v>
      </c>
      <c r="O11" s="149"/>
    </row>
    <row r="12" spans="1:104">
      <c r="A12" s="156"/>
      <c r="B12" s="157"/>
      <c r="C12" s="198" t="s">
        <v>78</v>
      </c>
      <c r="D12" s="199"/>
      <c r="E12" s="158">
        <v>1.7865</v>
      </c>
      <c r="F12" s="159"/>
      <c r="G12" s="160"/>
      <c r="M12" s="161" t="s">
        <v>78</v>
      </c>
      <c r="O12" s="149"/>
    </row>
    <row r="13" spans="1:104">
      <c r="A13" s="156"/>
      <c r="B13" s="157"/>
      <c r="C13" s="200" t="s">
        <v>81</v>
      </c>
      <c r="D13" s="199"/>
      <c r="E13" s="158">
        <v>0</v>
      </c>
      <c r="F13" s="159"/>
      <c r="G13" s="160"/>
      <c r="M13" s="161" t="s">
        <v>79</v>
      </c>
      <c r="O13" s="149"/>
    </row>
    <row r="14" spans="1:104">
      <c r="A14" s="156"/>
      <c r="B14" s="157"/>
      <c r="C14" s="198" t="s">
        <v>80</v>
      </c>
      <c r="D14" s="199"/>
      <c r="E14" s="158">
        <v>1.665</v>
      </c>
      <c r="F14" s="159"/>
      <c r="G14" s="160"/>
      <c r="M14" s="161" t="s">
        <v>80</v>
      </c>
      <c r="O14" s="149"/>
    </row>
    <row r="15" spans="1:104">
      <c r="A15" s="156"/>
      <c r="B15" s="157"/>
      <c r="C15" s="200" t="s">
        <v>79</v>
      </c>
      <c r="D15" s="199"/>
      <c r="E15" s="158">
        <v>0</v>
      </c>
      <c r="F15" s="159"/>
      <c r="G15" s="160"/>
      <c r="M15" s="161" t="s">
        <v>81</v>
      </c>
      <c r="O15" s="149"/>
    </row>
    <row r="16" spans="1:104">
      <c r="A16" s="156"/>
      <c r="B16" s="157"/>
      <c r="C16" s="198" t="s">
        <v>82</v>
      </c>
      <c r="D16" s="199"/>
      <c r="E16" s="158">
        <v>5.1731999999999996</v>
      </c>
      <c r="F16" s="159"/>
      <c r="G16" s="160"/>
      <c r="M16" s="161" t="s">
        <v>82</v>
      </c>
      <c r="O16" s="149"/>
    </row>
    <row r="17" spans="1:104">
      <c r="A17" s="156"/>
      <c r="B17" s="157"/>
      <c r="C17" s="200" t="s">
        <v>77</v>
      </c>
      <c r="D17" s="199"/>
      <c r="E17" s="158">
        <v>0</v>
      </c>
      <c r="F17" s="159"/>
      <c r="G17" s="160"/>
      <c r="M17" s="161" t="s">
        <v>83</v>
      </c>
      <c r="O17" s="149"/>
    </row>
    <row r="18" spans="1:104">
      <c r="A18" s="156"/>
      <c r="B18" s="157"/>
      <c r="C18" s="198" t="s">
        <v>84</v>
      </c>
      <c r="D18" s="199"/>
      <c r="E18" s="158">
        <v>1.1025</v>
      </c>
      <c r="F18" s="159"/>
      <c r="G18" s="160"/>
      <c r="M18" s="161" t="s">
        <v>84</v>
      </c>
      <c r="O18" s="149"/>
    </row>
    <row r="19" spans="1:104">
      <c r="A19" s="150">
        <v>3</v>
      </c>
      <c r="B19" s="151" t="s">
        <v>85</v>
      </c>
      <c r="C19" s="152" t="s">
        <v>86</v>
      </c>
      <c r="D19" s="153" t="s">
        <v>76</v>
      </c>
      <c r="E19" s="154">
        <v>35.101199999999999</v>
      </c>
      <c r="F19" s="154"/>
      <c r="G19" s="155"/>
      <c r="O19" s="149">
        <v>2</v>
      </c>
      <c r="AA19" s="122">
        <v>12</v>
      </c>
      <c r="AB19" s="122">
        <v>0</v>
      </c>
      <c r="AC19" s="122">
        <v>3</v>
      </c>
      <c r="AZ19" s="122">
        <v>1</v>
      </c>
      <c r="BA19" s="122">
        <f>IF(AZ19=1,G19,0)</f>
        <v>0</v>
      </c>
      <c r="BB19" s="122">
        <f>IF(AZ19=2,G19,0)</f>
        <v>0</v>
      </c>
      <c r="BC19" s="122">
        <f>IF(AZ19=3,G19,0)</f>
        <v>0</v>
      </c>
      <c r="BD19" s="122">
        <f>IF(AZ19=4,G19,0)</f>
        <v>0</v>
      </c>
      <c r="BE19" s="122">
        <f>IF(AZ19=5,G19,0)</f>
        <v>0</v>
      </c>
      <c r="CZ19" s="122">
        <v>0</v>
      </c>
    </row>
    <row r="20" spans="1:104">
      <c r="A20" s="156"/>
      <c r="B20" s="157"/>
      <c r="C20" s="200" t="s">
        <v>83</v>
      </c>
      <c r="D20" s="199"/>
      <c r="E20" s="158">
        <v>0</v>
      </c>
      <c r="F20" s="159"/>
      <c r="G20" s="160"/>
      <c r="M20" s="161" t="s">
        <v>77</v>
      </c>
      <c r="O20" s="149"/>
    </row>
    <row r="21" spans="1:104">
      <c r="A21" s="156"/>
      <c r="B21" s="157"/>
      <c r="C21" s="198" t="s">
        <v>87</v>
      </c>
      <c r="D21" s="199"/>
      <c r="E21" s="158">
        <v>5.4615</v>
      </c>
      <c r="F21" s="159"/>
      <c r="G21" s="160"/>
      <c r="M21" s="161" t="s">
        <v>87</v>
      </c>
      <c r="O21" s="149"/>
    </row>
    <row r="22" spans="1:104">
      <c r="A22" s="156"/>
      <c r="B22" s="157"/>
      <c r="C22" s="200" t="s">
        <v>81</v>
      </c>
      <c r="D22" s="199"/>
      <c r="E22" s="158">
        <v>0</v>
      </c>
      <c r="F22" s="159"/>
      <c r="G22" s="160"/>
      <c r="M22" s="161" t="s">
        <v>79</v>
      </c>
      <c r="O22" s="149"/>
    </row>
    <row r="23" spans="1:104">
      <c r="A23" s="156"/>
      <c r="B23" s="157"/>
      <c r="C23" s="198" t="s">
        <v>88</v>
      </c>
      <c r="D23" s="199"/>
      <c r="E23" s="158">
        <v>1.665</v>
      </c>
      <c r="F23" s="159"/>
      <c r="G23" s="160"/>
      <c r="M23" s="161" t="s">
        <v>88</v>
      </c>
      <c r="O23" s="149"/>
    </row>
    <row r="24" spans="1:104">
      <c r="A24" s="156"/>
      <c r="B24" s="157"/>
      <c r="C24" s="200" t="s">
        <v>79</v>
      </c>
      <c r="D24" s="199"/>
      <c r="E24" s="158">
        <v>0</v>
      </c>
      <c r="F24" s="159"/>
      <c r="G24" s="160"/>
      <c r="M24" s="161" t="s">
        <v>81</v>
      </c>
      <c r="O24" s="149"/>
    </row>
    <row r="25" spans="1:104">
      <c r="A25" s="156"/>
      <c r="B25" s="157"/>
      <c r="C25" s="198" t="s">
        <v>89</v>
      </c>
      <c r="D25" s="199"/>
      <c r="E25" s="158">
        <v>23.197199999999999</v>
      </c>
      <c r="F25" s="159"/>
      <c r="G25" s="160"/>
      <c r="M25" s="161" t="s">
        <v>89</v>
      </c>
      <c r="O25" s="149"/>
    </row>
    <row r="26" spans="1:104">
      <c r="A26" s="156"/>
      <c r="B26" s="157"/>
      <c r="C26" s="200" t="s">
        <v>77</v>
      </c>
      <c r="D26" s="199"/>
      <c r="E26" s="158">
        <v>0</v>
      </c>
      <c r="F26" s="159"/>
      <c r="G26" s="160"/>
      <c r="M26" s="161" t="s">
        <v>83</v>
      </c>
      <c r="O26" s="149"/>
    </row>
    <row r="27" spans="1:104">
      <c r="A27" s="156"/>
      <c r="B27" s="157"/>
      <c r="C27" s="198" t="s">
        <v>90</v>
      </c>
      <c r="D27" s="199"/>
      <c r="E27" s="158">
        <v>4.7774999999999999</v>
      </c>
      <c r="F27" s="159"/>
      <c r="G27" s="160"/>
      <c r="M27" s="161" t="s">
        <v>90</v>
      </c>
      <c r="O27" s="149"/>
    </row>
    <row r="28" spans="1:104">
      <c r="A28" s="150">
        <v>4</v>
      </c>
      <c r="B28" s="151" t="s">
        <v>91</v>
      </c>
      <c r="C28" s="152" t="s">
        <v>92</v>
      </c>
      <c r="D28" s="153" t="s">
        <v>76</v>
      </c>
      <c r="E28" s="154">
        <v>35.101199999999999</v>
      </c>
      <c r="F28" s="154"/>
      <c r="G28" s="155"/>
      <c r="O28" s="149">
        <v>2</v>
      </c>
      <c r="AA28" s="122">
        <v>12</v>
      </c>
      <c r="AB28" s="122">
        <v>0</v>
      </c>
      <c r="AC28" s="122">
        <v>4</v>
      </c>
      <c r="AZ28" s="122">
        <v>1</v>
      </c>
      <c r="BA28" s="122">
        <f>IF(AZ28=1,G28,0)</f>
        <v>0</v>
      </c>
      <c r="BB28" s="122">
        <f>IF(AZ28=2,G28,0)</f>
        <v>0</v>
      </c>
      <c r="BC28" s="122">
        <f>IF(AZ28=3,G28,0)</f>
        <v>0</v>
      </c>
      <c r="BD28" s="122">
        <f>IF(AZ28=4,G28,0)</f>
        <v>0</v>
      </c>
      <c r="BE28" s="122">
        <f>IF(AZ28=5,G28,0)</f>
        <v>0</v>
      </c>
      <c r="CZ28" s="122">
        <v>0</v>
      </c>
    </row>
    <row r="29" spans="1:104">
      <c r="A29" s="150">
        <v>5</v>
      </c>
      <c r="B29" s="151" t="s">
        <v>93</v>
      </c>
      <c r="C29" s="152" t="s">
        <v>94</v>
      </c>
      <c r="D29" s="153" t="s">
        <v>76</v>
      </c>
      <c r="E29" s="154">
        <v>35.101999999999997</v>
      </c>
      <c r="F29" s="154"/>
      <c r="G29" s="155"/>
      <c r="O29" s="149">
        <v>2</v>
      </c>
      <c r="AA29" s="122">
        <v>12</v>
      </c>
      <c r="AB29" s="122">
        <v>0</v>
      </c>
      <c r="AC29" s="122">
        <v>5</v>
      </c>
      <c r="AZ29" s="122">
        <v>1</v>
      </c>
      <c r="BA29" s="122">
        <f>IF(AZ29=1,G29,0)</f>
        <v>0</v>
      </c>
      <c r="BB29" s="122">
        <f>IF(AZ29=2,G29,0)</f>
        <v>0</v>
      </c>
      <c r="BC29" s="122">
        <f>IF(AZ29=3,G29,0)</f>
        <v>0</v>
      </c>
      <c r="BD29" s="122">
        <f>IF(AZ29=4,G29,0)</f>
        <v>0</v>
      </c>
      <c r="BE29" s="122">
        <f>IF(AZ29=5,G29,0)</f>
        <v>0</v>
      </c>
      <c r="CZ29" s="122">
        <v>0</v>
      </c>
    </row>
    <row r="30" spans="1:104">
      <c r="A30" s="150">
        <v>6</v>
      </c>
      <c r="B30" s="151" t="s">
        <v>95</v>
      </c>
      <c r="C30" s="152" t="s">
        <v>96</v>
      </c>
      <c r="D30" s="153" t="s">
        <v>76</v>
      </c>
      <c r="E30" s="154">
        <v>35.101999999999997</v>
      </c>
      <c r="F30" s="154"/>
      <c r="G30" s="155"/>
      <c r="O30" s="149">
        <v>2</v>
      </c>
      <c r="AA30" s="122">
        <v>12</v>
      </c>
      <c r="AB30" s="122">
        <v>0</v>
      </c>
      <c r="AC30" s="122">
        <v>6</v>
      </c>
      <c r="AZ30" s="122">
        <v>1</v>
      </c>
      <c r="BA30" s="122">
        <f>IF(AZ30=1,G30,0)</f>
        <v>0</v>
      </c>
      <c r="BB30" s="122">
        <f>IF(AZ30=2,G30,0)</f>
        <v>0</v>
      </c>
      <c r="BC30" s="122">
        <f>IF(AZ30=3,G30,0)</f>
        <v>0</v>
      </c>
      <c r="BD30" s="122">
        <f>IF(AZ30=4,G30,0)</f>
        <v>0</v>
      </c>
      <c r="BE30" s="122">
        <f>IF(AZ30=5,G30,0)</f>
        <v>0</v>
      </c>
      <c r="CZ30" s="122">
        <v>0</v>
      </c>
    </row>
    <row r="31" spans="1:104">
      <c r="A31" s="150">
        <v>7</v>
      </c>
      <c r="B31" s="151" t="s">
        <v>97</v>
      </c>
      <c r="C31" s="152" t="s">
        <v>98</v>
      </c>
      <c r="D31" s="153" t="s">
        <v>76</v>
      </c>
      <c r="E31" s="154">
        <v>3.5102000000000002</v>
      </c>
      <c r="F31" s="154"/>
      <c r="G31" s="155"/>
      <c r="O31" s="149">
        <v>2</v>
      </c>
      <c r="AA31" s="122">
        <v>12</v>
      </c>
      <c r="AB31" s="122">
        <v>0</v>
      </c>
      <c r="AC31" s="122">
        <v>7</v>
      </c>
      <c r="AZ31" s="122">
        <v>1</v>
      </c>
      <c r="BA31" s="122">
        <f>IF(AZ31=1,G31,0)</f>
        <v>0</v>
      </c>
      <c r="BB31" s="122">
        <f>IF(AZ31=2,G31,0)</f>
        <v>0</v>
      </c>
      <c r="BC31" s="122">
        <f>IF(AZ31=3,G31,0)</f>
        <v>0</v>
      </c>
      <c r="BD31" s="122">
        <f>IF(AZ31=4,G31,0)</f>
        <v>0</v>
      </c>
      <c r="BE31" s="122">
        <f>IF(AZ31=5,G31,0)</f>
        <v>0</v>
      </c>
      <c r="CZ31" s="122">
        <v>0</v>
      </c>
    </row>
    <row r="32" spans="1:104">
      <c r="A32" s="156"/>
      <c r="B32" s="157"/>
      <c r="C32" s="198" t="s">
        <v>99</v>
      </c>
      <c r="D32" s="199"/>
      <c r="E32" s="158">
        <v>3.5102000000000002</v>
      </c>
      <c r="F32" s="159"/>
      <c r="G32" s="160"/>
      <c r="M32" s="161" t="s">
        <v>99</v>
      </c>
      <c r="O32" s="149"/>
    </row>
    <row r="33" spans="1:104">
      <c r="A33" s="150">
        <v>8</v>
      </c>
      <c r="B33" s="151" t="s">
        <v>100</v>
      </c>
      <c r="C33" s="152" t="s">
        <v>101</v>
      </c>
      <c r="D33" s="153" t="s">
        <v>72</v>
      </c>
      <c r="E33" s="154">
        <v>61.116999999999997</v>
      </c>
      <c r="F33" s="154"/>
      <c r="G33" s="155"/>
      <c r="O33" s="149">
        <v>2</v>
      </c>
      <c r="AA33" s="122">
        <v>12</v>
      </c>
      <c r="AB33" s="122">
        <v>0</v>
      </c>
      <c r="AC33" s="122">
        <v>8</v>
      </c>
      <c r="AZ33" s="122">
        <v>1</v>
      </c>
      <c r="BA33" s="122">
        <f>IF(AZ33=1,G33,0)</f>
        <v>0</v>
      </c>
      <c r="BB33" s="122">
        <f>IF(AZ33=2,G33,0)</f>
        <v>0</v>
      </c>
      <c r="BC33" s="122">
        <f>IF(AZ33=3,G33,0)</f>
        <v>0</v>
      </c>
      <c r="BD33" s="122">
        <f>IF(AZ33=4,G33,0)</f>
        <v>0</v>
      </c>
      <c r="BE33" s="122">
        <f>IF(AZ33=5,G33,0)</f>
        <v>0</v>
      </c>
      <c r="CZ33" s="122">
        <v>0</v>
      </c>
    </row>
    <row r="34" spans="1:104">
      <c r="A34" s="156"/>
      <c r="B34" s="157"/>
      <c r="C34" s="200" t="s">
        <v>81</v>
      </c>
      <c r="D34" s="199"/>
      <c r="E34" s="158">
        <v>0</v>
      </c>
      <c r="F34" s="159"/>
      <c r="G34" s="160"/>
      <c r="M34" s="161" t="s">
        <v>79</v>
      </c>
      <c r="O34" s="149"/>
    </row>
    <row r="35" spans="1:104">
      <c r="A35" s="156"/>
      <c r="B35" s="157"/>
      <c r="C35" s="198" t="s">
        <v>102</v>
      </c>
      <c r="D35" s="199"/>
      <c r="E35" s="158">
        <v>5.55</v>
      </c>
      <c r="F35" s="159"/>
      <c r="G35" s="160"/>
      <c r="M35" s="161" t="s">
        <v>102</v>
      </c>
      <c r="O35" s="149"/>
    </row>
    <row r="36" spans="1:104">
      <c r="A36" s="156"/>
      <c r="B36" s="157"/>
      <c r="C36" s="200" t="s">
        <v>83</v>
      </c>
      <c r="D36" s="199"/>
      <c r="E36" s="158">
        <v>0</v>
      </c>
      <c r="F36" s="159"/>
      <c r="G36" s="160"/>
      <c r="M36" s="161" t="s">
        <v>77</v>
      </c>
      <c r="O36" s="149"/>
    </row>
    <row r="37" spans="1:104">
      <c r="A37" s="156"/>
      <c r="B37" s="157"/>
      <c r="C37" s="198" t="s">
        <v>103</v>
      </c>
      <c r="D37" s="199"/>
      <c r="E37" s="158">
        <v>10.2425</v>
      </c>
      <c r="F37" s="159"/>
      <c r="G37" s="160"/>
      <c r="M37" s="161" t="s">
        <v>103</v>
      </c>
      <c r="O37" s="149"/>
    </row>
    <row r="38" spans="1:104">
      <c r="A38" s="156"/>
      <c r="B38" s="157"/>
      <c r="C38" s="200" t="s">
        <v>79</v>
      </c>
      <c r="D38" s="199"/>
      <c r="E38" s="158">
        <v>0</v>
      </c>
      <c r="F38" s="159"/>
      <c r="G38" s="160"/>
      <c r="M38" s="161" t="s">
        <v>81</v>
      </c>
      <c r="O38" s="149"/>
    </row>
    <row r="39" spans="1:104">
      <c r="A39" s="156"/>
      <c r="B39" s="157"/>
      <c r="C39" s="198" t="s">
        <v>104</v>
      </c>
      <c r="D39" s="199"/>
      <c r="E39" s="158">
        <v>37.362000000000002</v>
      </c>
      <c r="F39" s="159"/>
      <c r="G39" s="160"/>
      <c r="M39" s="161" t="s">
        <v>104</v>
      </c>
      <c r="O39" s="149"/>
    </row>
    <row r="40" spans="1:104">
      <c r="A40" s="156"/>
      <c r="B40" s="157"/>
      <c r="C40" s="200" t="s">
        <v>77</v>
      </c>
      <c r="D40" s="199"/>
      <c r="E40" s="158">
        <v>0</v>
      </c>
      <c r="F40" s="159"/>
      <c r="G40" s="160"/>
      <c r="M40" s="161" t="s">
        <v>83</v>
      </c>
      <c r="O40" s="149"/>
    </row>
    <row r="41" spans="1:104">
      <c r="A41" s="156"/>
      <c r="B41" s="157"/>
      <c r="C41" s="198" t="s">
        <v>105</v>
      </c>
      <c r="D41" s="199"/>
      <c r="E41" s="158">
        <v>7.9625000000000004</v>
      </c>
      <c r="F41" s="159"/>
      <c r="G41" s="160"/>
      <c r="M41" s="161" t="s">
        <v>105</v>
      </c>
      <c r="O41" s="149"/>
    </row>
    <row r="42" spans="1:104">
      <c r="A42" s="150">
        <v>9</v>
      </c>
      <c r="B42" s="151" t="s">
        <v>106</v>
      </c>
      <c r="C42" s="152" t="s">
        <v>107</v>
      </c>
      <c r="D42" s="153" t="s">
        <v>76</v>
      </c>
      <c r="E42" s="154">
        <v>31.591999999999999</v>
      </c>
      <c r="F42" s="154"/>
      <c r="G42" s="155"/>
      <c r="O42" s="149">
        <v>2</v>
      </c>
      <c r="AA42" s="122">
        <v>12</v>
      </c>
      <c r="AB42" s="122">
        <v>0</v>
      </c>
      <c r="AC42" s="122">
        <v>9</v>
      </c>
      <c r="AZ42" s="122">
        <v>1</v>
      </c>
      <c r="BA42" s="122">
        <f>IF(AZ42=1,G42,0)</f>
        <v>0</v>
      </c>
      <c r="BB42" s="122">
        <f>IF(AZ42=2,G42,0)</f>
        <v>0</v>
      </c>
      <c r="BC42" s="122">
        <f>IF(AZ42=3,G42,0)</f>
        <v>0</v>
      </c>
      <c r="BD42" s="122">
        <f>IF(AZ42=4,G42,0)</f>
        <v>0</v>
      </c>
      <c r="BE42" s="122">
        <f>IF(AZ42=5,G42,0)</f>
        <v>0</v>
      </c>
      <c r="CZ42" s="122">
        <v>0</v>
      </c>
    </row>
    <row r="43" spans="1:104">
      <c r="A43" s="156"/>
      <c r="B43" s="157"/>
      <c r="C43" s="198" t="s">
        <v>108</v>
      </c>
      <c r="D43" s="199"/>
      <c r="E43" s="158">
        <v>31.591999999999999</v>
      </c>
      <c r="F43" s="159"/>
      <c r="G43" s="160"/>
      <c r="M43" s="161" t="s">
        <v>108</v>
      </c>
      <c r="O43" s="149"/>
    </row>
    <row r="44" spans="1:104">
      <c r="A44" s="150">
        <v>10</v>
      </c>
      <c r="B44" s="151" t="s">
        <v>109</v>
      </c>
      <c r="C44" s="152" t="s">
        <v>110</v>
      </c>
      <c r="D44" s="153" t="s">
        <v>72</v>
      </c>
      <c r="E44" s="154">
        <v>108</v>
      </c>
      <c r="F44" s="154"/>
      <c r="G44" s="155"/>
      <c r="O44" s="149">
        <v>2</v>
      </c>
      <c r="AA44" s="122">
        <v>12</v>
      </c>
      <c r="AB44" s="122">
        <v>0</v>
      </c>
      <c r="AC44" s="122">
        <v>10</v>
      </c>
      <c r="AZ44" s="122">
        <v>1</v>
      </c>
      <c r="BA44" s="122">
        <f>IF(AZ44=1,G44,0)</f>
        <v>0</v>
      </c>
      <c r="BB44" s="122">
        <f>IF(AZ44=2,G44,0)</f>
        <v>0</v>
      </c>
      <c r="BC44" s="122">
        <f>IF(AZ44=3,G44,0)</f>
        <v>0</v>
      </c>
      <c r="BD44" s="122">
        <f>IF(AZ44=4,G44,0)</f>
        <v>0</v>
      </c>
      <c r="BE44" s="122">
        <f>IF(AZ44=5,G44,0)</f>
        <v>0</v>
      </c>
      <c r="CZ44" s="122">
        <v>0</v>
      </c>
    </row>
    <row r="45" spans="1:104">
      <c r="A45" s="150">
        <v>11</v>
      </c>
      <c r="B45" s="151" t="s">
        <v>111</v>
      </c>
      <c r="C45" s="152" t="s">
        <v>112</v>
      </c>
      <c r="D45" s="153" t="s">
        <v>72</v>
      </c>
      <c r="E45" s="154">
        <v>108</v>
      </c>
      <c r="F45" s="154"/>
      <c r="G45" s="155"/>
      <c r="O45" s="149">
        <v>2</v>
      </c>
      <c r="AA45" s="122">
        <v>12</v>
      </c>
      <c r="AB45" s="122">
        <v>0</v>
      </c>
      <c r="AC45" s="122">
        <v>11</v>
      </c>
      <c r="AZ45" s="122">
        <v>1</v>
      </c>
      <c r="BA45" s="122">
        <f>IF(AZ45=1,G45,0)</f>
        <v>0</v>
      </c>
      <c r="BB45" s="122">
        <f>IF(AZ45=2,G45,0)</f>
        <v>0</v>
      </c>
      <c r="BC45" s="122">
        <f>IF(AZ45=3,G45,0)</f>
        <v>0</v>
      </c>
      <c r="BD45" s="122">
        <f>IF(AZ45=4,G45,0)</f>
        <v>0</v>
      </c>
      <c r="BE45" s="122">
        <f>IF(AZ45=5,G45,0)</f>
        <v>0</v>
      </c>
      <c r="CZ45" s="122">
        <v>3.0000000000000001E-5</v>
      </c>
    </row>
    <row r="46" spans="1:104">
      <c r="A46" s="162"/>
      <c r="B46" s="163" t="s">
        <v>68</v>
      </c>
      <c r="C46" s="164" t="str">
        <f>CONCATENATE(B7," ",C7)</f>
        <v>1 Zemní práce</v>
      </c>
      <c r="D46" s="162"/>
      <c r="E46" s="165"/>
      <c r="F46" s="165"/>
      <c r="G46" s="166"/>
      <c r="O46" s="149">
        <v>4</v>
      </c>
      <c r="BA46" s="167">
        <f>SUM(BA7:BA45)</f>
        <v>0</v>
      </c>
      <c r="BB46" s="167">
        <f>SUM(BB7:BB45)</f>
        <v>0</v>
      </c>
      <c r="BC46" s="167">
        <f>SUM(BC7:BC45)</f>
        <v>0</v>
      </c>
      <c r="BD46" s="167">
        <f>SUM(BD7:BD45)</f>
        <v>0</v>
      </c>
      <c r="BE46" s="167">
        <f>SUM(BE7:BE45)</f>
        <v>0</v>
      </c>
    </row>
    <row r="47" spans="1:104">
      <c r="A47" s="142" t="s">
        <v>65</v>
      </c>
      <c r="B47" s="143" t="s">
        <v>113</v>
      </c>
      <c r="C47" s="144" t="s">
        <v>114</v>
      </c>
      <c r="D47" s="145"/>
      <c r="E47" s="146"/>
      <c r="F47" s="146"/>
      <c r="G47" s="147"/>
      <c r="H47" s="148"/>
      <c r="I47" s="148"/>
      <c r="O47" s="149">
        <v>1</v>
      </c>
    </row>
    <row r="48" spans="1:104">
      <c r="A48" s="150">
        <v>12</v>
      </c>
      <c r="B48" s="151" t="s">
        <v>115</v>
      </c>
      <c r="C48" s="152" t="s">
        <v>116</v>
      </c>
      <c r="D48" s="153" t="s">
        <v>72</v>
      </c>
      <c r="E48" s="154">
        <v>121.94499999999999</v>
      </c>
      <c r="F48" s="154"/>
      <c r="G48" s="155"/>
      <c r="O48" s="149">
        <v>2</v>
      </c>
      <c r="AA48" s="122">
        <v>12</v>
      </c>
      <c r="AB48" s="122">
        <v>0</v>
      </c>
      <c r="AC48" s="122">
        <v>12</v>
      </c>
      <c r="AZ48" s="122">
        <v>1</v>
      </c>
      <c r="BA48" s="122">
        <f>IF(AZ48=1,G48,0)</f>
        <v>0</v>
      </c>
      <c r="BB48" s="122">
        <f>IF(AZ48=2,G48,0)</f>
        <v>0</v>
      </c>
      <c r="BC48" s="122">
        <f>IF(AZ48=3,G48,0)</f>
        <v>0</v>
      </c>
      <c r="BD48" s="122">
        <f>IF(AZ48=4,G48,0)</f>
        <v>0</v>
      </c>
      <c r="BE48" s="122">
        <f>IF(AZ48=5,G48,0)</f>
        <v>0</v>
      </c>
      <c r="CZ48" s="122">
        <v>2.0000000000000002E-5</v>
      </c>
    </row>
    <row r="49" spans="1:104">
      <c r="A49" s="156"/>
      <c r="B49" s="157"/>
      <c r="C49" s="198" t="s">
        <v>117</v>
      </c>
      <c r="D49" s="199"/>
      <c r="E49" s="158">
        <v>0</v>
      </c>
      <c r="F49" s="159"/>
      <c r="G49" s="160"/>
      <c r="M49" s="161" t="s">
        <v>117</v>
      </c>
      <c r="O49" s="149"/>
    </row>
    <row r="50" spans="1:104">
      <c r="A50" s="156"/>
      <c r="B50" s="157"/>
      <c r="C50" s="200" t="s">
        <v>164</v>
      </c>
      <c r="D50" s="199"/>
      <c r="E50" s="158">
        <v>0</v>
      </c>
      <c r="F50" s="159"/>
      <c r="G50" s="160"/>
      <c r="M50" s="161" t="s">
        <v>118</v>
      </c>
      <c r="O50" s="149"/>
    </row>
    <row r="51" spans="1:104">
      <c r="A51" s="156"/>
      <c r="B51" s="157"/>
      <c r="C51" s="198" t="s">
        <v>119</v>
      </c>
      <c r="D51" s="199"/>
      <c r="E51" s="158">
        <v>7.05</v>
      </c>
      <c r="F51" s="159"/>
      <c r="G51" s="160"/>
      <c r="M51" s="161" t="s">
        <v>119</v>
      </c>
      <c r="O51" s="149"/>
    </row>
    <row r="52" spans="1:104">
      <c r="A52" s="156"/>
      <c r="B52" s="157"/>
      <c r="C52" s="200" t="s">
        <v>217</v>
      </c>
      <c r="D52" s="199"/>
      <c r="E52" s="158">
        <v>0</v>
      </c>
      <c r="F52" s="159"/>
      <c r="G52" s="160"/>
      <c r="M52" s="161" t="s">
        <v>120</v>
      </c>
      <c r="O52" s="149"/>
    </row>
    <row r="53" spans="1:104">
      <c r="A53" s="156"/>
      <c r="B53" s="157"/>
      <c r="C53" s="198" t="s">
        <v>121</v>
      </c>
      <c r="D53" s="199"/>
      <c r="E53" s="158">
        <v>102.435</v>
      </c>
      <c r="F53" s="159"/>
      <c r="G53" s="160"/>
      <c r="M53" s="161" t="s">
        <v>121</v>
      </c>
      <c r="O53" s="149"/>
    </row>
    <row r="54" spans="1:104">
      <c r="A54" s="156"/>
      <c r="B54" s="157"/>
      <c r="C54" s="200" t="s">
        <v>218</v>
      </c>
      <c r="D54" s="199"/>
      <c r="E54" s="158">
        <v>0</v>
      </c>
      <c r="F54" s="159"/>
      <c r="G54" s="160"/>
      <c r="M54" s="161" t="s">
        <v>122</v>
      </c>
      <c r="O54" s="149"/>
    </row>
    <row r="55" spans="1:104">
      <c r="A55" s="156"/>
      <c r="B55" s="157"/>
      <c r="C55" s="198" t="s">
        <v>123</v>
      </c>
      <c r="D55" s="199"/>
      <c r="E55" s="158">
        <v>2.76</v>
      </c>
      <c r="F55" s="159"/>
      <c r="G55" s="160"/>
      <c r="M55" s="161" t="s">
        <v>123</v>
      </c>
      <c r="O55" s="149"/>
    </row>
    <row r="56" spans="1:104">
      <c r="A56" s="156"/>
      <c r="B56" s="157"/>
      <c r="C56" s="198" t="s">
        <v>124</v>
      </c>
      <c r="D56" s="199"/>
      <c r="E56" s="158">
        <v>0</v>
      </c>
      <c r="F56" s="159"/>
      <c r="G56" s="160"/>
      <c r="M56" s="161" t="s">
        <v>124</v>
      </c>
      <c r="O56" s="149"/>
    </row>
    <row r="57" spans="1:104">
      <c r="A57" s="156"/>
      <c r="B57" s="157"/>
      <c r="C57" s="198" t="s">
        <v>125</v>
      </c>
      <c r="D57" s="199"/>
      <c r="E57" s="158">
        <v>9.6999999999999993</v>
      </c>
      <c r="F57" s="159"/>
      <c r="G57" s="160"/>
      <c r="M57" s="161" t="s">
        <v>125</v>
      </c>
      <c r="O57" s="149"/>
    </row>
    <row r="58" spans="1:104" ht="22.5">
      <c r="A58" s="150">
        <v>13</v>
      </c>
      <c r="B58" s="151" t="s">
        <v>126</v>
      </c>
      <c r="C58" s="152" t="s">
        <v>127</v>
      </c>
      <c r="D58" s="153" t="s">
        <v>128</v>
      </c>
      <c r="E58" s="154">
        <v>1040</v>
      </c>
      <c r="F58" s="154"/>
      <c r="G58" s="155"/>
      <c r="O58" s="149">
        <v>2</v>
      </c>
      <c r="AA58" s="122">
        <v>12</v>
      </c>
      <c r="AB58" s="122">
        <v>0</v>
      </c>
      <c r="AC58" s="122">
        <v>13</v>
      </c>
      <c r="AZ58" s="122">
        <v>1</v>
      </c>
      <c r="BA58" s="122">
        <f>IF(AZ58=1,G58,0)</f>
        <v>0</v>
      </c>
      <c r="BB58" s="122">
        <f>IF(AZ58=2,G58,0)</f>
        <v>0</v>
      </c>
      <c r="BC58" s="122">
        <f>IF(AZ58=3,G58,0)</f>
        <v>0</v>
      </c>
      <c r="BD58" s="122">
        <f>IF(AZ58=4,G58,0)</f>
        <v>0</v>
      </c>
      <c r="BE58" s="122">
        <f>IF(AZ58=5,G58,0)</f>
        <v>0</v>
      </c>
      <c r="CZ58" s="122">
        <v>1.9689999999999999E-2</v>
      </c>
    </row>
    <row r="59" spans="1:104" ht="22.5">
      <c r="A59" s="150">
        <v>14</v>
      </c>
      <c r="B59" s="151" t="s">
        <v>129</v>
      </c>
      <c r="C59" s="152" t="s">
        <v>130</v>
      </c>
      <c r="D59" s="153" t="s">
        <v>131</v>
      </c>
      <c r="E59" s="154">
        <v>1.5461</v>
      </c>
      <c r="F59" s="154"/>
      <c r="G59" s="155"/>
      <c r="O59" s="149">
        <v>2</v>
      </c>
      <c r="AA59" s="122">
        <v>12</v>
      </c>
      <c r="AB59" s="122">
        <v>0</v>
      </c>
      <c r="AC59" s="122">
        <v>14</v>
      </c>
      <c r="AZ59" s="122">
        <v>1</v>
      </c>
      <c r="BA59" s="122">
        <f>IF(AZ59=1,G59,0)</f>
        <v>0</v>
      </c>
      <c r="BB59" s="122">
        <f>IF(AZ59=2,G59,0)</f>
        <v>0</v>
      </c>
      <c r="BC59" s="122">
        <f>IF(AZ59=3,G59,0)</f>
        <v>0</v>
      </c>
      <c r="BD59" s="122">
        <f>IF(AZ59=4,G59,0)</f>
        <v>0</v>
      </c>
      <c r="BE59" s="122">
        <f>IF(AZ59=5,G59,0)</f>
        <v>0</v>
      </c>
      <c r="CZ59" s="122">
        <v>1.0319100000000001</v>
      </c>
    </row>
    <row r="60" spans="1:104">
      <c r="A60" s="156"/>
      <c r="B60" s="157"/>
      <c r="C60" s="198" t="s">
        <v>132</v>
      </c>
      <c r="D60" s="199"/>
      <c r="E60" s="158">
        <v>0</v>
      </c>
      <c r="F60" s="159"/>
      <c r="G60" s="160"/>
      <c r="M60" s="161" t="s">
        <v>132</v>
      </c>
      <c r="O60" s="149"/>
    </row>
    <row r="61" spans="1:104">
      <c r="A61" s="156"/>
      <c r="B61" s="157"/>
      <c r="C61" s="201" t="s">
        <v>219</v>
      </c>
      <c r="D61" s="199"/>
      <c r="E61" s="158">
        <v>8.5099999999999995E-2</v>
      </c>
      <c r="F61" s="159"/>
      <c r="G61" s="160"/>
      <c r="M61" s="161" t="s">
        <v>133</v>
      </c>
      <c r="O61" s="149"/>
    </row>
    <row r="62" spans="1:104">
      <c r="A62" s="156"/>
      <c r="B62" s="157"/>
      <c r="C62" s="201" t="s">
        <v>220</v>
      </c>
      <c r="D62" s="199"/>
      <c r="E62" s="158">
        <v>1.4314</v>
      </c>
      <c r="F62" s="159"/>
      <c r="G62" s="160"/>
      <c r="M62" s="161" t="s">
        <v>134</v>
      </c>
      <c r="O62" s="149"/>
    </row>
    <row r="63" spans="1:104">
      <c r="A63" s="156"/>
      <c r="B63" s="157"/>
      <c r="C63" s="201" t="s">
        <v>221</v>
      </c>
      <c r="D63" s="199"/>
      <c r="E63" s="158">
        <v>2.9600000000000001E-2</v>
      </c>
      <c r="F63" s="159"/>
      <c r="G63" s="160"/>
      <c r="M63" s="161" t="s">
        <v>135</v>
      </c>
      <c r="O63" s="149"/>
    </row>
    <row r="64" spans="1:104">
      <c r="A64" s="150">
        <v>15</v>
      </c>
      <c r="B64" s="151" t="s">
        <v>136</v>
      </c>
      <c r="C64" s="152" t="s">
        <v>137</v>
      </c>
      <c r="D64" s="153" t="s">
        <v>76</v>
      </c>
      <c r="E64" s="154">
        <v>12.2942</v>
      </c>
      <c r="F64" s="154"/>
      <c r="G64" s="155"/>
      <c r="O64" s="149">
        <v>2</v>
      </c>
      <c r="AA64" s="122">
        <v>12</v>
      </c>
      <c r="AB64" s="122">
        <v>0</v>
      </c>
      <c r="AC64" s="122">
        <v>15</v>
      </c>
      <c r="AZ64" s="122">
        <v>1</v>
      </c>
      <c r="BA64" s="122">
        <f>IF(AZ64=1,G64,0)</f>
        <v>0</v>
      </c>
      <c r="BB64" s="122">
        <f>IF(AZ64=2,G64,0)</f>
        <v>0</v>
      </c>
      <c r="BC64" s="122">
        <f>IF(AZ64=3,G64,0)</f>
        <v>0</v>
      </c>
      <c r="BD64" s="122">
        <f>IF(AZ64=4,G64,0)</f>
        <v>0</v>
      </c>
      <c r="BE64" s="122">
        <f>IF(AZ64=5,G64,0)</f>
        <v>0</v>
      </c>
      <c r="CZ64" s="122">
        <v>2.5249999999999999</v>
      </c>
    </row>
    <row r="65" spans="1:104">
      <c r="A65" s="156"/>
      <c r="B65" s="157"/>
      <c r="C65" s="198" t="s">
        <v>138</v>
      </c>
      <c r="D65" s="199"/>
      <c r="E65" s="158">
        <v>12.2942</v>
      </c>
      <c r="F65" s="159"/>
      <c r="G65" s="160"/>
      <c r="M65" s="161" t="s">
        <v>138</v>
      </c>
      <c r="O65" s="149"/>
    </row>
    <row r="66" spans="1:104">
      <c r="A66" s="150">
        <v>16</v>
      </c>
      <c r="B66" s="151" t="s">
        <v>139</v>
      </c>
      <c r="C66" s="152" t="s">
        <v>140</v>
      </c>
      <c r="D66" s="153" t="s">
        <v>141</v>
      </c>
      <c r="E66" s="154">
        <v>63.95</v>
      </c>
      <c r="F66" s="154"/>
      <c r="G66" s="155"/>
      <c r="O66" s="149">
        <v>2</v>
      </c>
      <c r="AA66" s="122">
        <v>12</v>
      </c>
      <c r="AB66" s="122">
        <v>0</v>
      </c>
      <c r="AC66" s="122">
        <v>16</v>
      </c>
      <c r="AZ66" s="122">
        <v>1</v>
      </c>
      <c r="BA66" s="122">
        <f>IF(AZ66=1,G66,0)</f>
        <v>0</v>
      </c>
      <c r="BB66" s="122">
        <f>IF(AZ66=2,G66,0)</f>
        <v>0</v>
      </c>
      <c r="BC66" s="122">
        <f>IF(AZ66=3,G66,0)</f>
        <v>0</v>
      </c>
      <c r="BD66" s="122">
        <f>IF(AZ66=4,G66,0)</f>
        <v>0</v>
      </c>
      <c r="BE66" s="122">
        <f>IF(AZ66=5,G66,0)</f>
        <v>0</v>
      </c>
      <c r="CZ66" s="122">
        <v>0</v>
      </c>
    </row>
    <row r="67" spans="1:104">
      <c r="A67" s="156"/>
      <c r="B67" s="157"/>
      <c r="C67" s="198" t="s">
        <v>142</v>
      </c>
      <c r="D67" s="199"/>
      <c r="E67" s="158">
        <v>63.95</v>
      </c>
      <c r="F67" s="159"/>
      <c r="G67" s="160"/>
      <c r="M67" s="161" t="s">
        <v>142</v>
      </c>
      <c r="O67" s="149"/>
    </row>
    <row r="68" spans="1:104">
      <c r="A68" s="162"/>
      <c r="B68" s="163" t="s">
        <v>68</v>
      </c>
      <c r="C68" s="164" t="str">
        <f>CONCATENATE(B47," ",C47)</f>
        <v>2 Základy,zvláštní zakládání</v>
      </c>
      <c r="D68" s="162"/>
      <c r="E68" s="165"/>
      <c r="F68" s="165"/>
      <c r="G68" s="166"/>
      <c r="O68" s="149">
        <v>4</v>
      </c>
      <c r="BA68" s="167">
        <f>SUM(BA47:BA67)</f>
        <v>0</v>
      </c>
      <c r="BB68" s="167">
        <f>SUM(BB47:BB67)</f>
        <v>0</v>
      </c>
      <c r="BC68" s="167">
        <f>SUM(BC47:BC67)</f>
        <v>0</v>
      </c>
      <c r="BD68" s="167">
        <f>SUM(BD47:BD67)</f>
        <v>0</v>
      </c>
      <c r="BE68" s="167">
        <f>SUM(BE47:BE67)</f>
        <v>0</v>
      </c>
    </row>
    <row r="69" spans="1:104">
      <c r="A69" s="142" t="s">
        <v>65</v>
      </c>
      <c r="B69" s="143" t="s">
        <v>143</v>
      </c>
      <c r="C69" s="144" t="s">
        <v>144</v>
      </c>
      <c r="D69" s="145"/>
      <c r="E69" s="146"/>
      <c r="F69" s="146"/>
      <c r="G69" s="147"/>
      <c r="H69" s="148"/>
      <c r="I69" s="148"/>
      <c r="O69" s="149">
        <v>1</v>
      </c>
    </row>
    <row r="70" spans="1:104" ht="22.5">
      <c r="A70" s="150">
        <v>17</v>
      </c>
      <c r="B70" s="151" t="s">
        <v>145</v>
      </c>
      <c r="C70" s="152" t="s">
        <v>146</v>
      </c>
      <c r="D70" s="153" t="s">
        <v>72</v>
      </c>
      <c r="E70" s="154">
        <v>122.94199999999999</v>
      </c>
      <c r="F70" s="154"/>
      <c r="G70" s="155"/>
      <c r="O70" s="149">
        <v>2</v>
      </c>
      <c r="AA70" s="122">
        <v>12</v>
      </c>
      <c r="AB70" s="122">
        <v>0</v>
      </c>
      <c r="AC70" s="122">
        <v>17</v>
      </c>
      <c r="AZ70" s="122">
        <v>1</v>
      </c>
      <c r="BA70" s="122">
        <f>IF(AZ70=1,G70,0)</f>
        <v>0</v>
      </c>
      <c r="BB70" s="122">
        <f>IF(AZ70=2,G70,0)</f>
        <v>0</v>
      </c>
      <c r="BC70" s="122">
        <f>IF(AZ70=3,G70,0)</f>
        <v>0</v>
      </c>
      <c r="BD70" s="122">
        <f>IF(AZ70=4,G70,0)</f>
        <v>0</v>
      </c>
      <c r="BE70" s="122">
        <f>IF(AZ70=5,G70,0)</f>
        <v>0</v>
      </c>
      <c r="CZ70" s="122">
        <v>3.7420000000000002E-2</v>
      </c>
    </row>
    <row r="71" spans="1:104">
      <c r="A71" s="156"/>
      <c r="B71" s="157"/>
      <c r="C71" s="200" t="s">
        <v>164</v>
      </c>
      <c r="D71" s="199"/>
      <c r="E71" s="158">
        <v>0</v>
      </c>
      <c r="F71" s="159"/>
      <c r="G71" s="160"/>
      <c r="M71" s="161" t="s">
        <v>147</v>
      </c>
      <c r="O71" s="149"/>
    </row>
    <row r="72" spans="1:104">
      <c r="A72" s="156"/>
      <c r="B72" s="157"/>
      <c r="C72" s="198" t="s">
        <v>148</v>
      </c>
      <c r="D72" s="199"/>
      <c r="E72" s="158">
        <v>7.7474999999999996</v>
      </c>
      <c r="F72" s="159"/>
      <c r="G72" s="160"/>
      <c r="M72" s="161" t="s">
        <v>148</v>
      </c>
      <c r="O72" s="149"/>
    </row>
    <row r="73" spans="1:104">
      <c r="A73" s="156"/>
      <c r="B73" s="157"/>
      <c r="C73" s="200" t="s">
        <v>217</v>
      </c>
      <c r="D73" s="199"/>
      <c r="E73" s="158">
        <v>0</v>
      </c>
      <c r="F73" s="159"/>
      <c r="G73" s="160"/>
      <c r="M73" s="161" t="s">
        <v>120</v>
      </c>
      <c r="O73" s="149"/>
    </row>
    <row r="74" spans="1:104">
      <c r="A74" s="156"/>
      <c r="B74" s="157"/>
      <c r="C74" s="198" t="s">
        <v>149</v>
      </c>
      <c r="D74" s="199"/>
      <c r="E74" s="158">
        <v>21.66</v>
      </c>
      <c r="F74" s="159"/>
      <c r="G74" s="160"/>
      <c r="M74" s="161" t="s">
        <v>149</v>
      </c>
      <c r="O74" s="149"/>
    </row>
    <row r="75" spans="1:104">
      <c r="A75" s="156"/>
      <c r="B75" s="157"/>
      <c r="C75" s="198" t="s">
        <v>150</v>
      </c>
      <c r="D75" s="199"/>
      <c r="E75" s="158">
        <v>12.75</v>
      </c>
      <c r="F75" s="159"/>
      <c r="G75" s="160"/>
      <c r="M75" s="161" t="s">
        <v>150</v>
      </c>
      <c r="O75" s="149"/>
    </row>
    <row r="76" spans="1:104">
      <c r="A76" s="156"/>
      <c r="B76" s="157"/>
      <c r="C76" s="198" t="s">
        <v>151</v>
      </c>
      <c r="D76" s="199"/>
      <c r="E76" s="158">
        <v>38.464500000000001</v>
      </c>
      <c r="F76" s="159"/>
      <c r="G76" s="160"/>
      <c r="M76" s="161" t="s">
        <v>151</v>
      </c>
      <c r="O76" s="149"/>
    </row>
    <row r="77" spans="1:104">
      <c r="A77" s="156"/>
      <c r="B77" s="157"/>
      <c r="C77" s="198" t="s">
        <v>152</v>
      </c>
      <c r="D77" s="199"/>
      <c r="E77" s="158">
        <v>18.572500000000002</v>
      </c>
      <c r="F77" s="159"/>
      <c r="G77" s="160"/>
      <c r="M77" s="161" t="s">
        <v>152</v>
      </c>
      <c r="O77" s="149"/>
    </row>
    <row r="78" spans="1:104">
      <c r="A78" s="156"/>
      <c r="B78" s="157"/>
      <c r="C78" s="198" t="s">
        <v>153</v>
      </c>
      <c r="D78" s="199"/>
      <c r="E78" s="158">
        <v>20.7575</v>
      </c>
      <c r="F78" s="159"/>
      <c r="G78" s="160"/>
      <c r="M78" s="161" t="s">
        <v>153</v>
      </c>
      <c r="O78" s="149"/>
    </row>
    <row r="79" spans="1:104">
      <c r="A79" s="156"/>
      <c r="B79" s="157"/>
      <c r="C79" s="198" t="s">
        <v>154</v>
      </c>
      <c r="D79" s="199"/>
      <c r="E79" s="158">
        <v>2.99</v>
      </c>
      <c r="F79" s="159"/>
      <c r="G79" s="160"/>
      <c r="M79" s="161" t="s">
        <v>154</v>
      </c>
      <c r="O79" s="149"/>
    </row>
    <row r="80" spans="1:104">
      <c r="A80" s="150">
        <v>18</v>
      </c>
      <c r="B80" s="151" t="s">
        <v>155</v>
      </c>
      <c r="C80" s="152" t="s">
        <v>156</v>
      </c>
      <c r="D80" s="153" t="s">
        <v>72</v>
      </c>
      <c r="E80" s="154">
        <v>122.94199999999999</v>
      </c>
      <c r="F80" s="154"/>
      <c r="G80" s="155"/>
      <c r="O80" s="149">
        <v>2</v>
      </c>
      <c r="AA80" s="122">
        <v>12</v>
      </c>
      <c r="AB80" s="122">
        <v>0</v>
      </c>
      <c r="AC80" s="122">
        <v>18</v>
      </c>
      <c r="AZ80" s="122">
        <v>1</v>
      </c>
      <c r="BA80" s="122">
        <f>IF(AZ80=1,G80,0)</f>
        <v>0</v>
      </c>
      <c r="BB80" s="122">
        <f>IF(AZ80=2,G80,0)</f>
        <v>0</v>
      </c>
      <c r="BC80" s="122">
        <f>IF(AZ80=3,G80,0)</f>
        <v>0</v>
      </c>
      <c r="BD80" s="122">
        <f>IF(AZ80=4,G80,0)</f>
        <v>0</v>
      </c>
      <c r="BE80" s="122">
        <f>IF(AZ80=5,G80,0)</f>
        <v>0</v>
      </c>
      <c r="CZ80" s="122">
        <v>0</v>
      </c>
    </row>
    <row r="81" spans="1:104">
      <c r="A81" s="162"/>
      <c r="B81" s="163" t="s">
        <v>68</v>
      </c>
      <c r="C81" s="164" t="str">
        <f>CONCATENATE(B69," ",C69)</f>
        <v>3 Svislé a kompletní konstrukce</v>
      </c>
      <c r="D81" s="162"/>
      <c r="E81" s="165"/>
      <c r="F81" s="165"/>
      <c r="G81" s="166"/>
      <c r="O81" s="149">
        <v>4</v>
      </c>
      <c r="BA81" s="167">
        <f>SUM(BA69:BA80)</f>
        <v>0</v>
      </c>
      <c r="BB81" s="167">
        <f>SUM(BB69:BB80)</f>
        <v>0</v>
      </c>
      <c r="BC81" s="167">
        <f>SUM(BC69:BC80)</f>
        <v>0</v>
      </c>
      <c r="BD81" s="167">
        <f>SUM(BD69:BD80)</f>
        <v>0</v>
      </c>
      <c r="BE81" s="167">
        <f>SUM(BE69:BE80)</f>
        <v>0</v>
      </c>
    </row>
    <row r="82" spans="1:104">
      <c r="A82" s="142" t="s">
        <v>65</v>
      </c>
      <c r="B82" s="143" t="s">
        <v>157</v>
      </c>
      <c r="C82" s="144" t="s">
        <v>158</v>
      </c>
      <c r="D82" s="145"/>
      <c r="E82" s="146"/>
      <c r="F82" s="146"/>
      <c r="G82" s="147"/>
      <c r="H82" s="148"/>
      <c r="I82" s="148"/>
      <c r="O82" s="149">
        <v>1</v>
      </c>
    </row>
    <row r="83" spans="1:104">
      <c r="A83" s="150">
        <v>19</v>
      </c>
      <c r="B83" s="151" t="s">
        <v>159</v>
      </c>
      <c r="C83" s="152" t="s">
        <v>160</v>
      </c>
      <c r="D83" s="153" t="s">
        <v>72</v>
      </c>
      <c r="E83" s="154">
        <v>121.94499999999999</v>
      </c>
      <c r="F83" s="154"/>
      <c r="G83" s="155"/>
      <c r="O83" s="149">
        <v>2</v>
      </c>
      <c r="AA83" s="122">
        <v>12</v>
      </c>
      <c r="AB83" s="122">
        <v>0</v>
      </c>
      <c r="AC83" s="122">
        <v>19</v>
      </c>
      <c r="AZ83" s="122">
        <v>1</v>
      </c>
      <c r="BA83" s="122">
        <f>IF(AZ83=1,G83,0)</f>
        <v>0</v>
      </c>
      <c r="BB83" s="122">
        <f>IF(AZ83=2,G83,0)</f>
        <v>0</v>
      </c>
      <c r="BC83" s="122">
        <f>IF(AZ83=3,G83,0)</f>
        <v>0</v>
      </c>
      <c r="BD83" s="122">
        <f>IF(AZ83=4,G83,0)</f>
        <v>0</v>
      </c>
      <c r="BE83" s="122">
        <f>IF(AZ83=5,G83,0)</f>
        <v>0</v>
      </c>
      <c r="CZ83" s="122">
        <v>1.6000000000000001E-3</v>
      </c>
    </row>
    <row r="84" spans="1:104">
      <c r="A84" s="156"/>
      <c r="B84" s="157"/>
      <c r="C84" s="198" t="s">
        <v>161</v>
      </c>
      <c r="D84" s="199"/>
      <c r="E84" s="158">
        <v>0</v>
      </c>
      <c r="F84" s="159"/>
      <c r="G84" s="160"/>
      <c r="M84" s="161" t="s">
        <v>161</v>
      </c>
      <c r="O84" s="149"/>
    </row>
    <row r="85" spans="1:104">
      <c r="A85" s="156"/>
      <c r="B85" s="157"/>
      <c r="C85" s="200" t="s">
        <v>164</v>
      </c>
      <c r="D85" s="199"/>
      <c r="E85" s="158">
        <v>0</v>
      </c>
      <c r="F85" s="159"/>
      <c r="G85" s="160"/>
      <c r="M85" s="161" t="s">
        <v>147</v>
      </c>
      <c r="O85" s="149"/>
    </row>
    <row r="86" spans="1:104">
      <c r="A86" s="156"/>
      <c r="B86" s="157"/>
      <c r="C86" s="198" t="s">
        <v>162</v>
      </c>
      <c r="D86" s="199"/>
      <c r="E86" s="158">
        <v>7.05</v>
      </c>
      <c r="F86" s="159"/>
      <c r="G86" s="160"/>
      <c r="M86" s="161" t="s">
        <v>162</v>
      </c>
      <c r="O86" s="149"/>
    </row>
    <row r="87" spans="1:104">
      <c r="A87" s="156"/>
      <c r="B87" s="157"/>
      <c r="C87" s="200" t="s">
        <v>217</v>
      </c>
      <c r="D87" s="199"/>
      <c r="E87" s="158">
        <v>0</v>
      </c>
      <c r="F87" s="159"/>
      <c r="G87" s="160"/>
      <c r="M87" s="161" t="s">
        <v>120</v>
      </c>
      <c r="O87" s="149"/>
    </row>
    <row r="88" spans="1:104">
      <c r="A88" s="156"/>
      <c r="B88" s="157"/>
      <c r="C88" s="198" t="s">
        <v>163</v>
      </c>
      <c r="D88" s="199"/>
      <c r="E88" s="158">
        <v>102.435</v>
      </c>
      <c r="F88" s="159"/>
      <c r="G88" s="160"/>
      <c r="M88" s="161" t="s">
        <v>163</v>
      </c>
      <c r="O88" s="149"/>
    </row>
    <row r="89" spans="1:104">
      <c r="A89" s="156"/>
      <c r="B89" s="157"/>
      <c r="C89" s="200" t="s">
        <v>147</v>
      </c>
      <c r="D89" s="199"/>
      <c r="E89" s="158">
        <v>0</v>
      </c>
      <c r="F89" s="159"/>
      <c r="G89" s="160"/>
      <c r="M89" s="161" t="s">
        <v>164</v>
      </c>
      <c r="O89" s="149"/>
    </row>
    <row r="90" spans="1:104">
      <c r="A90" s="156"/>
      <c r="B90" s="157"/>
      <c r="C90" s="198" t="s">
        <v>123</v>
      </c>
      <c r="D90" s="199"/>
      <c r="E90" s="158">
        <v>2.76</v>
      </c>
      <c r="F90" s="159"/>
      <c r="G90" s="160"/>
      <c r="M90" s="161" t="s">
        <v>123</v>
      </c>
      <c r="O90" s="149"/>
    </row>
    <row r="91" spans="1:104">
      <c r="A91" s="156"/>
      <c r="B91" s="157"/>
      <c r="C91" s="198" t="s">
        <v>124</v>
      </c>
      <c r="D91" s="199"/>
      <c r="E91" s="158">
        <v>0</v>
      </c>
      <c r="F91" s="159"/>
      <c r="G91" s="160"/>
      <c r="M91" s="161" t="s">
        <v>124</v>
      </c>
      <c r="O91" s="149"/>
    </row>
    <row r="92" spans="1:104">
      <c r="A92" s="156"/>
      <c r="B92" s="157"/>
      <c r="C92" s="198" t="s">
        <v>165</v>
      </c>
      <c r="D92" s="199"/>
      <c r="E92" s="158">
        <v>9.6999999999999993</v>
      </c>
      <c r="F92" s="159"/>
      <c r="G92" s="160"/>
      <c r="M92" s="161" t="s">
        <v>165</v>
      </c>
      <c r="O92" s="149"/>
    </row>
    <row r="93" spans="1:104">
      <c r="A93" s="162"/>
      <c r="B93" s="163" t="s">
        <v>68</v>
      </c>
      <c r="C93" s="164" t="str">
        <f>CONCATENATE(B82," ",C82)</f>
        <v>62 Upravy povrchů vnější</v>
      </c>
      <c r="D93" s="162"/>
      <c r="E93" s="165"/>
      <c r="F93" s="165"/>
      <c r="G93" s="166"/>
      <c r="O93" s="149">
        <v>4</v>
      </c>
      <c r="BA93" s="167">
        <f>SUM(BA82:BA92)</f>
        <v>0</v>
      </c>
      <c r="BB93" s="167">
        <f>SUM(BB82:BB92)</f>
        <v>0</v>
      </c>
      <c r="BC93" s="167">
        <f>SUM(BC82:BC92)</f>
        <v>0</v>
      </c>
      <c r="BD93" s="167">
        <f>SUM(BD82:BD92)</f>
        <v>0</v>
      </c>
      <c r="BE93" s="167">
        <f>SUM(BE82:BE92)</f>
        <v>0</v>
      </c>
    </row>
    <row r="94" spans="1:104">
      <c r="A94" s="142" t="s">
        <v>65</v>
      </c>
      <c r="B94" s="143" t="s">
        <v>166</v>
      </c>
      <c r="C94" s="144" t="s">
        <v>167</v>
      </c>
      <c r="D94" s="145"/>
      <c r="E94" s="146"/>
      <c r="F94" s="146"/>
      <c r="G94" s="147"/>
      <c r="H94" s="148"/>
      <c r="I94" s="148"/>
      <c r="O94" s="149">
        <v>1</v>
      </c>
    </row>
    <row r="95" spans="1:104" ht="22.5">
      <c r="A95" s="150">
        <v>20</v>
      </c>
      <c r="B95" s="151" t="s">
        <v>168</v>
      </c>
      <c r="C95" s="152" t="s">
        <v>169</v>
      </c>
      <c r="D95" s="153" t="s">
        <v>170</v>
      </c>
      <c r="E95" s="154">
        <v>1</v>
      </c>
      <c r="F95" s="154"/>
      <c r="G95" s="155"/>
      <c r="O95" s="149">
        <v>2</v>
      </c>
      <c r="AA95" s="122">
        <v>12</v>
      </c>
      <c r="AB95" s="122">
        <v>0</v>
      </c>
      <c r="AC95" s="122">
        <v>20</v>
      </c>
      <c r="AZ95" s="122">
        <v>1</v>
      </c>
      <c r="BA95" s="122">
        <f>IF(AZ95=1,G95,0)</f>
        <v>0</v>
      </c>
      <c r="BB95" s="122">
        <f>IF(AZ95=2,G95,0)</f>
        <v>0</v>
      </c>
      <c r="BC95" s="122">
        <f>IF(AZ95=3,G95,0)</f>
        <v>0</v>
      </c>
      <c r="BD95" s="122">
        <f>IF(AZ95=4,G95,0)</f>
        <v>0</v>
      </c>
      <c r="BE95" s="122">
        <f>IF(AZ95=5,G95,0)</f>
        <v>0</v>
      </c>
      <c r="CZ95" s="122">
        <v>0.82908999999999999</v>
      </c>
    </row>
    <row r="96" spans="1:104">
      <c r="A96" s="162"/>
      <c r="B96" s="163" t="s">
        <v>68</v>
      </c>
      <c r="C96" s="164" t="str">
        <f>CONCATENATE(B94," ",C94)</f>
        <v>8 Trubní vedení</v>
      </c>
      <c r="D96" s="162"/>
      <c r="E96" s="165"/>
      <c r="F96" s="165"/>
      <c r="G96" s="166"/>
      <c r="O96" s="149">
        <v>4</v>
      </c>
      <c r="BA96" s="167">
        <f>SUM(BA94:BA95)</f>
        <v>0</v>
      </c>
      <c r="BB96" s="167">
        <f>SUM(BB94:BB95)</f>
        <v>0</v>
      </c>
      <c r="BC96" s="167">
        <f>SUM(BC94:BC95)</f>
        <v>0</v>
      </c>
      <c r="BD96" s="167">
        <f>SUM(BD94:BD95)</f>
        <v>0</v>
      </c>
      <c r="BE96" s="167">
        <f>SUM(BE94:BE95)</f>
        <v>0</v>
      </c>
    </row>
    <row r="97" spans="1:104">
      <c r="A97" s="142" t="s">
        <v>65</v>
      </c>
      <c r="B97" s="143" t="s">
        <v>171</v>
      </c>
      <c r="C97" s="144" t="s">
        <v>172</v>
      </c>
      <c r="D97" s="145"/>
      <c r="E97" s="146"/>
      <c r="F97" s="146"/>
      <c r="G97" s="147"/>
      <c r="H97" s="148"/>
      <c r="I97" s="148"/>
      <c r="O97" s="149">
        <v>1</v>
      </c>
    </row>
    <row r="98" spans="1:104" ht="22.5">
      <c r="A98" s="150">
        <v>21</v>
      </c>
      <c r="B98" s="151" t="s">
        <v>173</v>
      </c>
      <c r="C98" s="152" t="s">
        <v>174</v>
      </c>
      <c r="D98" s="153" t="s">
        <v>175</v>
      </c>
      <c r="E98" s="154">
        <v>10</v>
      </c>
      <c r="F98" s="154"/>
      <c r="G98" s="155"/>
      <c r="O98" s="149">
        <v>2</v>
      </c>
      <c r="AA98" s="122">
        <v>12</v>
      </c>
      <c r="AB98" s="122">
        <v>0</v>
      </c>
      <c r="AC98" s="122">
        <v>21</v>
      </c>
      <c r="AZ98" s="122">
        <v>1</v>
      </c>
      <c r="BA98" s="122">
        <f>IF(AZ98=1,G98,0)</f>
        <v>0</v>
      </c>
      <c r="BB98" s="122">
        <f>IF(AZ98=2,G98,0)</f>
        <v>0</v>
      </c>
      <c r="BC98" s="122">
        <f>IF(AZ98=3,G98,0)</f>
        <v>0</v>
      </c>
      <c r="BD98" s="122">
        <f>IF(AZ98=4,G98,0)</f>
        <v>0</v>
      </c>
      <c r="BE98" s="122">
        <f>IF(AZ98=5,G98,0)</f>
        <v>0</v>
      </c>
      <c r="CZ98" s="122">
        <v>0</v>
      </c>
    </row>
    <row r="99" spans="1:104">
      <c r="A99" s="162"/>
      <c r="B99" s="163" t="s">
        <v>68</v>
      </c>
      <c r="C99" s="164" t="str">
        <f>CONCATENATE(B97," ",C97)</f>
        <v>90 Přípočty</v>
      </c>
      <c r="D99" s="162"/>
      <c r="E99" s="165"/>
      <c r="F99" s="165"/>
      <c r="G99" s="166"/>
      <c r="O99" s="149">
        <v>4</v>
      </c>
      <c r="BA99" s="167">
        <f>SUM(BA97:BA98)</f>
        <v>0</v>
      </c>
      <c r="BB99" s="167">
        <f>SUM(BB97:BB98)</f>
        <v>0</v>
      </c>
      <c r="BC99" s="167">
        <f>SUM(BC97:BC98)</f>
        <v>0</v>
      </c>
      <c r="BD99" s="167">
        <f>SUM(BD97:BD98)</f>
        <v>0</v>
      </c>
      <c r="BE99" s="167">
        <f>SUM(BE97:BE98)</f>
        <v>0</v>
      </c>
    </row>
    <row r="100" spans="1:104">
      <c r="A100" s="142" t="s">
        <v>65</v>
      </c>
      <c r="B100" s="143" t="s">
        <v>176</v>
      </c>
      <c r="C100" s="144" t="s">
        <v>177</v>
      </c>
      <c r="D100" s="145"/>
      <c r="E100" s="146"/>
      <c r="F100" s="146"/>
      <c r="G100" s="147"/>
      <c r="H100" s="148"/>
      <c r="I100" s="148"/>
      <c r="O100" s="149">
        <v>1</v>
      </c>
    </row>
    <row r="101" spans="1:104">
      <c r="A101" s="150">
        <v>22</v>
      </c>
      <c r="B101" s="151" t="s">
        <v>178</v>
      </c>
      <c r="C101" s="152" t="s">
        <v>179</v>
      </c>
      <c r="D101" s="153" t="s">
        <v>72</v>
      </c>
      <c r="E101" s="154">
        <v>100</v>
      </c>
      <c r="F101" s="154"/>
      <c r="G101" s="155"/>
      <c r="O101" s="149">
        <v>2</v>
      </c>
      <c r="AA101" s="122">
        <v>12</v>
      </c>
      <c r="AB101" s="122">
        <v>0</v>
      </c>
      <c r="AC101" s="122">
        <v>22</v>
      </c>
      <c r="AZ101" s="122">
        <v>1</v>
      </c>
      <c r="BA101" s="122">
        <f>IF(AZ101=1,G101,0)</f>
        <v>0</v>
      </c>
      <c r="BB101" s="122">
        <f>IF(AZ101=2,G101,0)</f>
        <v>0</v>
      </c>
      <c r="BC101" s="122">
        <f>IF(AZ101=3,G101,0)</f>
        <v>0</v>
      </c>
      <c r="BD101" s="122">
        <f>IF(AZ101=4,G101,0)</f>
        <v>0</v>
      </c>
      <c r="BE101" s="122">
        <f>IF(AZ101=5,G101,0)</f>
        <v>0</v>
      </c>
      <c r="CZ101" s="122">
        <v>0</v>
      </c>
    </row>
    <row r="102" spans="1:104">
      <c r="A102" s="162"/>
      <c r="B102" s="163" t="s">
        <v>68</v>
      </c>
      <c r="C102" s="164" t="str">
        <f>CONCATENATE(B100," ",C100)</f>
        <v>95 Dokončovací kce na pozem.stav.</v>
      </c>
      <c r="D102" s="162"/>
      <c r="E102" s="165"/>
      <c r="F102" s="165"/>
      <c r="G102" s="166"/>
      <c r="O102" s="149">
        <v>4</v>
      </c>
      <c r="BA102" s="167">
        <f>SUM(BA100:BA101)</f>
        <v>0</v>
      </c>
      <c r="BB102" s="167">
        <f>SUM(BB100:BB101)</f>
        <v>0</v>
      </c>
      <c r="BC102" s="167">
        <f>SUM(BC100:BC101)</f>
        <v>0</v>
      </c>
      <c r="BD102" s="167">
        <f>SUM(BD100:BD101)</f>
        <v>0</v>
      </c>
      <c r="BE102" s="167">
        <f>SUM(BE100:BE101)</f>
        <v>0</v>
      </c>
    </row>
    <row r="103" spans="1:104">
      <c r="A103" s="142" t="s">
        <v>65</v>
      </c>
      <c r="B103" s="143" t="s">
        <v>180</v>
      </c>
      <c r="C103" s="144" t="s">
        <v>181</v>
      </c>
      <c r="D103" s="145"/>
      <c r="E103" s="146"/>
      <c r="F103" s="146"/>
      <c r="G103" s="147"/>
      <c r="H103" s="148"/>
      <c r="I103" s="148"/>
      <c r="O103" s="149">
        <v>1</v>
      </c>
    </row>
    <row r="104" spans="1:104">
      <c r="A104" s="150">
        <v>23</v>
      </c>
      <c r="B104" s="151" t="s">
        <v>182</v>
      </c>
      <c r="C104" s="152" t="s">
        <v>183</v>
      </c>
      <c r="D104" s="153" t="s">
        <v>128</v>
      </c>
      <c r="E104" s="154">
        <v>1040</v>
      </c>
      <c r="F104" s="154"/>
      <c r="G104" s="155"/>
      <c r="O104" s="149">
        <v>2</v>
      </c>
      <c r="AA104" s="122">
        <v>12</v>
      </c>
      <c r="AB104" s="122">
        <v>0</v>
      </c>
      <c r="AC104" s="122">
        <v>23</v>
      </c>
      <c r="AZ104" s="122">
        <v>1</v>
      </c>
      <c r="BA104" s="122">
        <f>IF(AZ104=1,G104,0)</f>
        <v>0</v>
      </c>
      <c r="BB104" s="122">
        <f>IF(AZ104=2,G104,0)</f>
        <v>0</v>
      </c>
      <c r="BC104" s="122">
        <f>IF(AZ104=3,G104,0)</f>
        <v>0</v>
      </c>
      <c r="BD104" s="122">
        <f>IF(AZ104=4,G104,0)</f>
        <v>0</v>
      </c>
      <c r="BE104" s="122">
        <f>IF(AZ104=5,G104,0)</f>
        <v>0</v>
      </c>
      <c r="CZ104" s="122">
        <v>0</v>
      </c>
    </row>
    <row r="105" spans="1:104">
      <c r="A105" s="150">
        <v>24</v>
      </c>
      <c r="B105" s="151" t="s">
        <v>184</v>
      </c>
      <c r="C105" s="152" t="s">
        <v>185</v>
      </c>
      <c r="D105" s="153" t="s">
        <v>141</v>
      </c>
      <c r="E105" s="154">
        <v>13.5</v>
      </c>
      <c r="F105" s="154"/>
      <c r="G105" s="155"/>
      <c r="O105" s="149">
        <v>2</v>
      </c>
      <c r="AA105" s="122">
        <v>12</v>
      </c>
      <c r="AB105" s="122">
        <v>0</v>
      </c>
      <c r="AC105" s="122">
        <v>24</v>
      </c>
      <c r="AZ105" s="122">
        <v>1</v>
      </c>
      <c r="BA105" s="122">
        <f>IF(AZ105=1,G105,0)</f>
        <v>0</v>
      </c>
      <c r="BB105" s="122">
        <f>IF(AZ105=2,G105,0)</f>
        <v>0</v>
      </c>
      <c r="BC105" s="122">
        <f>IF(AZ105=3,G105,0)</f>
        <v>0</v>
      </c>
      <c r="BD105" s="122">
        <f>IF(AZ105=4,G105,0)</f>
        <v>0</v>
      </c>
      <c r="BE105" s="122">
        <f>IF(AZ105=5,G105,0)</f>
        <v>0</v>
      </c>
      <c r="CZ105" s="122">
        <v>5.3929999999999999E-2</v>
      </c>
    </row>
    <row r="106" spans="1:104">
      <c r="A106" s="156"/>
      <c r="B106" s="157"/>
      <c r="C106" s="198" t="s">
        <v>186</v>
      </c>
      <c r="D106" s="199"/>
      <c r="E106" s="158">
        <v>0</v>
      </c>
      <c r="F106" s="159"/>
      <c r="G106" s="160"/>
      <c r="M106" s="161" t="s">
        <v>186</v>
      </c>
      <c r="O106" s="149"/>
    </row>
    <row r="107" spans="1:104">
      <c r="A107" s="156"/>
      <c r="B107" s="157"/>
      <c r="C107" s="198" t="s">
        <v>187</v>
      </c>
      <c r="D107" s="199"/>
      <c r="E107" s="158">
        <v>3</v>
      </c>
      <c r="F107" s="159"/>
      <c r="G107" s="160"/>
      <c r="M107" s="161" t="s">
        <v>187</v>
      </c>
      <c r="O107" s="149"/>
    </row>
    <row r="108" spans="1:104">
      <c r="A108" s="156"/>
      <c r="B108" s="157"/>
      <c r="C108" s="198" t="s">
        <v>188</v>
      </c>
      <c r="D108" s="199"/>
      <c r="E108" s="158">
        <v>0</v>
      </c>
      <c r="F108" s="159"/>
      <c r="G108" s="160"/>
      <c r="M108" s="161" t="s">
        <v>188</v>
      </c>
      <c r="O108" s="149"/>
    </row>
    <row r="109" spans="1:104">
      <c r="A109" s="156"/>
      <c r="B109" s="157"/>
      <c r="C109" s="198" t="s">
        <v>189</v>
      </c>
      <c r="D109" s="199"/>
      <c r="E109" s="158">
        <v>10.5</v>
      </c>
      <c r="F109" s="159"/>
      <c r="G109" s="160"/>
      <c r="M109" s="161" t="s">
        <v>189</v>
      </c>
      <c r="O109" s="149"/>
    </row>
    <row r="110" spans="1:104">
      <c r="A110" s="162"/>
      <c r="B110" s="163" t="s">
        <v>68</v>
      </c>
      <c r="C110" s="164" t="str">
        <f>CONCATENATE(B103," ",C103)</f>
        <v>97 Prorážení otvorů</v>
      </c>
      <c r="D110" s="162"/>
      <c r="E110" s="165"/>
      <c r="F110" s="165"/>
      <c r="G110" s="166"/>
      <c r="O110" s="149">
        <v>4</v>
      </c>
      <c r="BA110" s="167">
        <f>SUM(BA103:BA109)</f>
        <v>0</v>
      </c>
      <c r="BB110" s="167">
        <f>SUM(BB103:BB109)</f>
        <v>0</v>
      </c>
      <c r="BC110" s="167">
        <f>SUM(BC103:BC109)</f>
        <v>0</v>
      </c>
      <c r="BD110" s="167">
        <f>SUM(BD103:BD109)</f>
        <v>0</v>
      </c>
      <c r="BE110" s="167">
        <f>SUM(BE103:BE109)</f>
        <v>0</v>
      </c>
    </row>
    <row r="111" spans="1:104">
      <c r="A111" s="142" t="s">
        <v>65</v>
      </c>
      <c r="B111" s="143" t="s">
        <v>190</v>
      </c>
      <c r="C111" s="144" t="s">
        <v>191</v>
      </c>
      <c r="D111" s="145"/>
      <c r="E111" s="146"/>
      <c r="F111" s="146"/>
      <c r="G111" s="147"/>
      <c r="H111" s="148"/>
      <c r="I111" s="148"/>
      <c r="O111" s="149">
        <v>1</v>
      </c>
    </row>
    <row r="112" spans="1:104">
      <c r="A112" s="150">
        <v>25</v>
      </c>
      <c r="B112" s="151" t="s">
        <v>192</v>
      </c>
      <c r="C112" s="152" t="s">
        <v>193</v>
      </c>
      <c r="D112" s="153" t="s">
        <v>131</v>
      </c>
      <c r="E112" s="154">
        <v>59.475000000000001</v>
      </c>
      <c r="F112" s="154"/>
      <c r="G112" s="155"/>
      <c r="O112" s="149">
        <v>2</v>
      </c>
      <c r="AA112" s="122">
        <v>12</v>
      </c>
      <c r="AB112" s="122">
        <v>0</v>
      </c>
      <c r="AC112" s="122">
        <v>25</v>
      </c>
      <c r="AZ112" s="122">
        <v>1</v>
      </c>
      <c r="BA112" s="122">
        <f>IF(AZ112=1,G112,0)</f>
        <v>0</v>
      </c>
      <c r="BB112" s="122">
        <f>IF(AZ112=2,G112,0)</f>
        <v>0</v>
      </c>
      <c r="BC112" s="122">
        <f>IF(AZ112=3,G112,0)</f>
        <v>0</v>
      </c>
      <c r="BD112" s="122">
        <f>IF(AZ112=4,G112,0)</f>
        <v>0</v>
      </c>
      <c r="BE112" s="122">
        <f>IF(AZ112=5,G112,0)</f>
        <v>0</v>
      </c>
      <c r="CZ112" s="122">
        <v>0</v>
      </c>
    </row>
    <row r="113" spans="1:104">
      <c r="A113" s="156"/>
      <c r="B113" s="157"/>
      <c r="C113" s="198" t="s">
        <v>194</v>
      </c>
      <c r="D113" s="199"/>
      <c r="E113" s="158">
        <v>59.475000000000001</v>
      </c>
      <c r="F113" s="159"/>
      <c r="G113" s="160"/>
      <c r="M113" s="161" t="s">
        <v>194</v>
      </c>
      <c r="O113" s="149"/>
    </row>
    <row r="114" spans="1:104">
      <c r="A114" s="162"/>
      <c r="B114" s="163" t="s">
        <v>68</v>
      </c>
      <c r="C114" s="164" t="str">
        <f>CONCATENATE(B111," ",C111)</f>
        <v>99 Staveništní přesun hmot</v>
      </c>
      <c r="D114" s="162"/>
      <c r="E114" s="165"/>
      <c r="F114" s="165"/>
      <c r="G114" s="166"/>
      <c r="O114" s="149">
        <v>4</v>
      </c>
      <c r="BA114" s="167">
        <f>SUM(BA111:BA113)</f>
        <v>0</v>
      </c>
      <c r="BB114" s="167">
        <f>SUM(BB111:BB113)</f>
        <v>0</v>
      </c>
      <c r="BC114" s="167">
        <f>SUM(BC111:BC113)</f>
        <v>0</v>
      </c>
      <c r="BD114" s="167">
        <f>SUM(BD111:BD113)</f>
        <v>0</v>
      </c>
      <c r="BE114" s="167">
        <f>SUM(BE111:BE113)</f>
        <v>0</v>
      </c>
    </row>
    <row r="115" spans="1:104">
      <c r="A115" s="142" t="s">
        <v>65</v>
      </c>
      <c r="B115" s="143" t="s">
        <v>195</v>
      </c>
      <c r="C115" s="144" t="s">
        <v>196</v>
      </c>
      <c r="D115" s="145"/>
      <c r="E115" s="146"/>
      <c r="F115" s="146"/>
      <c r="G115" s="147"/>
      <c r="H115" s="148"/>
      <c r="I115" s="148"/>
      <c r="O115" s="149">
        <v>1</v>
      </c>
    </row>
    <row r="116" spans="1:104" ht="22.5">
      <c r="A116" s="150">
        <v>26</v>
      </c>
      <c r="B116" s="151" t="s">
        <v>197</v>
      </c>
      <c r="C116" s="152" t="s">
        <v>198</v>
      </c>
      <c r="D116" s="153" t="s">
        <v>72</v>
      </c>
      <c r="E116" s="154">
        <v>61.041200000000003</v>
      </c>
      <c r="F116" s="154"/>
      <c r="G116" s="155"/>
      <c r="O116" s="149">
        <v>2</v>
      </c>
      <c r="AA116" s="122">
        <v>12</v>
      </c>
      <c r="AB116" s="122">
        <v>0</v>
      </c>
      <c r="AC116" s="122">
        <v>26</v>
      </c>
      <c r="AZ116" s="122">
        <v>2</v>
      </c>
      <c r="BA116" s="122">
        <f>IF(AZ116=1,G116,0)</f>
        <v>0</v>
      </c>
      <c r="BB116" s="122">
        <f>IF(AZ116=2,G116,0)</f>
        <v>0</v>
      </c>
      <c r="BC116" s="122">
        <f>IF(AZ116=3,G116,0)</f>
        <v>0</v>
      </c>
      <c r="BD116" s="122">
        <f>IF(AZ116=4,G116,0)</f>
        <v>0</v>
      </c>
      <c r="BE116" s="122">
        <f>IF(AZ116=5,G116,0)</f>
        <v>0</v>
      </c>
      <c r="CZ116" s="122">
        <v>7.1000000000000002E-4</v>
      </c>
    </row>
    <row r="117" spans="1:104">
      <c r="A117" s="156"/>
      <c r="B117" s="157"/>
      <c r="C117" s="198" t="s">
        <v>199</v>
      </c>
      <c r="D117" s="199"/>
      <c r="E117" s="158">
        <v>61.041200000000003</v>
      </c>
      <c r="F117" s="159"/>
      <c r="G117" s="160"/>
      <c r="M117" s="161" t="s">
        <v>199</v>
      </c>
      <c r="O117" s="149"/>
    </row>
    <row r="118" spans="1:104" ht="22.5">
      <c r="A118" s="150">
        <v>27</v>
      </c>
      <c r="B118" s="151" t="s">
        <v>200</v>
      </c>
      <c r="C118" s="152" t="s">
        <v>201</v>
      </c>
      <c r="D118" s="153" t="s">
        <v>72</v>
      </c>
      <c r="E118" s="154">
        <v>61.041200000000003</v>
      </c>
      <c r="F118" s="154"/>
      <c r="G118" s="155"/>
      <c r="O118" s="149">
        <v>2</v>
      </c>
      <c r="AA118" s="122">
        <v>12</v>
      </c>
      <c r="AB118" s="122">
        <v>0</v>
      </c>
      <c r="AC118" s="122">
        <v>27</v>
      </c>
      <c r="AZ118" s="122">
        <v>2</v>
      </c>
      <c r="BA118" s="122">
        <f>IF(AZ118=1,G118,0)</f>
        <v>0</v>
      </c>
      <c r="BB118" s="122">
        <f>IF(AZ118=2,G118,0)</f>
        <v>0</v>
      </c>
      <c r="BC118" s="122">
        <f>IF(AZ118=3,G118,0)</f>
        <v>0</v>
      </c>
      <c r="BD118" s="122">
        <f>IF(AZ118=4,G118,0)</f>
        <v>0</v>
      </c>
      <c r="BE118" s="122">
        <f>IF(AZ118=5,G118,0)</f>
        <v>0</v>
      </c>
      <c r="CZ118" s="122">
        <v>5.1999999999999995E-4</v>
      </c>
    </row>
    <row r="119" spans="1:104">
      <c r="A119" s="150">
        <v>28</v>
      </c>
      <c r="B119" s="151" t="s">
        <v>202</v>
      </c>
      <c r="C119" s="152" t="s">
        <v>203</v>
      </c>
      <c r="D119" s="153" t="s">
        <v>72</v>
      </c>
      <c r="E119" s="154">
        <v>11.295</v>
      </c>
      <c r="F119" s="154"/>
      <c r="G119" s="155"/>
      <c r="O119" s="149">
        <v>2</v>
      </c>
      <c r="AA119" s="122">
        <v>12</v>
      </c>
      <c r="AB119" s="122">
        <v>0</v>
      </c>
      <c r="AC119" s="122">
        <v>28</v>
      </c>
      <c r="AZ119" s="122">
        <v>2</v>
      </c>
      <c r="BA119" s="122">
        <f>IF(AZ119=1,G119,0)</f>
        <v>0</v>
      </c>
      <c r="BB119" s="122">
        <f>IF(AZ119=2,G119,0)</f>
        <v>0</v>
      </c>
      <c r="BC119" s="122">
        <f>IF(AZ119=3,G119,0)</f>
        <v>0</v>
      </c>
      <c r="BD119" s="122">
        <f>IF(AZ119=4,G119,0)</f>
        <v>0</v>
      </c>
      <c r="BE119" s="122">
        <f>IF(AZ119=5,G119,0)</f>
        <v>0</v>
      </c>
      <c r="CZ119" s="122">
        <v>2.1000000000000001E-4</v>
      </c>
    </row>
    <row r="120" spans="1:104">
      <c r="A120" s="156"/>
      <c r="B120" s="157"/>
      <c r="C120" s="198" t="s">
        <v>204</v>
      </c>
      <c r="D120" s="199"/>
      <c r="E120" s="158">
        <v>0</v>
      </c>
      <c r="F120" s="159"/>
      <c r="G120" s="160"/>
      <c r="M120" s="161" t="s">
        <v>204</v>
      </c>
      <c r="O120" s="149"/>
    </row>
    <row r="121" spans="1:104">
      <c r="A121" s="156"/>
      <c r="B121" s="157"/>
      <c r="C121" s="198" t="s">
        <v>205</v>
      </c>
      <c r="D121" s="199"/>
      <c r="E121" s="158">
        <v>11.295</v>
      </c>
      <c r="F121" s="159"/>
      <c r="G121" s="160"/>
      <c r="M121" s="161" t="s">
        <v>205</v>
      </c>
      <c r="O121" s="149"/>
    </row>
    <row r="122" spans="1:104">
      <c r="A122" s="150">
        <v>29</v>
      </c>
      <c r="B122" s="151" t="s">
        <v>206</v>
      </c>
      <c r="C122" s="152" t="s">
        <v>207</v>
      </c>
      <c r="D122" s="153" t="s">
        <v>72</v>
      </c>
      <c r="E122" s="154">
        <v>11.295</v>
      </c>
      <c r="F122" s="154"/>
      <c r="G122" s="155"/>
      <c r="O122" s="149">
        <v>2</v>
      </c>
      <c r="AA122" s="122">
        <v>12</v>
      </c>
      <c r="AB122" s="122">
        <v>0</v>
      </c>
      <c r="AC122" s="122">
        <v>29</v>
      </c>
      <c r="AZ122" s="122">
        <v>2</v>
      </c>
      <c r="BA122" s="122">
        <f>IF(AZ122=1,G122,0)</f>
        <v>0</v>
      </c>
      <c r="BB122" s="122">
        <f>IF(AZ122=2,G122,0)</f>
        <v>0</v>
      </c>
      <c r="BC122" s="122">
        <f>IF(AZ122=3,G122,0)</f>
        <v>0</v>
      </c>
      <c r="BD122" s="122">
        <f>IF(AZ122=4,G122,0)</f>
        <v>0</v>
      </c>
      <c r="BE122" s="122">
        <f>IF(AZ122=5,G122,0)</f>
        <v>0</v>
      </c>
      <c r="CZ122" s="122">
        <v>1.2600000000000001E-3</v>
      </c>
    </row>
    <row r="123" spans="1:104">
      <c r="A123" s="150">
        <v>30</v>
      </c>
      <c r="B123" s="151" t="s">
        <v>208</v>
      </c>
      <c r="C123" s="152" t="s">
        <v>209</v>
      </c>
      <c r="D123" s="153" t="s">
        <v>131</v>
      </c>
      <c r="E123" s="154">
        <v>9.1999999999999998E-2</v>
      </c>
      <c r="F123" s="154"/>
      <c r="G123" s="155"/>
      <c r="O123" s="149">
        <v>2</v>
      </c>
      <c r="AA123" s="122">
        <v>12</v>
      </c>
      <c r="AB123" s="122">
        <v>0</v>
      </c>
      <c r="AC123" s="122">
        <v>30</v>
      </c>
      <c r="AZ123" s="122">
        <v>2</v>
      </c>
      <c r="BA123" s="122">
        <f>IF(AZ123=1,G123,0)</f>
        <v>0</v>
      </c>
      <c r="BB123" s="122">
        <f>IF(AZ123=2,G123,0)</f>
        <v>0</v>
      </c>
      <c r="BC123" s="122">
        <f>IF(AZ123=3,G123,0)</f>
        <v>0</v>
      </c>
      <c r="BD123" s="122">
        <f>IF(AZ123=4,G123,0)</f>
        <v>0</v>
      </c>
      <c r="BE123" s="122">
        <f>IF(AZ123=5,G123,0)</f>
        <v>0</v>
      </c>
      <c r="CZ123" s="122">
        <v>0</v>
      </c>
    </row>
    <row r="124" spans="1:104">
      <c r="A124" s="162"/>
      <c r="B124" s="163" t="s">
        <v>68</v>
      </c>
      <c r="C124" s="164" t="str">
        <f>CONCATENATE(B115," ",C115)</f>
        <v>711 Izolace proti vodě</v>
      </c>
      <c r="D124" s="162"/>
      <c r="E124" s="165"/>
      <c r="F124" s="165"/>
      <c r="G124" s="166"/>
      <c r="O124" s="149">
        <v>4</v>
      </c>
      <c r="BA124" s="167">
        <f>SUM(BA115:BA123)</f>
        <v>0</v>
      </c>
      <c r="BB124" s="167">
        <f>SUM(BB115:BB123)</f>
        <v>0</v>
      </c>
      <c r="BC124" s="167">
        <f>SUM(BC115:BC123)</f>
        <v>0</v>
      </c>
      <c r="BD124" s="167">
        <f>SUM(BD115:BD123)</f>
        <v>0</v>
      </c>
      <c r="BE124" s="167">
        <f>SUM(BE115:BE123)</f>
        <v>0</v>
      </c>
    </row>
    <row r="125" spans="1:104">
      <c r="A125" s="142" t="s">
        <v>65</v>
      </c>
      <c r="B125" s="143" t="s">
        <v>210</v>
      </c>
      <c r="C125" s="144" t="s">
        <v>211</v>
      </c>
      <c r="D125" s="145"/>
      <c r="E125" s="146"/>
      <c r="F125" s="146"/>
      <c r="G125" s="147"/>
      <c r="H125" s="148"/>
      <c r="I125" s="148"/>
      <c r="O125" s="149">
        <v>1</v>
      </c>
    </row>
    <row r="126" spans="1:104" ht="22.5">
      <c r="A126" s="150">
        <v>31</v>
      </c>
      <c r="B126" s="151" t="s">
        <v>212</v>
      </c>
      <c r="C126" s="152" t="s">
        <v>213</v>
      </c>
      <c r="D126" s="153" t="s">
        <v>214</v>
      </c>
      <c r="E126" s="154">
        <v>1</v>
      </c>
      <c r="F126" s="154"/>
      <c r="G126" s="155"/>
      <c r="O126" s="149">
        <v>2</v>
      </c>
      <c r="AA126" s="122">
        <v>12</v>
      </c>
      <c r="AB126" s="122">
        <v>0</v>
      </c>
      <c r="AC126" s="122">
        <v>31</v>
      </c>
      <c r="AZ126" s="122">
        <v>4</v>
      </c>
      <c r="BA126" s="122">
        <f>IF(AZ126=1,G126,0)</f>
        <v>0</v>
      </c>
      <c r="BB126" s="122">
        <f>IF(AZ126=2,G126,0)</f>
        <v>0</v>
      </c>
      <c r="BC126" s="122">
        <f>IF(AZ126=3,G126,0)</f>
        <v>0</v>
      </c>
      <c r="BD126" s="122">
        <f>IF(AZ126=4,G126,0)</f>
        <v>0</v>
      </c>
      <c r="BE126" s="122">
        <f>IF(AZ126=5,G126,0)</f>
        <v>0</v>
      </c>
      <c r="CZ126" s="122">
        <v>0</v>
      </c>
    </row>
    <row r="127" spans="1:104">
      <c r="A127" s="162"/>
      <c r="B127" s="163" t="s">
        <v>68</v>
      </c>
      <c r="C127" s="164" t="str">
        <f>CONCATENATE(B125," ",C125)</f>
        <v>M21 Elektromontáže</v>
      </c>
      <c r="D127" s="162"/>
      <c r="E127" s="165"/>
      <c r="F127" s="165"/>
      <c r="G127" s="166">
        <f>SUM(G125:G126)</f>
        <v>0</v>
      </c>
      <c r="O127" s="149">
        <v>4</v>
      </c>
      <c r="BA127" s="167">
        <f>SUM(BA125:BA126)</f>
        <v>0</v>
      </c>
      <c r="BB127" s="167">
        <f>SUM(BB125:BB126)</f>
        <v>0</v>
      </c>
      <c r="BC127" s="167">
        <f>SUM(BC125:BC126)</f>
        <v>0</v>
      </c>
      <c r="BD127" s="167">
        <f>SUM(BD125:BD126)</f>
        <v>0</v>
      </c>
      <c r="BE127" s="167">
        <f>SUM(BE125:BE126)</f>
        <v>0</v>
      </c>
    </row>
    <row r="128" spans="1:104">
      <c r="A128" s="123"/>
      <c r="B128" s="123"/>
      <c r="C128" s="123"/>
      <c r="D128" s="123"/>
      <c r="E128" s="123"/>
      <c r="F128" s="123"/>
      <c r="G128" s="123"/>
    </row>
    <row r="129" spans="5:5">
      <c r="E129" s="122"/>
    </row>
    <row r="130" spans="5:5">
      <c r="E130" s="122"/>
    </row>
    <row r="131" spans="5:5">
      <c r="E131" s="122"/>
    </row>
    <row r="132" spans="5:5">
      <c r="E132" s="122"/>
    </row>
    <row r="133" spans="5:5">
      <c r="E133" s="122"/>
    </row>
    <row r="134" spans="5:5">
      <c r="E134" s="122"/>
    </row>
    <row r="135" spans="5:5">
      <c r="E135" s="122"/>
    </row>
    <row r="136" spans="5:5">
      <c r="E136" s="122"/>
    </row>
    <row r="137" spans="5:5">
      <c r="E137" s="122"/>
    </row>
    <row r="138" spans="5:5">
      <c r="E138" s="122"/>
    </row>
    <row r="139" spans="5:5">
      <c r="E139" s="122"/>
    </row>
    <row r="140" spans="5:5">
      <c r="E140" s="122"/>
    </row>
    <row r="141" spans="5:5">
      <c r="E141" s="122"/>
    </row>
    <row r="142" spans="5:5">
      <c r="E142" s="122"/>
    </row>
    <row r="143" spans="5:5">
      <c r="E143" s="122"/>
    </row>
    <row r="144" spans="5:5">
      <c r="E144" s="122"/>
    </row>
    <row r="145" spans="1:7">
      <c r="E145" s="122"/>
    </row>
    <row r="146" spans="1:7">
      <c r="E146" s="122"/>
    </row>
    <row r="147" spans="1:7">
      <c r="E147" s="122"/>
    </row>
    <row r="148" spans="1:7">
      <c r="E148" s="122"/>
    </row>
    <row r="149" spans="1:7">
      <c r="E149" s="122"/>
    </row>
    <row r="150" spans="1:7">
      <c r="E150" s="122"/>
    </row>
    <row r="151" spans="1:7">
      <c r="A151" s="168"/>
      <c r="B151" s="168"/>
      <c r="C151" s="168"/>
      <c r="D151" s="168"/>
      <c r="E151" s="168"/>
      <c r="F151" s="168"/>
      <c r="G151" s="168"/>
    </row>
    <row r="152" spans="1:7">
      <c r="A152" s="168"/>
      <c r="B152" s="168"/>
      <c r="C152" s="168"/>
      <c r="D152" s="168"/>
      <c r="E152" s="168"/>
      <c r="F152" s="168"/>
      <c r="G152" s="168"/>
    </row>
    <row r="153" spans="1:7">
      <c r="A153" s="168"/>
      <c r="B153" s="168"/>
      <c r="C153" s="168"/>
      <c r="D153" s="168"/>
      <c r="E153" s="168"/>
      <c r="F153" s="168"/>
      <c r="G153" s="168"/>
    </row>
    <row r="154" spans="1:7">
      <c r="A154" s="168"/>
      <c r="B154" s="168"/>
      <c r="C154" s="168"/>
      <c r="D154" s="168"/>
      <c r="E154" s="168"/>
      <c r="F154" s="168"/>
      <c r="G154" s="168"/>
    </row>
    <row r="155" spans="1:7">
      <c r="E155" s="122"/>
    </row>
    <row r="156" spans="1:7">
      <c r="E156" s="122"/>
    </row>
    <row r="157" spans="1:7">
      <c r="E157" s="122"/>
    </row>
    <row r="158" spans="1:7">
      <c r="E158" s="122"/>
    </row>
    <row r="159" spans="1:7">
      <c r="E159" s="122"/>
    </row>
    <row r="160" spans="1:7">
      <c r="E160" s="122"/>
    </row>
    <row r="161" spans="5:5">
      <c r="E161" s="122"/>
    </row>
    <row r="162" spans="5:5">
      <c r="E162" s="122"/>
    </row>
    <row r="163" spans="5:5">
      <c r="E163" s="122"/>
    </row>
    <row r="164" spans="5:5">
      <c r="E164" s="122"/>
    </row>
    <row r="165" spans="5:5">
      <c r="E165" s="122"/>
    </row>
    <row r="166" spans="5:5">
      <c r="E166" s="122"/>
    </row>
    <row r="167" spans="5:5">
      <c r="E167" s="122"/>
    </row>
    <row r="168" spans="5:5">
      <c r="E168" s="122"/>
    </row>
    <row r="169" spans="5:5">
      <c r="E169" s="122"/>
    </row>
    <row r="170" spans="5:5">
      <c r="E170" s="122"/>
    </row>
    <row r="171" spans="5:5">
      <c r="E171" s="122"/>
    </row>
    <row r="172" spans="5:5">
      <c r="E172" s="122"/>
    </row>
    <row r="173" spans="5:5">
      <c r="E173" s="122"/>
    </row>
    <row r="174" spans="5:5">
      <c r="E174" s="122"/>
    </row>
    <row r="175" spans="5:5">
      <c r="E175" s="122"/>
    </row>
    <row r="176" spans="5:5">
      <c r="E176" s="122"/>
    </row>
    <row r="177" spans="1:7">
      <c r="E177" s="122"/>
    </row>
    <row r="178" spans="1:7">
      <c r="E178" s="122"/>
    </row>
    <row r="179" spans="1:7">
      <c r="E179" s="122"/>
    </row>
    <row r="180" spans="1:7">
      <c r="E180" s="122"/>
    </row>
    <row r="181" spans="1:7">
      <c r="E181" s="122"/>
    </row>
    <row r="182" spans="1:7">
      <c r="E182" s="122"/>
    </row>
    <row r="183" spans="1:7">
      <c r="E183" s="122"/>
    </row>
    <row r="184" spans="1:7">
      <c r="E184" s="122"/>
    </row>
    <row r="185" spans="1:7">
      <c r="E185" s="122"/>
    </row>
    <row r="186" spans="1:7">
      <c r="A186" s="169"/>
      <c r="B186" s="169"/>
    </row>
    <row r="187" spans="1:7">
      <c r="A187" s="168"/>
      <c r="B187" s="168"/>
      <c r="C187" s="171"/>
      <c r="D187" s="171"/>
      <c r="E187" s="172"/>
      <c r="F187" s="171"/>
      <c r="G187" s="173"/>
    </row>
    <row r="188" spans="1:7">
      <c r="A188" s="174"/>
      <c r="B188" s="174"/>
      <c r="C188" s="168"/>
      <c r="D188" s="168"/>
      <c r="E188" s="175"/>
      <c r="F188" s="168"/>
      <c r="G188" s="168"/>
    </row>
    <row r="189" spans="1:7">
      <c r="A189" s="168"/>
      <c r="B189" s="168"/>
      <c r="C189" s="168"/>
      <c r="D189" s="168"/>
      <c r="E189" s="175"/>
      <c r="F189" s="168"/>
      <c r="G189" s="168"/>
    </row>
    <row r="190" spans="1:7">
      <c r="A190" s="168"/>
      <c r="B190" s="168"/>
      <c r="C190" s="168"/>
      <c r="D190" s="168"/>
      <c r="E190" s="175"/>
      <c r="F190" s="168"/>
      <c r="G190" s="168"/>
    </row>
    <row r="191" spans="1:7">
      <c r="A191" s="168"/>
      <c r="B191" s="168"/>
      <c r="C191" s="168"/>
      <c r="D191" s="168"/>
      <c r="E191" s="175"/>
      <c r="F191" s="168"/>
      <c r="G191" s="168"/>
    </row>
    <row r="192" spans="1:7">
      <c r="A192" s="168"/>
      <c r="B192" s="168"/>
      <c r="C192" s="168"/>
      <c r="D192" s="168"/>
      <c r="E192" s="175"/>
      <c r="F192" s="168"/>
      <c r="G192" s="168"/>
    </row>
    <row r="193" spans="1:7">
      <c r="A193" s="168"/>
      <c r="B193" s="168"/>
      <c r="C193" s="168"/>
      <c r="D193" s="168"/>
      <c r="E193" s="175"/>
      <c r="F193" s="168"/>
      <c r="G193" s="168"/>
    </row>
    <row r="194" spans="1:7">
      <c r="A194" s="168"/>
      <c r="B194" s="168"/>
      <c r="C194" s="168"/>
      <c r="D194" s="168"/>
      <c r="E194" s="175"/>
      <c r="F194" s="168"/>
      <c r="G194" s="168"/>
    </row>
    <row r="195" spans="1:7">
      <c r="A195" s="168"/>
      <c r="B195" s="168"/>
      <c r="C195" s="168"/>
      <c r="D195" s="168"/>
      <c r="E195" s="175"/>
      <c r="F195" s="168"/>
      <c r="G195" s="168"/>
    </row>
    <row r="196" spans="1:7">
      <c r="A196" s="168"/>
      <c r="B196" s="168"/>
      <c r="C196" s="168"/>
      <c r="D196" s="168"/>
      <c r="E196" s="175"/>
      <c r="F196" s="168"/>
      <c r="G196" s="168"/>
    </row>
    <row r="197" spans="1:7">
      <c r="A197" s="168"/>
      <c r="B197" s="168"/>
      <c r="C197" s="168"/>
      <c r="D197" s="168"/>
      <c r="E197" s="175"/>
      <c r="F197" s="168"/>
      <c r="G197" s="168"/>
    </row>
    <row r="198" spans="1:7">
      <c r="A198" s="168"/>
      <c r="B198" s="168"/>
      <c r="C198" s="168"/>
      <c r="D198" s="168"/>
      <c r="E198" s="175"/>
      <c r="F198" s="168"/>
      <c r="G198" s="168"/>
    </row>
    <row r="199" spans="1:7">
      <c r="A199" s="168"/>
      <c r="B199" s="168"/>
      <c r="C199" s="168"/>
      <c r="D199" s="168"/>
      <c r="E199" s="175"/>
      <c r="F199" s="168"/>
      <c r="G199" s="168"/>
    </row>
    <row r="200" spans="1:7">
      <c r="A200" s="168"/>
      <c r="B200" s="168"/>
      <c r="C200" s="168"/>
      <c r="D200" s="168"/>
      <c r="E200" s="175"/>
      <c r="F200" s="168"/>
      <c r="G200" s="168"/>
    </row>
  </sheetData>
  <mergeCells count="72">
    <mergeCell ref="C20:D20"/>
    <mergeCell ref="A1:G1"/>
    <mergeCell ref="A3:B3"/>
    <mergeCell ref="A4:B4"/>
    <mergeCell ref="E4:G4"/>
    <mergeCell ref="C9:D9"/>
    <mergeCell ref="C11:D11"/>
    <mergeCell ref="C12:D12"/>
    <mergeCell ref="C13:D13"/>
    <mergeCell ref="C14:D14"/>
    <mergeCell ref="C15:D15"/>
    <mergeCell ref="C16:D16"/>
    <mergeCell ref="C17:D17"/>
    <mergeCell ref="C18:D18"/>
    <mergeCell ref="C37:D37"/>
    <mergeCell ref="C21:D21"/>
    <mergeCell ref="C22:D22"/>
    <mergeCell ref="C23:D23"/>
    <mergeCell ref="C24:D24"/>
    <mergeCell ref="C25:D25"/>
    <mergeCell ref="C26:D26"/>
    <mergeCell ref="C27:D27"/>
    <mergeCell ref="C32:D32"/>
    <mergeCell ref="C34:D34"/>
    <mergeCell ref="C35:D35"/>
    <mergeCell ref="C36:D36"/>
    <mergeCell ref="C38:D38"/>
    <mergeCell ref="C39:D39"/>
    <mergeCell ref="C40:D40"/>
    <mergeCell ref="C41:D41"/>
    <mergeCell ref="C43:D43"/>
    <mergeCell ref="C74:D74"/>
    <mergeCell ref="C75:D75"/>
    <mergeCell ref="C76:D76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60:D60"/>
    <mergeCell ref="C61:D61"/>
    <mergeCell ref="C62:D62"/>
    <mergeCell ref="C63:D63"/>
    <mergeCell ref="C65:D65"/>
    <mergeCell ref="C67:D67"/>
    <mergeCell ref="C71:D71"/>
    <mergeCell ref="C72:D72"/>
    <mergeCell ref="C73:D73"/>
    <mergeCell ref="C89:D89"/>
    <mergeCell ref="C90:D90"/>
    <mergeCell ref="C91:D91"/>
    <mergeCell ref="C92:D92"/>
    <mergeCell ref="C77:D77"/>
    <mergeCell ref="C78:D78"/>
    <mergeCell ref="C79:D79"/>
    <mergeCell ref="C84:D84"/>
    <mergeCell ref="C85:D85"/>
    <mergeCell ref="C86:D86"/>
    <mergeCell ref="C87:D87"/>
    <mergeCell ref="C88:D88"/>
    <mergeCell ref="C113:D113"/>
    <mergeCell ref="C117:D117"/>
    <mergeCell ref="C120:D120"/>
    <mergeCell ref="C121:D121"/>
    <mergeCell ref="C106:D106"/>
    <mergeCell ref="C107:D107"/>
    <mergeCell ref="C108:D108"/>
    <mergeCell ref="C109:D109"/>
  </mergeCells>
  <printOptions gridLinesSet="0"/>
  <pageMargins left="0.59055118110236227" right="0.39370078740157483" top="0.19685039370078741" bottom="0.19685039370078741" header="0" footer="0.19685039370078741"/>
  <pageSetup paperSize="9" scale="98" orientation="portrait" horizontalDpi="300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35</vt:i4>
      </vt:variant>
    </vt:vector>
  </HeadingPairs>
  <TitlesOfParts>
    <vt:vector size="38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Stavební</dc:creator>
  <cp:lastModifiedBy>Dana Hauerlandová</cp:lastModifiedBy>
  <dcterms:created xsi:type="dcterms:W3CDTF">2015-08-21T07:00:19Z</dcterms:created>
  <dcterms:modified xsi:type="dcterms:W3CDTF">2015-08-21T09:31:19Z</dcterms:modified>
</cp:coreProperties>
</file>