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6" windowWidth="18732" windowHeight="12216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7" i="12"/>
  <c r="F39" i="1" s="1"/>
  <c r="BA47" i="12"/>
  <c r="BA26"/>
  <c r="G9"/>
  <c r="M9" s="1"/>
  <c r="I9"/>
  <c r="K9"/>
  <c r="O9"/>
  <c r="Q9"/>
  <c r="Q8" s="1"/>
  <c r="U9"/>
  <c r="G10"/>
  <c r="M10" s="1"/>
  <c r="I10"/>
  <c r="K10"/>
  <c r="K8" s="1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K14"/>
  <c r="G15"/>
  <c r="G14" s="1"/>
  <c r="I48" i="1" s="1"/>
  <c r="I15" i="12"/>
  <c r="I14" s="1"/>
  <c r="K15"/>
  <c r="O15"/>
  <c r="O14" s="1"/>
  <c r="Q15"/>
  <c r="Q14" s="1"/>
  <c r="U15"/>
  <c r="U14" s="1"/>
  <c r="G17"/>
  <c r="M17" s="1"/>
  <c r="I17"/>
  <c r="I16" s="1"/>
  <c r="K17"/>
  <c r="K16" s="1"/>
  <c r="O17"/>
  <c r="Q17"/>
  <c r="Q16" s="1"/>
  <c r="U17"/>
  <c r="G18"/>
  <c r="M18" s="1"/>
  <c r="I18"/>
  <c r="K18"/>
  <c r="O18"/>
  <c r="Q18"/>
  <c r="U18"/>
  <c r="U16" s="1"/>
  <c r="G20"/>
  <c r="M20" s="1"/>
  <c r="M19" s="1"/>
  <c r="I20"/>
  <c r="K20"/>
  <c r="O20"/>
  <c r="O19" s="1"/>
  <c r="Q20"/>
  <c r="U20"/>
  <c r="G21"/>
  <c r="I21"/>
  <c r="I19" s="1"/>
  <c r="K21"/>
  <c r="M21"/>
  <c r="O21"/>
  <c r="Q21"/>
  <c r="Q19" s="1"/>
  <c r="U21"/>
  <c r="G23"/>
  <c r="I23"/>
  <c r="K23"/>
  <c r="M23"/>
  <c r="O23"/>
  <c r="Q23"/>
  <c r="U23"/>
  <c r="G24"/>
  <c r="M24" s="1"/>
  <c r="I24"/>
  <c r="K24"/>
  <c r="O24"/>
  <c r="Q24"/>
  <c r="U24"/>
  <c r="G25"/>
  <c r="I25"/>
  <c r="K25"/>
  <c r="M25"/>
  <c r="O25"/>
  <c r="Q25"/>
  <c r="U25"/>
  <c r="G27"/>
  <c r="I27"/>
  <c r="K27"/>
  <c r="O27"/>
  <c r="Q27"/>
  <c r="U27"/>
  <c r="G28"/>
  <c r="M28" s="1"/>
  <c r="I28"/>
  <c r="K28"/>
  <c r="O28"/>
  <c r="Q28"/>
  <c r="U28"/>
  <c r="G29"/>
  <c r="M29" s="1"/>
  <c r="I29"/>
  <c r="K29"/>
  <c r="O29"/>
  <c r="Q29"/>
  <c r="U29"/>
  <c r="G30"/>
  <c r="I30"/>
  <c r="K30"/>
  <c r="M30"/>
  <c r="O30"/>
  <c r="Q30"/>
  <c r="U30"/>
  <c r="K31"/>
  <c r="G32"/>
  <c r="G31" s="1"/>
  <c r="I52" i="1" s="1"/>
  <c r="I32" i="12"/>
  <c r="I31" s="1"/>
  <c r="K32"/>
  <c r="O32"/>
  <c r="O31" s="1"/>
  <c r="Q32"/>
  <c r="Q31" s="1"/>
  <c r="U32"/>
  <c r="U31" s="1"/>
  <c r="K33"/>
  <c r="O33"/>
  <c r="G34"/>
  <c r="G33" s="1"/>
  <c r="I53" i="1" s="1"/>
  <c r="I34" i="12"/>
  <c r="I33" s="1"/>
  <c r="K34"/>
  <c r="O34"/>
  <c r="Q34"/>
  <c r="Q33" s="1"/>
  <c r="U34"/>
  <c r="U33" s="1"/>
  <c r="G36"/>
  <c r="I36"/>
  <c r="K36"/>
  <c r="M36"/>
  <c r="O36"/>
  <c r="Q36"/>
  <c r="U36"/>
  <c r="G37"/>
  <c r="M37" s="1"/>
  <c r="I37"/>
  <c r="K37"/>
  <c r="O37"/>
  <c r="Q37"/>
  <c r="U37"/>
  <c r="G38"/>
  <c r="M38" s="1"/>
  <c r="I38"/>
  <c r="K38"/>
  <c r="O38"/>
  <c r="Q38"/>
  <c r="U38"/>
  <c r="G39"/>
  <c r="I39"/>
  <c r="K39"/>
  <c r="O39"/>
  <c r="Q39"/>
  <c r="U39"/>
  <c r="G40"/>
  <c r="M40" s="1"/>
  <c r="I40"/>
  <c r="K40"/>
  <c r="O40"/>
  <c r="Q40"/>
  <c r="U40"/>
  <c r="K41"/>
  <c r="G42"/>
  <c r="G41" s="1"/>
  <c r="I55" i="1" s="1"/>
  <c r="I42" i="12"/>
  <c r="I41" s="1"/>
  <c r="K42"/>
  <c r="O42"/>
  <c r="O41" s="1"/>
  <c r="Q42"/>
  <c r="Q41" s="1"/>
  <c r="U42"/>
  <c r="U41" s="1"/>
  <c r="O43"/>
  <c r="G44"/>
  <c r="G43" s="1"/>
  <c r="I56" i="1" s="1"/>
  <c r="I44" i="12"/>
  <c r="I43" s="1"/>
  <c r="K44"/>
  <c r="K43" s="1"/>
  <c r="M44"/>
  <c r="M43" s="1"/>
  <c r="O44"/>
  <c r="Q44"/>
  <c r="Q43" s="1"/>
  <c r="U44"/>
  <c r="U43" s="1"/>
  <c r="G46"/>
  <c r="M46" s="1"/>
  <c r="I46"/>
  <c r="I45" s="1"/>
  <c r="K46"/>
  <c r="K45" s="1"/>
  <c r="O46"/>
  <c r="Q46"/>
  <c r="Q45" s="1"/>
  <c r="U46"/>
  <c r="U45" s="1"/>
  <c r="G48"/>
  <c r="M48" s="1"/>
  <c r="I48"/>
  <c r="K48"/>
  <c r="O48"/>
  <c r="O45" s="1"/>
  <c r="Q48"/>
  <c r="U48"/>
  <c r="I49"/>
  <c r="Q49"/>
  <c r="G50"/>
  <c r="M50" s="1"/>
  <c r="M49" s="1"/>
  <c r="I50"/>
  <c r="K50"/>
  <c r="K49" s="1"/>
  <c r="O50"/>
  <c r="O49" s="1"/>
  <c r="Q50"/>
  <c r="U50"/>
  <c r="U49" s="1"/>
  <c r="G52"/>
  <c r="G51" s="1"/>
  <c r="I59" i="1" s="1"/>
  <c r="I19" s="1"/>
  <c r="I52" i="12"/>
  <c r="K52"/>
  <c r="O52"/>
  <c r="Q52"/>
  <c r="U52"/>
  <c r="G53"/>
  <c r="I53"/>
  <c r="K53"/>
  <c r="M53"/>
  <c r="O53"/>
  <c r="Q53"/>
  <c r="U53"/>
  <c r="G54"/>
  <c r="M54" s="1"/>
  <c r="I54"/>
  <c r="K54"/>
  <c r="O54"/>
  <c r="Q54"/>
  <c r="U54"/>
  <c r="G55"/>
  <c r="M55" s="1"/>
  <c r="I55"/>
  <c r="K55"/>
  <c r="O55"/>
  <c r="Q55"/>
  <c r="U55"/>
  <c r="I20" i="1"/>
  <c r="I18"/>
  <c r="G27"/>
  <c r="J28"/>
  <c r="J26"/>
  <c r="G38"/>
  <c r="F38"/>
  <c r="H32"/>
  <c r="J23"/>
  <c r="J24"/>
  <c r="J25"/>
  <c r="J27"/>
  <c r="E24"/>
  <c r="E26"/>
  <c r="F40" l="1"/>
  <c r="G23" s="1"/>
  <c r="G24" s="1"/>
  <c r="G29" s="1"/>
  <c r="U51" i="12"/>
  <c r="O35"/>
  <c r="O22"/>
  <c r="K51"/>
  <c r="M42"/>
  <c r="M41" s="1"/>
  <c r="G35"/>
  <c r="I54" i="1" s="1"/>
  <c r="U35" i="12"/>
  <c r="M34"/>
  <c r="M33" s="1"/>
  <c r="G22"/>
  <c r="I51" i="1" s="1"/>
  <c r="U22" i="12"/>
  <c r="U19"/>
  <c r="O16"/>
  <c r="I8"/>
  <c r="AD57"/>
  <c r="G39" i="1" s="1"/>
  <c r="G40" s="1"/>
  <c r="G25" s="1"/>
  <c r="G26" s="1"/>
  <c r="Q51" i="12"/>
  <c r="I51"/>
  <c r="O51"/>
  <c r="K35"/>
  <c r="Q35"/>
  <c r="I35"/>
  <c r="M32"/>
  <c r="M31" s="1"/>
  <c r="K22"/>
  <c r="Q22"/>
  <c r="I22"/>
  <c r="K19"/>
  <c r="M15"/>
  <c r="M14" s="1"/>
  <c r="O8"/>
  <c r="U8"/>
  <c r="M45"/>
  <c r="M8"/>
  <c r="M16"/>
  <c r="G45"/>
  <c r="I57" i="1" s="1"/>
  <c r="I17" s="1"/>
  <c r="G16" i="12"/>
  <c r="I49" i="1" s="1"/>
  <c r="G8" i="12"/>
  <c r="M52"/>
  <c r="M51" s="1"/>
  <c r="G49"/>
  <c r="I58" i="1" s="1"/>
  <c r="M39" i="12"/>
  <c r="M35" s="1"/>
  <c r="M27"/>
  <c r="M22" s="1"/>
  <c r="G19"/>
  <c r="I50" i="1" s="1"/>
  <c r="H39" l="1"/>
  <c r="H40" s="1"/>
  <c r="G57" i="12"/>
  <c r="I47" i="1"/>
  <c r="G28"/>
  <c r="I60" l="1"/>
  <c r="I16"/>
  <c r="I21" s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<sst xmlns="http://schemas.openxmlformats.org/spreadsheetml/2006/main" count="337" uniqueCount="183">
  <si>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</si>
  <si>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</si>
  <si>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</si>
  <si>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</si>
  <si>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</si>
  <si>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</si>
  <si>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</si>
  <si>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</si>
  <si>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</si>
  <si>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</si>
  <si>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</si>
  <si>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</si>
  <si>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</si>
  <si>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</si>
  <si>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</si>
  <si>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</si>
  <si>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</si>
  <si>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</si>
  <si>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</si>
  <si>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</si>
  <si>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</si>
  <si>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</si>
  <si>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</si>
  <si>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</si>
  <si>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</si>
  <si>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</si>
  <si>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</si>
  <si>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</si>
  <si>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</si>
  <si>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</si>
  <si>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</si>
  <si>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</si>
  <si>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</si>
  <si>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</si>
  <si>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</si>
  <si>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</si>
  <si>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</si>
  <si>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</si>
  <si>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</si>
  <si>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</si>
  <si>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</si>
  <si>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</si>
  <si>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</si>
  <si>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</si>
  <si>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</si>
  <si>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Oprava opěrné zdi na DPS Nový Jičín Pod Lipami 19,Nový Jičín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</si>
  <si>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</si>
  <si>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</si>
  <si>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</si>
  <si>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</si>
  <si>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</si>
  <si>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</si>
  <si>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</si>
  <si>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</si>
  <si>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</si>
  <si>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</si>
  <si>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</si>
  <si>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</si>
  <si>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62</t>
  </si>
  <si>
    <t>Upravy povrchů vnější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</si>
  <si>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</si>
  <si>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</si>
  <si>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</si>
  <si>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</si>
  <si>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</si>
  <si>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</si>
  <si>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</si>
  <si>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</si>
  <si>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</si>
  <si>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</si>
  <si>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</si>
  <si>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</si>
  <si>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</si>
  <si>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</si>
  <si>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</si>
  <si>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</si>
  <si>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</si>
  <si>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</si>
  <si>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</si>
  <si>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</si>
  <si>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</si>
  <si>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</si>
  <si>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</si>
  <si>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</si>
  <si>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</si>
  <si>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</si>
  <si>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</si>
  <si>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</si>
  <si>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</si>
  <si>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</si>
  <si>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</si>
  <si>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</si>
  <si>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</si>
  <si>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</si>
  <si>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</si>
  <si>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</si>
  <si>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</si>
  <si>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</si>
  <si>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</si>
  <si>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</si>
  <si>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</si>
  <si>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</si>
  <si>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</si>
  <si>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131301201R00</t>
  </si>
  <si>
    <t>Hloubení zapažených jam v hor.4 do 100 m3</t>
  </si>
  <si>
    <t>m3</t>
  </si>
  <si>
    <t>POL1_0</t>
  </si>
  <si>
    <t>161101101R00</t>
  </si>
  <si>
    <t>Svislé přemístění výkopku z hor.1-4 do 2,5 m</t>
  </si>
  <si>
    <t>175101201R00</t>
  </si>
  <si>
    <t>Obsyp objektu bez prohození sypaniny</t>
  </si>
  <si>
    <t>215901101RT5</t>
  </si>
  <si>
    <t>Zhutnění zásypu, vibrační deskou</t>
  </si>
  <si>
    <t>m2</t>
  </si>
  <si>
    <t>460030102RT1</t>
  </si>
  <si>
    <t>Vytrhání obrubníků, lože MC, stojatých, s očištěním a uložením na hromady</t>
  </si>
  <si>
    <t>m</t>
  </si>
  <si>
    <t>289902111R00</t>
  </si>
  <si>
    <t>Otlučení nebo odsekání omítek stěn tl.50 - 90 mm</t>
  </si>
  <si>
    <t>392571111R00</t>
  </si>
  <si>
    <t xml:space="preserve">Otryskání degradovaného betonu z líce bet.zdi </t>
  </si>
  <si>
    <t>311320022RA0</t>
  </si>
  <si>
    <t>POL2_0</t>
  </si>
  <si>
    <t>417320042RAB</t>
  </si>
  <si>
    <t>Ztužující věnec ŽB beton C 25/30, 60x10 cm, pohledové bednění s vodní drážkou,výztuž 120 kg/m3</t>
  </si>
  <si>
    <t>Ztužující věnec ŽB beton C 25/30, 75x10 cm, pohledové bednění s vodní drážkou,výztuž 120 kg/m3</t>
  </si>
  <si>
    <t>625907111R00</t>
  </si>
  <si>
    <t>Očištění ocelové výztuže od rzi 10 % plochy</t>
  </si>
  <si>
    <t>622474203R00</t>
  </si>
  <si>
    <t>Ošetření ocelové výztuže materiálem  MAPEFER 1 K, Mapei</t>
  </si>
  <si>
    <t>622473104R00</t>
  </si>
  <si>
    <t xml:space="preserve">Reprofilace betonu PLANITOP RAS RIPAR Mapei, tl 5 cm </t>
  </si>
  <si>
    <t>Skutečná tloušťka bude upřesněna po otlučení nesoudržných vrstev</t>
  </si>
  <si>
    <t>POP</t>
  </si>
  <si>
    <t>970251100R00</t>
  </si>
  <si>
    <t>Řezání železobetonu hl. řezu 100 mm</t>
  </si>
  <si>
    <t>289471211R00</t>
  </si>
  <si>
    <t>Sanace trhlin sešitím nerezovými sponkami pr 8mm , po 20 cm + PRIMER FD + MAPEFLEX MS 45</t>
  </si>
  <si>
    <t>931996112R00</t>
  </si>
  <si>
    <t>Úprava dilatace provazcem MAPEFOAM</t>
  </si>
  <si>
    <t>931997911R00</t>
  </si>
  <si>
    <t>Úprava dilatace PRIMER FD + MAPEFLEX MS 45</t>
  </si>
  <si>
    <t>917732111RT8</t>
  </si>
  <si>
    <t>Osazení ležat. obrub. bet. bez opěr,lože z C 12/15, včetně obrubníku 100/15/30</t>
  </si>
  <si>
    <t>962100022RA0</t>
  </si>
  <si>
    <t>Bourání nadzákladového zdiva z železobetonu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</si>
  <si>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</si>
  <si>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</si>
  <si>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</si>
  <si>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</si>
  <si>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</si>
  <si>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979081111RT2</t>
  </si>
  <si>
    <t>Odvoz suti a vybour. hmot na skládku do 1 km, kontejner 4 t</t>
  </si>
  <si>
    <t>979081121R00</t>
  </si>
  <si>
    <t>Příplatek k odvozu za každý další 1 km</t>
  </si>
  <si>
    <t>979990103R00</t>
  </si>
  <si>
    <t>Poplatek za skládku suti - beton</t>
  </si>
  <si>
    <t>999281105R00</t>
  </si>
  <si>
    <t>Přesun hmot pro opravy a údržbu do výšky 6 m</t>
  </si>
  <si>
    <t>711823121RT2</t>
  </si>
  <si>
    <t>Montáž nopové fólie svisle, včetně dodávky fólie DELTA MS DRAIN</t>
  </si>
  <si>
    <t>767996801R00</t>
  </si>
  <si>
    <t>Demontáž a zpětná montáž zábradlí, 40,5 m</t>
  </si>
  <si>
    <t>Demontáž stávajícího zábradlí,očištění,přikotvení zábradlí do římsy opěrné zdi přes ocelové plotny 12x12 cm do kotevních ocelových hmoždinek.popř.na chemické kotvy. Syntetický nátěr 3x</t>
  </si>
  <si>
    <t>767995101R00</t>
  </si>
  <si>
    <t>Zábradlí 3-tyčové materiál jakl 60/40 žárově, zinkováno - 100 kč/kg</t>
  </si>
  <si>
    <t>kg</t>
  </si>
  <si>
    <t>783896211RT1</t>
  </si>
  <si>
    <t>Nátěr betonových povrchů ANTIPLUVIOL S, 2x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</si>
  <si>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</si>
  <si>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</si>
  <si>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</si>
  <si>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</si>
  <si>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</si>
  <si>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</si>
  <si>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</si>
  <si>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004111010R</t>
  </si>
  <si>
    <t>Průzkumné práce a zkoušky</t>
  </si>
  <si>
    <t/>
  </si>
  <si>
    <t>SUM</t>
  </si>
  <si>
    <t>POPUZIV</t>
  </si>
  <si>
    <t>END</t>
  </si>
  <si>
    <t>Zdi nadzákladové ŽB z betonu C 20/25, tl. 45 cm vč kotvení,výztuže a bednění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</si>
</sst>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bo&#345;il%20Radek/Desktop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3.2"/>
  <sheetData>
    <row r="1" spans="1:7">
      <c r="A1" s="37" t="s">
        <v>38</v>
      </c>
    </row>
    <row r="2" spans="1:7" ht="57.75" customHeight="1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opLeftCell="B50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230" t="s">
        <v>42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40"/>
      <c r="E11" s="240"/>
      <c r="F11" s="240"/>
      <c r="G11" s="240"/>
      <c r="H11" s="28" t="s">
        <v>33</v>
      </c>
      <c r="I11" s="101"/>
      <c r="J11" s="11"/>
    </row>
    <row r="12" spans="1:15" ht="15.75" customHeight="1">
      <c r="A12" s="4"/>
      <c r="B12" s="41"/>
      <c r="C12" s="26"/>
      <c r="D12" s="243"/>
      <c r="E12" s="243"/>
      <c r="F12" s="243"/>
      <c r="G12" s="243"/>
      <c r="H12" s="28" t="s">
        <v>34</v>
      </c>
      <c r="I12" s="101"/>
      <c r="J12" s="11"/>
    </row>
    <row r="13" spans="1:15" ht="15.75" customHeight="1">
      <c r="A13" s="4"/>
      <c r="B13" s="42"/>
      <c r="C13" s="100"/>
      <c r="D13" s="244"/>
      <c r="E13" s="244"/>
      <c r="F13" s="244"/>
      <c r="G13" s="244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39"/>
      <c r="F15" s="239"/>
      <c r="G15" s="241"/>
      <c r="H15" s="241"/>
      <c r="I15" s="241" t="s">
        <v>28</v>
      </c>
      <c r="J15" s="242"/>
    </row>
    <row r="16" spans="1:15" ht="23.25" customHeight="1">
      <c r="A16" s="148" t="s">
        <v>23</v>
      </c>
      <c r="B16" s="149" t="s">
        <v>23</v>
      </c>
      <c r="C16" s="58"/>
      <c r="D16" s="59"/>
      <c r="E16" s="220"/>
      <c r="F16" s="221"/>
      <c r="G16" s="220"/>
      <c r="H16" s="221"/>
      <c r="I16" s="220">
        <f>SUMIF(F47:F59,A16,I47:I59)+SUMIF(F47:F59,"PSU",I47:I59)</f>
        <v>0</v>
      </c>
      <c r="J16" s="222"/>
    </row>
    <row r="17" spans="1:10" ht="23.25" customHeight="1">
      <c r="A17" s="148" t="s">
        <v>24</v>
      </c>
      <c r="B17" s="149" t="s">
        <v>24</v>
      </c>
      <c r="C17" s="58"/>
      <c r="D17" s="59"/>
      <c r="E17" s="220"/>
      <c r="F17" s="221"/>
      <c r="G17" s="220"/>
      <c r="H17" s="221"/>
      <c r="I17" s="220">
        <f>SUMIF(F47:F59,A17,I47:I59)</f>
        <v>0</v>
      </c>
      <c r="J17" s="222"/>
    </row>
    <row r="18" spans="1:10" ht="23.25" customHeight="1">
      <c r="A18" s="148" t="s">
        <v>25</v>
      </c>
      <c r="B18" s="149" t="s">
        <v>25</v>
      </c>
      <c r="C18" s="58"/>
      <c r="D18" s="59"/>
      <c r="E18" s="220"/>
      <c r="F18" s="221"/>
      <c r="G18" s="220"/>
      <c r="H18" s="221"/>
      <c r="I18" s="220">
        <f>SUMIF(F47:F59,A18,I47:I59)</f>
        <v>0</v>
      </c>
      <c r="J18" s="222"/>
    </row>
    <row r="19" spans="1:10" ht="23.25" customHeight="1">
      <c r="A19" s="148" t="s">
        <v>74</v>
      </c>
      <c r="B19" s="149" t="s">
        <v>26</v>
      </c>
      <c r="C19" s="58"/>
      <c r="D19" s="59"/>
      <c r="E19" s="220"/>
      <c r="F19" s="221"/>
      <c r="G19" s="220"/>
      <c r="H19" s="221"/>
      <c r="I19" s="220">
        <f>SUMIF(F47:F59,A19,I47:I59)</f>
        <v>0</v>
      </c>
      <c r="J19" s="222"/>
    </row>
    <row r="20" spans="1:10" ht="23.25" customHeight="1">
      <c r="A20" s="148" t="s">
        <v>75</v>
      </c>
      <c r="B20" s="149" t="s">
        <v>27</v>
      </c>
      <c r="C20" s="58"/>
      <c r="D20" s="59"/>
      <c r="E20" s="220"/>
      <c r="F20" s="221"/>
      <c r="G20" s="220"/>
      <c r="H20" s="221"/>
      <c r="I20" s="220">
        <f>SUMIF(F47:F59,A20,I47:I59)</f>
        <v>0</v>
      </c>
      <c r="J20" s="222"/>
    </row>
    <row r="21" spans="1:10" ht="23.25" customHeight="1">
      <c r="A21" s="4"/>
      <c r="B21" s="74" t="s">
        <v>28</v>
      </c>
      <c r="C21" s="75"/>
      <c r="D21" s="76"/>
      <c r="E21" s="228"/>
      <c r="F21" s="237"/>
      <c r="G21" s="228"/>
      <c r="H21" s="237"/>
      <c r="I21" s="228">
        <f>SUM(I16:J20)</f>
        <v>0</v>
      </c>
      <c r="J21" s="22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f>ZakladDPHSni*SazbaDPH1/100</f>
        <v>0</v>
      </c>
      <c r="H24" s="225"/>
      <c r="I24" s="225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38">
        <f>ZakladDPHSniVypocet+ZakladDPHZaklVypocet</f>
        <v>0</v>
      </c>
      <c r="H28" s="238"/>
      <c r="I28" s="238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36">
        <f>ZakladDPHSni+DPHSni+ZakladDPHZakl+DPHZakl+Zaokrouhleni</f>
        <v>0</v>
      </c>
      <c r="H29" s="236"/>
      <c r="I29" s="236"/>
      <c r="J29" s="126" t="s">
        <v>47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43264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11"/>
      <c r="D39" s="212"/>
      <c r="E39" s="212"/>
      <c r="F39" s="115">
        <f>' Pol'!AC57</f>
        <v>0</v>
      </c>
      <c r="G39" s="116">
        <f>' Pol'!AD57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13" t="s">
        <v>46</v>
      </c>
      <c r="C40" s="214"/>
      <c r="D40" s="214"/>
      <c r="E40" s="215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6">
      <c r="B44" s="127" t="s">
        <v>48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16" t="s">
        <v>28</v>
      </c>
      <c r="J46" s="216"/>
    </row>
    <row r="47" spans="1:10" ht="25.5" customHeight="1">
      <c r="A47" s="129"/>
      <c r="B47" s="137" t="s">
        <v>50</v>
      </c>
      <c r="C47" s="218" t="s">
        <v>51</v>
      </c>
      <c r="D47" s="219"/>
      <c r="E47" s="219"/>
      <c r="F47" s="139" t="s">
        <v>23</v>
      </c>
      <c r="G47" s="140"/>
      <c r="H47" s="140"/>
      <c r="I47" s="217">
        <f>' Pol'!G8</f>
        <v>0</v>
      </c>
      <c r="J47" s="217"/>
    </row>
    <row r="48" spans="1:10" ht="25.5" customHeight="1">
      <c r="A48" s="129"/>
      <c r="B48" s="131" t="s">
        <v>52</v>
      </c>
      <c r="C48" s="205" t="s">
        <v>53</v>
      </c>
      <c r="D48" s="206"/>
      <c r="E48" s="206"/>
      <c r="F48" s="141" t="s">
        <v>23</v>
      </c>
      <c r="G48" s="142"/>
      <c r="H48" s="142"/>
      <c r="I48" s="204">
        <f>' Pol'!G14</f>
        <v>0</v>
      </c>
      <c r="J48" s="204"/>
    </row>
    <row r="49" spans="1:10" ht="25.5" customHeight="1">
      <c r="A49" s="129"/>
      <c r="B49" s="131" t="s">
        <v>54</v>
      </c>
      <c r="C49" s="205" t="s">
        <v>55</v>
      </c>
      <c r="D49" s="206"/>
      <c r="E49" s="206"/>
      <c r="F49" s="141" t="s">
        <v>23</v>
      </c>
      <c r="G49" s="142"/>
      <c r="H49" s="142"/>
      <c r="I49" s="204">
        <f>' Pol'!G16</f>
        <v>0</v>
      </c>
      <c r="J49" s="204"/>
    </row>
    <row r="50" spans="1:10" ht="25.5" customHeight="1">
      <c r="A50" s="129"/>
      <c r="B50" s="131" t="s">
        <v>56</v>
      </c>
      <c r="C50" s="205" t="s">
        <v>57</v>
      </c>
      <c r="D50" s="206"/>
      <c r="E50" s="206"/>
      <c r="F50" s="141" t="s">
        <v>23</v>
      </c>
      <c r="G50" s="142"/>
      <c r="H50" s="142"/>
      <c r="I50" s="204">
        <f>' Pol'!G19</f>
        <v>0</v>
      </c>
      <c r="J50" s="204"/>
    </row>
    <row r="51" spans="1:10" ht="25.5" customHeight="1">
      <c r="A51" s="129"/>
      <c r="B51" s="131" t="s">
        <v>58</v>
      </c>
      <c r="C51" s="205" t="s">
        <v>59</v>
      </c>
      <c r="D51" s="206"/>
      <c r="E51" s="206"/>
      <c r="F51" s="141" t="s">
        <v>23</v>
      </c>
      <c r="G51" s="142"/>
      <c r="H51" s="142"/>
      <c r="I51" s="204">
        <f>' Pol'!G22</f>
        <v>0</v>
      </c>
      <c r="J51" s="204"/>
    </row>
    <row r="52" spans="1:10" ht="25.5" customHeight="1">
      <c r="A52" s="129"/>
      <c r="B52" s="131" t="s">
        <v>60</v>
      </c>
      <c r="C52" s="205" t="s">
        <v>61</v>
      </c>
      <c r="D52" s="206"/>
      <c r="E52" s="206"/>
      <c r="F52" s="141" t="s">
        <v>23</v>
      </c>
      <c r="G52" s="142"/>
      <c r="H52" s="142"/>
      <c r="I52" s="204">
        <f>' Pol'!G31</f>
        <v>0</v>
      </c>
      <c r="J52" s="204"/>
    </row>
    <row r="53" spans="1:10" ht="25.5" customHeight="1">
      <c r="A53" s="129"/>
      <c r="B53" s="131" t="s">
        <v>62</v>
      </c>
      <c r="C53" s="205" t="s">
        <v>63</v>
      </c>
      <c r="D53" s="206"/>
      <c r="E53" s="206"/>
      <c r="F53" s="141" t="s">
        <v>23</v>
      </c>
      <c r="G53" s="142"/>
      <c r="H53" s="142"/>
      <c r="I53" s="204">
        <f>' Pol'!G33</f>
        <v>0</v>
      </c>
      <c r="J53" s="204"/>
    </row>
    <row r="54" spans="1:10" ht="25.5" customHeight="1">
      <c r="A54" s="129"/>
      <c r="B54" s="131" t="s">
        <v>64</v>
      </c>
      <c r="C54" s="205" t="s">
        <v>65</v>
      </c>
      <c r="D54" s="206"/>
      <c r="E54" s="206"/>
      <c r="F54" s="141" t="s">
        <v>23</v>
      </c>
      <c r="G54" s="142"/>
      <c r="H54" s="142"/>
      <c r="I54" s="204">
        <f>' Pol'!G35</f>
        <v>0</v>
      </c>
      <c r="J54" s="204"/>
    </row>
    <row r="55" spans="1:10" ht="25.5" customHeight="1">
      <c r="A55" s="129"/>
      <c r="B55" s="131" t="s">
        <v>66</v>
      </c>
      <c r="C55" s="205" t="s">
        <v>67</v>
      </c>
      <c r="D55" s="206"/>
      <c r="E55" s="206"/>
      <c r="F55" s="141" t="s">
        <v>23</v>
      </c>
      <c r="G55" s="142"/>
      <c r="H55" s="142"/>
      <c r="I55" s="204">
        <f>' Pol'!G41</f>
        <v>0</v>
      </c>
      <c r="J55" s="204"/>
    </row>
    <row r="56" spans="1:10" ht="25.5" customHeight="1">
      <c r="A56" s="129"/>
      <c r="B56" s="131" t="s">
        <v>68</v>
      </c>
      <c r="C56" s="205" t="s">
        <v>69</v>
      </c>
      <c r="D56" s="206"/>
      <c r="E56" s="206"/>
      <c r="F56" s="141" t="s">
        <v>24</v>
      </c>
      <c r="G56" s="142"/>
      <c r="H56" s="142"/>
      <c r="I56" s="204">
        <f>' Pol'!G43</f>
        <v>0</v>
      </c>
      <c r="J56" s="204"/>
    </row>
    <row r="57" spans="1:10" ht="25.5" customHeight="1">
      <c r="A57" s="129"/>
      <c r="B57" s="131" t="s">
        <v>70</v>
      </c>
      <c r="C57" s="205" t="s">
        <v>71</v>
      </c>
      <c r="D57" s="206"/>
      <c r="E57" s="206"/>
      <c r="F57" s="141" t="s">
        <v>24</v>
      </c>
      <c r="G57" s="142"/>
      <c r="H57" s="142"/>
      <c r="I57" s="204">
        <f>' Pol'!G45</f>
        <v>0</v>
      </c>
      <c r="J57" s="204"/>
    </row>
    <row r="58" spans="1:10" ht="25.5" customHeight="1">
      <c r="A58" s="129"/>
      <c r="B58" s="131" t="s">
        <v>72</v>
      </c>
      <c r="C58" s="205" t="s">
        <v>73</v>
      </c>
      <c r="D58" s="206"/>
      <c r="E58" s="206"/>
      <c r="F58" s="141" t="s">
        <v>24</v>
      </c>
      <c r="G58" s="142"/>
      <c r="H58" s="142"/>
      <c r="I58" s="204">
        <f>' Pol'!G49</f>
        <v>0</v>
      </c>
      <c r="J58" s="204"/>
    </row>
    <row r="59" spans="1:10" ht="25.5" customHeight="1">
      <c r="A59" s="129"/>
      <c r="B59" s="138" t="s">
        <v>74</v>
      </c>
      <c r="C59" s="208" t="s">
        <v>26</v>
      </c>
      <c r="D59" s="209"/>
      <c r="E59" s="209"/>
      <c r="F59" s="143" t="s">
        <v>74</v>
      </c>
      <c r="G59" s="144"/>
      <c r="H59" s="144"/>
      <c r="I59" s="207">
        <f>' Pol'!G51</f>
        <v>0</v>
      </c>
      <c r="J59" s="207"/>
    </row>
    <row r="60" spans="1:10" ht="25.5" customHeight="1">
      <c r="A60" s="130"/>
      <c r="B60" s="134" t="s">
        <v>1</v>
      </c>
      <c r="C60" s="134"/>
      <c r="D60" s="135"/>
      <c r="E60" s="135"/>
      <c r="F60" s="145"/>
      <c r="G60" s="146"/>
      <c r="H60" s="146"/>
      <c r="I60" s="210">
        <f>SUM(I47:I59)</f>
        <v>0</v>
      </c>
      <c r="J60" s="210"/>
    </row>
    <row r="61" spans="1:10">
      <c r="F61" s="147"/>
      <c r="G61" s="103"/>
      <c r="H61" s="147"/>
      <c r="I61" s="103"/>
      <c r="J61" s="103"/>
    </row>
    <row r="62" spans="1:10">
      <c r="F62" s="147"/>
      <c r="G62" s="103"/>
      <c r="H62" s="147"/>
      <c r="I62" s="103"/>
      <c r="J62" s="103"/>
    </row>
    <row r="63" spans="1:10">
      <c r="F63" s="147"/>
      <c r="G63" s="103"/>
      <c r="H63" s="147"/>
      <c r="I63" s="103"/>
      <c r="J6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>
      <c r="A2" s="79" t="s">
        <v>41</v>
      </c>
      <c r="B2" s="78"/>
      <c r="C2" s="247"/>
      <c r="D2" s="247"/>
      <c r="E2" s="247"/>
      <c r="F2" s="247"/>
      <c r="G2" s="248"/>
    </row>
    <row r="3" spans="1:7" ht="24.9" hidden="1" customHeight="1">
      <c r="A3" s="79" t="s">
        <v>7</v>
      </c>
      <c r="B3" s="78"/>
      <c r="C3" s="247"/>
      <c r="D3" s="247"/>
      <c r="E3" s="247"/>
      <c r="F3" s="247"/>
      <c r="G3" s="248"/>
    </row>
    <row r="4" spans="1:7" ht="24.9" hidden="1" customHeight="1">
      <c r="A4" s="79" t="s">
        <v>8</v>
      </c>
      <c r="B4" s="78"/>
      <c r="C4" s="247"/>
      <c r="D4" s="247"/>
      <c r="E4" s="247"/>
      <c r="F4" s="247"/>
      <c r="G4" s="248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67"/>
  <sheetViews>
    <sheetView tabSelected="1" workbookViewId="0">
      <selection activeCell="C18" sqref="C18"/>
    </sheetView>
  </sheetViews>
  <sheetFormatPr defaultRowHeight="13.2" outlineLevelRow="1"/>
  <cols>
    <col min="1" max="1" width="4.33203125" customWidth="1"/>
    <col min="2" max="2" width="14.44140625" style="102" customWidth="1"/>
    <col min="3" max="3" width="38.33203125" style="102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>
      <c r="A1" s="263" t="s">
        <v>6</v>
      </c>
      <c r="B1" s="263"/>
      <c r="C1" s="263"/>
      <c r="D1" s="263"/>
      <c r="E1" s="263"/>
      <c r="F1" s="263"/>
      <c r="G1" s="263"/>
      <c r="AE1" t="s">
        <v>77</v>
      </c>
    </row>
    <row r="2" spans="1:60" ht="25.05" customHeight="1">
      <c r="A2" s="152" t="s">
        <v>76</v>
      </c>
      <c r="B2" s="150"/>
      <c r="C2" s="264" t="s">
        <v>45</v>
      </c>
      <c r="D2" s="265"/>
      <c r="E2" s="265"/>
      <c r="F2" s="265"/>
      <c r="G2" s="266"/>
      <c r="AE2" t="s">
        <v>78</v>
      </c>
    </row>
    <row r="3" spans="1:60" ht="25.05" hidden="1" customHeight="1">
      <c r="A3" s="153" t="s">
        <v>7</v>
      </c>
      <c r="B3" s="151"/>
      <c r="C3" s="267"/>
      <c r="D3" s="267"/>
      <c r="E3" s="267"/>
      <c r="F3" s="267"/>
      <c r="G3" s="268"/>
      <c r="AE3" t="s">
        <v>79</v>
      </c>
    </row>
    <row r="4" spans="1:60" ht="25.05" hidden="1" customHeight="1">
      <c r="A4" s="153" t="s">
        <v>8</v>
      </c>
      <c r="B4" s="151"/>
      <c r="C4" s="269"/>
      <c r="D4" s="267"/>
      <c r="E4" s="267"/>
      <c r="F4" s="267"/>
      <c r="G4" s="268"/>
      <c r="AE4" t="s">
        <v>80</v>
      </c>
    </row>
    <row r="5" spans="1:60" hidden="1">
      <c r="A5" s="154" t="s">
        <v>81</v>
      </c>
      <c r="B5" s="155"/>
      <c r="C5" s="156"/>
      <c r="D5" s="157"/>
      <c r="E5" s="157"/>
      <c r="F5" s="157"/>
      <c r="G5" s="158"/>
      <c r="AE5" t="s">
        <v>82</v>
      </c>
    </row>
    <row r="7" spans="1:60" ht="39.6">
      <c r="A7" s="164" t="s">
        <v>83</v>
      </c>
      <c r="B7" s="165" t="s">
        <v>84</v>
      </c>
      <c r="C7" s="165" t="s">
        <v>85</v>
      </c>
      <c r="D7" s="164" t="s">
        <v>86</v>
      </c>
      <c r="E7" s="164" t="s">
        <v>87</v>
      </c>
      <c r="F7" s="159" t="s">
        <v>88</v>
      </c>
      <c r="G7" s="179" t="s">
        <v>28</v>
      </c>
      <c r="H7" s="180" t="s">
        <v>29</v>
      </c>
      <c r="I7" s="180" t="s">
        <v>89</v>
      </c>
      <c r="J7" s="180" t="s">
        <v>30</v>
      </c>
      <c r="K7" s="180" t="s">
        <v>90</v>
      </c>
      <c r="L7" s="180" t="s">
        <v>91</v>
      </c>
      <c r="M7" s="180" t="s">
        <v>92</v>
      </c>
      <c r="N7" s="180" t="s">
        <v>93</v>
      </c>
      <c r="O7" s="180" t="s">
        <v>94</v>
      </c>
      <c r="P7" s="180" t="s">
        <v>95</v>
      </c>
      <c r="Q7" s="180" t="s">
        <v>96</v>
      </c>
      <c r="R7" s="180" t="s">
        <v>97</v>
      </c>
      <c r="S7" s="180" t="s">
        <v>98</v>
      </c>
      <c r="T7" s="180" t="s">
        <v>99</v>
      </c>
      <c r="U7" s="167" t="s">
        <v>100</v>
      </c>
    </row>
    <row r="8" spans="1:60">
      <c r="A8" s="181" t="s">
        <v>101</v>
      </c>
      <c r="B8" s="182" t="s">
        <v>50</v>
      </c>
      <c r="C8" s="183" t="s">
        <v>51</v>
      </c>
      <c r="D8" s="166"/>
      <c r="E8" s="184"/>
      <c r="F8" s="185"/>
      <c r="G8" s="185">
        <f>SUMIF(AE9:AE13,"&lt;&gt;NOR",G9:G13)</f>
        <v>0</v>
      </c>
      <c r="H8" s="185"/>
      <c r="I8" s="185">
        <f>SUM(I9:I13)</f>
        <v>0</v>
      </c>
      <c r="J8" s="185"/>
      <c r="K8" s="185">
        <f>SUM(K9:K13)</f>
        <v>0</v>
      </c>
      <c r="L8" s="185"/>
      <c r="M8" s="185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6"/>
      <c r="S8" s="166"/>
      <c r="T8" s="181"/>
      <c r="U8" s="166">
        <f>SUM(U9:U13)</f>
        <v>44.559999999999995</v>
      </c>
      <c r="AE8" t="s">
        <v>102</v>
      </c>
    </row>
    <row r="9" spans="1:60" outlineLevel="1">
      <c r="A9" s="161">
        <v>1</v>
      </c>
      <c r="B9" s="168" t="s">
        <v>103</v>
      </c>
      <c r="C9" s="197" t="s">
        <v>104</v>
      </c>
      <c r="D9" s="170" t="s">
        <v>105</v>
      </c>
      <c r="E9" s="174">
        <v>7.29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2.9649999999999999</v>
      </c>
      <c r="U9" s="170">
        <f>ROUND(E9*T9,2)</f>
        <v>21.61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106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>
      <c r="A10" s="161">
        <v>2</v>
      </c>
      <c r="B10" s="168" t="s">
        <v>107</v>
      </c>
      <c r="C10" s="197" t="s">
        <v>108</v>
      </c>
      <c r="D10" s="170" t="s">
        <v>105</v>
      </c>
      <c r="E10" s="174">
        <v>7.29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0">
        <v>0</v>
      </c>
      <c r="O10" s="170">
        <f>ROUND(E10*N10,5)</f>
        <v>0</v>
      </c>
      <c r="P10" s="170">
        <v>0</v>
      </c>
      <c r="Q10" s="170">
        <f>ROUND(E10*P10,5)</f>
        <v>0</v>
      </c>
      <c r="R10" s="170"/>
      <c r="S10" s="170"/>
      <c r="T10" s="171">
        <v>0.34499999999999997</v>
      </c>
      <c r="U10" s="170">
        <f>ROUND(E10*T10,2)</f>
        <v>2.52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106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>
      <c r="A11" s="161">
        <v>3</v>
      </c>
      <c r="B11" s="168" t="s">
        <v>109</v>
      </c>
      <c r="C11" s="197" t="s">
        <v>110</v>
      </c>
      <c r="D11" s="170" t="s">
        <v>105</v>
      </c>
      <c r="E11" s="174">
        <v>7.29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0">
        <v>0</v>
      </c>
      <c r="O11" s="170">
        <f>ROUND(E11*N11,5)</f>
        <v>0</v>
      </c>
      <c r="P11" s="170">
        <v>0</v>
      </c>
      <c r="Q11" s="170">
        <f>ROUND(E11*P11,5)</f>
        <v>0</v>
      </c>
      <c r="R11" s="170"/>
      <c r="S11" s="170"/>
      <c r="T11" s="171">
        <v>2.1949999999999998</v>
      </c>
      <c r="U11" s="170">
        <f>ROUND(E11*T11,2)</f>
        <v>16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106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>
      <c r="A12" s="161">
        <v>4</v>
      </c>
      <c r="B12" s="168" t="s">
        <v>111</v>
      </c>
      <c r="C12" s="197" t="s">
        <v>112</v>
      </c>
      <c r="D12" s="170" t="s">
        <v>113</v>
      </c>
      <c r="E12" s="174">
        <v>24.3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0">
        <v>0</v>
      </c>
      <c r="O12" s="170">
        <f>ROUND(E12*N12,5)</f>
        <v>0</v>
      </c>
      <c r="P12" s="170">
        <v>0</v>
      </c>
      <c r="Q12" s="170">
        <f>ROUND(E12*P12,5)</f>
        <v>0</v>
      </c>
      <c r="R12" s="170"/>
      <c r="S12" s="170"/>
      <c r="T12" s="171">
        <v>0.15</v>
      </c>
      <c r="U12" s="170">
        <f>ROUND(E12*T12,2)</f>
        <v>3.65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106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ht="20.399999999999999" outlineLevel="1">
      <c r="A13" s="161">
        <v>5</v>
      </c>
      <c r="B13" s="168" t="s">
        <v>114</v>
      </c>
      <c r="C13" s="197" t="s">
        <v>115</v>
      </c>
      <c r="D13" s="170" t="s">
        <v>116</v>
      </c>
      <c r="E13" s="174">
        <v>6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0">
        <v>0</v>
      </c>
      <c r="O13" s="170">
        <f>ROUND(E13*N13,5)</f>
        <v>0</v>
      </c>
      <c r="P13" s="170">
        <v>0</v>
      </c>
      <c r="Q13" s="170">
        <f>ROUND(E13*P13,5)</f>
        <v>0</v>
      </c>
      <c r="R13" s="170"/>
      <c r="S13" s="170"/>
      <c r="T13" s="171">
        <v>0.13</v>
      </c>
      <c r="U13" s="170">
        <f>ROUND(E13*T13,2)</f>
        <v>0.78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106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>
      <c r="A14" s="162" t="s">
        <v>101</v>
      </c>
      <c r="B14" s="169" t="s">
        <v>52</v>
      </c>
      <c r="C14" s="198" t="s">
        <v>53</v>
      </c>
      <c r="D14" s="172"/>
      <c r="E14" s="175"/>
      <c r="F14" s="178"/>
      <c r="G14" s="178">
        <f>SUMIF(AE15:AE15,"&lt;&gt;NOR",G15:G15)</f>
        <v>0</v>
      </c>
      <c r="H14" s="178"/>
      <c r="I14" s="178">
        <f>SUM(I15:I15)</f>
        <v>0</v>
      </c>
      <c r="J14" s="178"/>
      <c r="K14" s="178">
        <f>SUM(K15:K15)</f>
        <v>0</v>
      </c>
      <c r="L14" s="178"/>
      <c r="M14" s="178">
        <f>SUM(M15:M15)</f>
        <v>0</v>
      </c>
      <c r="N14" s="172"/>
      <c r="O14" s="172">
        <f>SUM(O15:O15)</f>
        <v>0</v>
      </c>
      <c r="P14" s="172"/>
      <c r="Q14" s="172">
        <f>SUM(Q15:Q15)</f>
        <v>8.0026100000000007</v>
      </c>
      <c r="R14" s="172"/>
      <c r="S14" s="172"/>
      <c r="T14" s="173"/>
      <c r="U14" s="172">
        <f>SUM(U15:U15)</f>
        <v>60.53</v>
      </c>
      <c r="AE14" t="s">
        <v>102</v>
      </c>
    </row>
    <row r="15" spans="1:60" outlineLevel="1">
      <c r="A15" s="161">
        <v>6</v>
      </c>
      <c r="B15" s="168" t="s">
        <v>117</v>
      </c>
      <c r="C15" s="197" t="s">
        <v>118</v>
      </c>
      <c r="D15" s="170" t="s">
        <v>113</v>
      </c>
      <c r="E15" s="174">
        <v>60.17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0">
        <v>0</v>
      </c>
      <c r="O15" s="170">
        <f>ROUND(E15*N15,5)</f>
        <v>0</v>
      </c>
      <c r="P15" s="170">
        <v>0.13300000000000001</v>
      </c>
      <c r="Q15" s="170">
        <f>ROUND(E15*P15,5)</f>
        <v>8.0026100000000007</v>
      </c>
      <c r="R15" s="170"/>
      <c r="S15" s="170"/>
      <c r="T15" s="171">
        <v>1.006</v>
      </c>
      <c r="U15" s="170">
        <f>ROUND(E15*T15,2)</f>
        <v>60.53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106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>
      <c r="A16" s="162" t="s">
        <v>101</v>
      </c>
      <c r="B16" s="169" t="s">
        <v>54</v>
      </c>
      <c r="C16" s="198" t="s">
        <v>55</v>
      </c>
      <c r="D16" s="172"/>
      <c r="E16" s="175"/>
      <c r="F16" s="178"/>
      <c r="G16" s="178">
        <f>SUMIF(AE17:AE18,"&lt;&gt;NOR",G17:G18)</f>
        <v>0</v>
      </c>
      <c r="H16" s="178"/>
      <c r="I16" s="178">
        <f>SUM(I17:I18)</f>
        <v>0</v>
      </c>
      <c r="J16" s="178"/>
      <c r="K16" s="178">
        <f>SUM(K17:K18)</f>
        <v>0</v>
      </c>
      <c r="L16" s="178"/>
      <c r="M16" s="178">
        <f>SUM(M17:M18)</f>
        <v>0</v>
      </c>
      <c r="N16" s="172"/>
      <c r="O16" s="172">
        <f>SUM(O17:O18)</f>
        <v>10.498850000000001</v>
      </c>
      <c r="P16" s="172"/>
      <c r="Q16" s="172">
        <f>SUM(Q17:Q18)</f>
        <v>0</v>
      </c>
      <c r="R16" s="172"/>
      <c r="S16" s="172"/>
      <c r="T16" s="173"/>
      <c r="U16" s="172">
        <f>SUM(U17:U18)</f>
        <v>41.53</v>
      </c>
      <c r="AE16" t="s">
        <v>102</v>
      </c>
    </row>
    <row r="17" spans="1:60" outlineLevel="1">
      <c r="A17" s="161">
        <v>7</v>
      </c>
      <c r="B17" s="168" t="s">
        <v>119</v>
      </c>
      <c r="C17" s="197" t="s">
        <v>120</v>
      </c>
      <c r="D17" s="170" t="s">
        <v>113</v>
      </c>
      <c r="E17" s="174">
        <v>60.17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0">
        <v>7.0000000000000007E-2</v>
      </c>
      <c r="O17" s="170">
        <f>ROUND(E17*N17,5)</f>
        <v>4.2119</v>
      </c>
      <c r="P17" s="170">
        <v>0</v>
      </c>
      <c r="Q17" s="170">
        <f>ROUND(E17*P17,5)</f>
        <v>0</v>
      </c>
      <c r="R17" s="170"/>
      <c r="S17" s="170"/>
      <c r="T17" s="171">
        <v>0.36599999999999999</v>
      </c>
      <c r="U17" s="170">
        <f>ROUND(E17*T17,2)</f>
        <v>22.02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106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ht="20.399999999999999" outlineLevel="1">
      <c r="A18" s="161">
        <v>8</v>
      </c>
      <c r="B18" s="168" t="s">
        <v>121</v>
      </c>
      <c r="C18" s="197" t="s">
        <v>182</v>
      </c>
      <c r="D18" s="170" t="s">
        <v>113</v>
      </c>
      <c r="E18" s="174">
        <v>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0">
        <v>1.25739</v>
      </c>
      <c r="O18" s="170">
        <f>ROUND(E18*N18,5)</f>
        <v>6.28695</v>
      </c>
      <c r="P18" s="170">
        <v>0</v>
      </c>
      <c r="Q18" s="170">
        <f>ROUND(E18*P18,5)</f>
        <v>0</v>
      </c>
      <c r="R18" s="170"/>
      <c r="S18" s="170"/>
      <c r="T18" s="171">
        <v>3.9013499999999999</v>
      </c>
      <c r="U18" s="170">
        <f>ROUND(E18*T18,2)</f>
        <v>19.510000000000002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122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>
      <c r="A19" s="162" t="s">
        <v>101</v>
      </c>
      <c r="B19" s="169" t="s">
        <v>56</v>
      </c>
      <c r="C19" s="198" t="s">
        <v>57</v>
      </c>
      <c r="D19" s="172"/>
      <c r="E19" s="175"/>
      <c r="F19" s="178"/>
      <c r="G19" s="178">
        <f>SUMIF(AE20:AE21,"&lt;&gt;NOR",G20:G21)</f>
        <v>0</v>
      </c>
      <c r="H19" s="178"/>
      <c r="I19" s="178">
        <f>SUM(I20:I21)</f>
        <v>0</v>
      </c>
      <c r="J19" s="178"/>
      <c r="K19" s="178">
        <f>SUM(K20:K21)</f>
        <v>0</v>
      </c>
      <c r="L19" s="178"/>
      <c r="M19" s="178">
        <f>SUM(M20:M21)</f>
        <v>0</v>
      </c>
      <c r="N19" s="172"/>
      <c r="O19" s="172">
        <f>SUM(O20:O21)</f>
        <v>12.91808</v>
      </c>
      <c r="P19" s="172"/>
      <c r="Q19" s="172">
        <f>SUM(Q20:Q21)</f>
        <v>0</v>
      </c>
      <c r="R19" s="172"/>
      <c r="S19" s="172"/>
      <c r="T19" s="173"/>
      <c r="U19" s="172">
        <f>SUM(U20:U21)</f>
        <v>82.43</v>
      </c>
      <c r="AE19" t="s">
        <v>102</v>
      </c>
    </row>
    <row r="20" spans="1:60" ht="20.399999999999999" outlineLevel="1">
      <c r="A20" s="161">
        <v>9</v>
      </c>
      <c r="B20" s="168" t="s">
        <v>123</v>
      </c>
      <c r="C20" s="197" t="s">
        <v>124</v>
      </c>
      <c r="D20" s="170" t="s">
        <v>116</v>
      </c>
      <c r="E20" s="174">
        <v>28.7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0">
        <v>0.32704</v>
      </c>
      <c r="O20" s="170">
        <f>ROUND(E20*N20,5)</f>
        <v>9.3860499999999991</v>
      </c>
      <c r="P20" s="170">
        <v>0</v>
      </c>
      <c r="Q20" s="170">
        <f>ROUND(E20*P20,5)</f>
        <v>0</v>
      </c>
      <c r="R20" s="170"/>
      <c r="S20" s="170"/>
      <c r="T20" s="171">
        <v>2.0868899999999999</v>
      </c>
      <c r="U20" s="170">
        <f>ROUND(E20*T20,2)</f>
        <v>59.89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122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ht="20.399999999999999" outlineLevel="1">
      <c r="A21" s="161">
        <v>10</v>
      </c>
      <c r="B21" s="168" t="s">
        <v>123</v>
      </c>
      <c r="C21" s="197" t="s">
        <v>125</v>
      </c>
      <c r="D21" s="170" t="s">
        <v>116</v>
      </c>
      <c r="E21" s="174">
        <v>10.8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0">
        <v>0.32704</v>
      </c>
      <c r="O21" s="170">
        <f>ROUND(E21*N21,5)</f>
        <v>3.5320299999999998</v>
      </c>
      <c r="P21" s="170">
        <v>0</v>
      </c>
      <c r="Q21" s="170">
        <f>ROUND(E21*P21,5)</f>
        <v>0</v>
      </c>
      <c r="R21" s="170"/>
      <c r="S21" s="170"/>
      <c r="T21" s="171">
        <v>2.0868899999999999</v>
      </c>
      <c r="U21" s="170">
        <f>ROUND(E21*T21,2)</f>
        <v>22.54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122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>
      <c r="A22" s="162" t="s">
        <v>101</v>
      </c>
      <c r="B22" s="169" t="s">
        <v>58</v>
      </c>
      <c r="C22" s="198" t="s">
        <v>59</v>
      </c>
      <c r="D22" s="172"/>
      <c r="E22" s="175"/>
      <c r="F22" s="178"/>
      <c r="G22" s="178">
        <f>SUMIF(AE23:AE30,"&lt;&gt;NOR",G23:G30)</f>
        <v>0</v>
      </c>
      <c r="H22" s="178"/>
      <c r="I22" s="178">
        <f>SUM(I23:I30)</f>
        <v>0</v>
      </c>
      <c r="J22" s="178"/>
      <c r="K22" s="178">
        <f>SUM(K23:K30)</f>
        <v>0</v>
      </c>
      <c r="L22" s="178"/>
      <c r="M22" s="178">
        <f>SUM(M23:M30)</f>
        <v>0</v>
      </c>
      <c r="N22" s="172"/>
      <c r="O22" s="172">
        <f>SUM(O23:O30)</f>
        <v>0.51808999999999994</v>
      </c>
      <c r="P22" s="172"/>
      <c r="Q22" s="172">
        <f>SUM(Q23:Q30)</f>
        <v>7.4999999999999997E-3</v>
      </c>
      <c r="R22" s="172"/>
      <c r="S22" s="172"/>
      <c r="T22" s="173"/>
      <c r="U22" s="172">
        <f>SUM(U23:U30)</f>
        <v>88.159999999999982</v>
      </c>
      <c r="AE22" t="s">
        <v>102</v>
      </c>
    </row>
    <row r="23" spans="1:60" outlineLevel="1">
      <c r="A23" s="161">
        <v>11</v>
      </c>
      <c r="B23" s="168" t="s">
        <v>126</v>
      </c>
      <c r="C23" s="197" t="s">
        <v>127</v>
      </c>
      <c r="D23" s="170" t="s">
        <v>113</v>
      </c>
      <c r="E23" s="174">
        <v>6.0170000000000003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0">
        <v>2.1000000000000001E-4</v>
      </c>
      <c r="O23" s="170">
        <f>ROUND(E23*N23,5)</f>
        <v>1.2600000000000001E-3</v>
      </c>
      <c r="P23" s="170">
        <v>0</v>
      </c>
      <c r="Q23" s="170">
        <f>ROUND(E23*P23,5)</f>
        <v>0</v>
      </c>
      <c r="R23" s="170"/>
      <c r="S23" s="170"/>
      <c r="T23" s="171">
        <v>0.33</v>
      </c>
      <c r="U23" s="170">
        <f>ROUND(E23*T23,2)</f>
        <v>1.99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106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ht="20.399999999999999" outlineLevel="1">
      <c r="A24" s="161">
        <v>12</v>
      </c>
      <c r="B24" s="168" t="s">
        <v>128</v>
      </c>
      <c r="C24" s="197" t="s">
        <v>129</v>
      </c>
      <c r="D24" s="170" t="s">
        <v>113</v>
      </c>
      <c r="E24" s="174">
        <v>6.0170000000000003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0">
        <v>6.3E-3</v>
      </c>
      <c r="O24" s="170">
        <f>ROUND(E24*N24,5)</f>
        <v>3.7909999999999999E-2</v>
      </c>
      <c r="P24" s="170">
        <v>0</v>
      </c>
      <c r="Q24" s="170">
        <f>ROUND(E24*P24,5)</f>
        <v>0</v>
      </c>
      <c r="R24" s="170"/>
      <c r="S24" s="170"/>
      <c r="T24" s="171">
        <v>0.64</v>
      </c>
      <c r="U24" s="170">
        <f>ROUND(E24*T24,2)</f>
        <v>3.85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106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0.399999999999999" outlineLevel="1">
      <c r="A25" s="161">
        <v>13</v>
      </c>
      <c r="B25" s="168" t="s">
        <v>130</v>
      </c>
      <c r="C25" s="197" t="s">
        <v>131</v>
      </c>
      <c r="D25" s="170" t="s">
        <v>113</v>
      </c>
      <c r="E25" s="174">
        <v>60.17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0">
        <v>4.1999999999999997E-3</v>
      </c>
      <c r="O25" s="170">
        <f>ROUND(E25*N25,5)</f>
        <v>0.25270999999999999</v>
      </c>
      <c r="P25" s="170">
        <v>0</v>
      </c>
      <c r="Q25" s="170">
        <f>ROUND(E25*P25,5)</f>
        <v>0</v>
      </c>
      <c r="R25" s="170"/>
      <c r="S25" s="170"/>
      <c r="T25" s="171">
        <v>0.64</v>
      </c>
      <c r="U25" s="170">
        <f>ROUND(E25*T25,2)</f>
        <v>38.51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106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>
      <c r="A26" s="161"/>
      <c r="B26" s="168"/>
      <c r="C26" s="270" t="s">
        <v>132</v>
      </c>
      <c r="D26" s="271"/>
      <c r="E26" s="272"/>
      <c r="F26" s="273"/>
      <c r="G26" s="274"/>
      <c r="H26" s="177"/>
      <c r="I26" s="177"/>
      <c r="J26" s="177"/>
      <c r="K26" s="177"/>
      <c r="L26" s="177"/>
      <c r="M26" s="177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133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3" t="str">
        <f>C26</f>
        <v>Skutečná tloušťka bude upřesněna po otlučení nesoudržných vrstev</v>
      </c>
      <c r="BB26" s="160"/>
      <c r="BC26" s="160"/>
      <c r="BD26" s="160"/>
      <c r="BE26" s="160"/>
      <c r="BF26" s="160"/>
      <c r="BG26" s="160"/>
      <c r="BH26" s="160"/>
    </row>
    <row r="27" spans="1:60" outlineLevel="1">
      <c r="A27" s="161">
        <v>14</v>
      </c>
      <c r="B27" s="168" t="s">
        <v>134</v>
      </c>
      <c r="C27" s="197" t="s">
        <v>135</v>
      </c>
      <c r="D27" s="170" t="s">
        <v>116</v>
      </c>
      <c r="E27" s="174">
        <v>16.3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0">
        <v>0</v>
      </c>
      <c r="O27" s="170">
        <f>ROUND(E27*N27,5)</f>
        <v>0</v>
      </c>
      <c r="P27" s="170">
        <v>4.6000000000000001E-4</v>
      </c>
      <c r="Q27" s="170">
        <f>ROUND(E27*P27,5)</f>
        <v>7.4999999999999997E-3</v>
      </c>
      <c r="R27" s="170"/>
      <c r="S27" s="170"/>
      <c r="T27" s="171">
        <v>1</v>
      </c>
      <c r="U27" s="170">
        <f>ROUND(E27*T27,2)</f>
        <v>16.3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106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ht="20.399999999999999" outlineLevel="1">
      <c r="A28" s="161">
        <v>15</v>
      </c>
      <c r="B28" s="168" t="s">
        <v>136</v>
      </c>
      <c r="C28" s="197" t="s">
        <v>137</v>
      </c>
      <c r="D28" s="170" t="s">
        <v>116</v>
      </c>
      <c r="E28" s="174">
        <v>13.3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0">
        <v>1.528E-2</v>
      </c>
      <c r="O28" s="170">
        <f>ROUND(E28*N28,5)</f>
        <v>0.20322000000000001</v>
      </c>
      <c r="P28" s="170">
        <v>0</v>
      </c>
      <c r="Q28" s="170">
        <f>ROUND(E28*P28,5)</f>
        <v>0</v>
      </c>
      <c r="R28" s="170"/>
      <c r="S28" s="170"/>
      <c r="T28" s="171">
        <v>0.29399999999999998</v>
      </c>
      <c r="U28" s="170">
        <f>ROUND(E28*T28,2)</f>
        <v>3.91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106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>
      <c r="A29" s="161">
        <v>16</v>
      </c>
      <c r="B29" s="168" t="s">
        <v>138</v>
      </c>
      <c r="C29" s="197" t="s">
        <v>139</v>
      </c>
      <c r="D29" s="170" t="s">
        <v>116</v>
      </c>
      <c r="E29" s="174">
        <v>16.3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0">
        <v>1.4999999999999999E-4</v>
      </c>
      <c r="O29" s="170">
        <f>ROUND(E29*N29,5)</f>
        <v>2.4499999999999999E-3</v>
      </c>
      <c r="P29" s="170">
        <v>0</v>
      </c>
      <c r="Q29" s="170">
        <f>ROUND(E29*P29,5)</f>
        <v>0</v>
      </c>
      <c r="R29" s="170"/>
      <c r="S29" s="170"/>
      <c r="T29" s="171">
        <v>1.2589999999999999</v>
      </c>
      <c r="U29" s="170">
        <f>ROUND(E29*T29,2)</f>
        <v>20.52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106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>
      <c r="A30" s="161">
        <v>17</v>
      </c>
      <c r="B30" s="168" t="s">
        <v>140</v>
      </c>
      <c r="C30" s="197" t="s">
        <v>141</v>
      </c>
      <c r="D30" s="170" t="s">
        <v>116</v>
      </c>
      <c r="E30" s="174">
        <v>16.3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0">
        <v>1.2600000000000001E-3</v>
      </c>
      <c r="O30" s="170">
        <f>ROUND(E30*N30,5)</f>
        <v>2.0539999999999999E-2</v>
      </c>
      <c r="P30" s="170">
        <v>0</v>
      </c>
      <c r="Q30" s="170">
        <f>ROUND(E30*P30,5)</f>
        <v>0</v>
      </c>
      <c r="R30" s="170"/>
      <c r="S30" s="170"/>
      <c r="T30" s="171">
        <v>0.189</v>
      </c>
      <c r="U30" s="170">
        <f>ROUND(E30*T30,2)</f>
        <v>3.08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106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>
      <c r="A31" s="162" t="s">
        <v>101</v>
      </c>
      <c r="B31" s="169" t="s">
        <v>60</v>
      </c>
      <c r="C31" s="198" t="s">
        <v>61</v>
      </c>
      <c r="D31" s="172"/>
      <c r="E31" s="175"/>
      <c r="F31" s="178"/>
      <c r="G31" s="178">
        <f>SUMIF(AE32:AE32,"&lt;&gt;NOR",G32:G32)</f>
        <v>0</v>
      </c>
      <c r="H31" s="178"/>
      <c r="I31" s="178">
        <f>SUM(I32:I32)</f>
        <v>0</v>
      </c>
      <c r="J31" s="178"/>
      <c r="K31" s="178">
        <f>SUM(K32:K32)</f>
        <v>0</v>
      </c>
      <c r="L31" s="178"/>
      <c r="M31" s="178">
        <f>SUM(M32:M32)</f>
        <v>0</v>
      </c>
      <c r="N31" s="172"/>
      <c r="O31" s="172">
        <f>SUM(O32:O32)</f>
        <v>1.36782</v>
      </c>
      <c r="P31" s="172"/>
      <c r="Q31" s="172">
        <f>SUM(Q32:Q32)</f>
        <v>0</v>
      </c>
      <c r="R31" s="172"/>
      <c r="S31" s="172"/>
      <c r="T31" s="173"/>
      <c r="U31" s="172">
        <f>SUM(U32:U32)</f>
        <v>1.73</v>
      </c>
      <c r="AE31" t="s">
        <v>102</v>
      </c>
    </row>
    <row r="32" spans="1:60" ht="20.399999999999999" outlineLevel="1">
      <c r="A32" s="161">
        <v>18</v>
      </c>
      <c r="B32" s="168" t="s">
        <v>142</v>
      </c>
      <c r="C32" s="197" t="s">
        <v>143</v>
      </c>
      <c r="D32" s="170" t="s">
        <v>116</v>
      </c>
      <c r="E32" s="174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0">
        <v>0.22797000000000001</v>
      </c>
      <c r="O32" s="170">
        <f>ROUND(E32*N32,5)</f>
        <v>1.36782</v>
      </c>
      <c r="P32" s="170">
        <v>0</v>
      </c>
      <c r="Q32" s="170">
        <f>ROUND(E32*P32,5)</f>
        <v>0</v>
      </c>
      <c r="R32" s="170"/>
      <c r="S32" s="170"/>
      <c r="T32" s="171">
        <v>0.28877999999999998</v>
      </c>
      <c r="U32" s="170">
        <f>ROUND(E32*T32,2)</f>
        <v>1.73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106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>
      <c r="A33" s="162" t="s">
        <v>101</v>
      </c>
      <c r="B33" s="169" t="s">
        <v>62</v>
      </c>
      <c r="C33" s="198" t="s">
        <v>63</v>
      </c>
      <c r="D33" s="172"/>
      <c r="E33" s="175"/>
      <c r="F33" s="178"/>
      <c r="G33" s="178">
        <f>SUMIF(AE34:AE34,"&lt;&gt;NOR",G34:G34)</f>
        <v>0</v>
      </c>
      <c r="H33" s="178"/>
      <c r="I33" s="178">
        <f>SUM(I34:I34)</f>
        <v>0</v>
      </c>
      <c r="J33" s="178"/>
      <c r="K33" s="178">
        <f>SUM(K34:K34)</f>
        <v>0</v>
      </c>
      <c r="L33" s="178"/>
      <c r="M33" s="178">
        <f>SUM(M34:M34)</f>
        <v>0</v>
      </c>
      <c r="N33" s="172"/>
      <c r="O33" s="172">
        <f>SUM(O34:O34)</f>
        <v>2.2100000000000002E-3</v>
      </c>
      <c r="P33" s="172"/>
      <c r="Q33" s="172">
        <f>SUM(Q34:Q34)</f>
        <v>3.6</v>
      </c>
      <c r="R33" s="172"/>
      <c r="S33" s="172"/>
      <c r="T33" s="173"/>
      <c r="U33" s="172">
        <f>SUM(U34:U34)</f>
        <v>22.78</v>
      </c>
      <c r="AE33" t="s">
        <v>102</v>
      </c>
    </row>
    <row r="34" spans="1:60" outlineLevel="1">
      <c r="A34" s="161">
        <v>19</v>
      </c>
      <c r="B34" s="168" t="s">
        <v>144</v>
      </c>
      <c r="C34" s="197" t="s">
        <v>145</v>
      </c>
      <c r="D34" s="170" t="s">
        <v>105</v>
      </c>
      <c r="E34" s="174">
        <v>1.5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0">
        <v>1.47E-3</v>
      </c>
      <c r="O34" s="170">
        <f>ROUND(E34*N34,5)</f>
        <v>2.2100000000000002E-3</v>
      </c>
      <c r="P34" s="170">
        <v>2.4</v>
      </c>
      <c r="Q34" s="170">
        <f>ROUND(E34*P34,5)</f>
        <v>3.6</v>
      </c>
      <c r="R34" s="170"/>
      <c r="S34" s="170"/>
      <c r="T34" s="171">
        <v>15.183999999999999</v>
      </c>
      <c r="U34" s="170">
        <f>ROUND(E34*T34,2)</f>
        <v>22.78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122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>
      <c r="A35" s="162" t="s">
        <v>101</v>
      </c>
      <c r="B35" s="169" t="s">
        <v>64</v>
      </c>
      <c r="C35" s="198" t="s">
        <v>65</v>
      </c>
      <c r="D35" s="172"/>
      <c r="E35" s="175"/>
      <c r="F35" s="178"/>
      <c r="G35" s="178">
        <f>SUMIF(AE36:AE40,"&lt;&gt;NOR",G36:G40)</f>
        <v>0</v>
      </c>
      <c r="H35" s="178"/>
      <c r="I35" s="178">
        <f>SUM(I36:I40)</f>
        <v>0</v>
      </c>
      <c r="J35" s="178"/>
      <c r="K35" s="178">
        <f>SUM(K36:K40)</f>
        <v>0</v>
      </c>
      <c r="L35" s="178"/>
      <c r="M35" s="178">
        <f>SUM(M36:M40)</f>
        <v>0</v>
      </c>
      <c r="N35" s="172"/>
      <c r="O35" s="172">
        <f>SUM(O36:O40)</f>
        <v>0</v>
      </c>
      <c r="P35" s="172"/>
      <c r="Q35" s="172">
        <f>SUM(Q36:Q40)</f>
        <v>0</v>
      </c>
      <c r="R35" s="172"/>
      <c r="S35" s="172"/>
      <c r="T35" s="173"/>
      <c r="U35" s="172">
        <f>SUM(U36:U40)</f>
        <v>27.35</v>
      </c>
      <c r="AE35" t="s">
        <v>102</v>
      </c>
    </row>
    <row r="36" spans="1:60" outlineLevel="1">
      <c r="A36" s="161">
        <v>20</v>
      </c>
      <c r="B36" s="168" t="s">
        <v>146</v>
      </c>
      <c r="C36" s="197" t="s">
        <v>147</v>
      </c>
      <c r="D36" s="170" t="s">
        <v>148</v>
      </c>
      <c r="E36" s="174">
        <v>15.66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0">
        <v>0</v>
      </c>
      <c r="O36" s="170">
        <f>ROUND(E36*N36,5)</f>
        <v>0</v>
      </c>
      <c r="P36" s="170">
        <v>0</v>
      </c>
      <c r="Q36" s="170">
        <f>ROUND(E36*P36,5)</f>
        <v>0</v>
      </c>
      <c r="R36" s="170"/>
      <c r="S36" s="170"/>
      <c r="T36" s="171">
        <v>0.94199999999999995</v>
      </c>
      <c r="U36" s="170">
        <f>ROUND(E36*T36,2)</f>
        <v>14.75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106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>
      <c r="A37" s="161">
        <v>21</v>
      </c>
      <c r="B37" s="168" t="s">
        <v>149</v>
      </c>
      <c r="C37" s="197" t="s">
        <v>150</v>
      </c>
      <c r="D37" s="170" t="s">
        <v>148</v>
      </c>
      <c r="E37" s="174">
        <v>46.98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0">
        <v>0</v>
      </c>
      <c r="O37" s="170">
        <f>ROUND(E37*N37,5)</f>
        <v>0</v>
      </c>
      <c r="P37" s="170">
        <v>0</v>
      </c>
      <c r="Q37" s="170">
        <f>ROUND(E37*P37,5)</f>
        <v>0</v>
      </c>
      <c r="R37" s="170"/>
      <c r="S37" s="170"/>
      <c r="T37" s="171">
        <v>0.105</v>
      </c>
      <c r="U37" s="170">
        <f>ROUND(E37*T37,2)</f>
        <v>4.93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106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ht="20.399999999999999" outlineLevel="1">
      <c r="A38" s="161">
        <v>22</v>
      </c>
      <c r="B38" s="168" t="s">
        <v>151</v>
      </c>
      <c r="C38" s="197" t="s">
        <v>152</v>
      </c>
      <c r="D38" s="170" t="s">
        <v>148</v>
      </c>
      <c r="E38" s="174">
        <v>15.66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0">
        <v>0</v>
      </c>
      <c r="O38" s="170">
        <f>ROUND(E38*N38,5)</f>
        <v>0</v>
      </c>
      <c r="P38" s="170">
        <v>0</v>
      </c>
      <c r="Q38" s="170">
        <f>ROUND(E38*P38,5)</f>
        <v>0</v>
      </c>
      <c r="R38" s="170"/>
      <c r="S38" s="170"/>
      <c r="T38" s="171">
        <v>0.49</v>
      </c>
      <c r="U38" s="170">
        <f>ROUND(E38*T38,2)</f>
        <v>7.67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106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>
      <c r="A39" s="161">
        <v>23</v>
      </c>
      <c r="B39" s="168" t="s">
        <v>153</v>
      </c>
      <c r="C39" s="197" t="s">
        <v>154</v>
      </c>
      <c r="D39" s="170" t="s">
        <v>148</v>
      </c>
      <c r="E39" s="174">
        <v>140.94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0">
        <v>0</v>
      </c>
      <c r="O39" s="170">
        <f>ROUND(E39*N39,5)</f>
        <v>0</v>
      </c>
      <c r="P39" s="170">
        <v>0</v>
      </c>
      <c r="Q39" s="170">
        <f>ROUND(E39*P39,5)</f>
        <v>0</v>
      </c>
      <c r="R39" s="170"/>
      <c r="S39" s="170"/>
      <c r="T39" s="171">
        <v>0</v>
      </c>
      <c r="U39" s="170">
        <f>ROUND(E39*T39,2)</f>
        <v>0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106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>
      <c r="A40" s="161">
        <v>24</v>
      </c>
      <c r="B40" s="168" t="s">
        <v>155</v>
      </c>
      <c r="C40" s="197" t="s">
        <v>156</v>
      </c>
      <c r="D40" s="170" t="s">
        <v>148</v>
      </c>
      <c r="E40" s="174">
        <v>15.66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0">
        <v>0</v>
      </c>
      <c r="O40" s="170">
        <f>ROUND(E40*N40,5)</f>
        <v>0</v>
      </c>
      <c r="P40" s="170">
        <v>0</v>
      </c>
      <c r="Q40" s="170">
        <f>ROUND(E40*P40,5)</f>
        <v>0</v>
      </c>
      <c r="R40" s="170"/>
      <c r="S40" s="170"/>
      <c r="T40" s="171">
        <v>0</v>
      </c>
      <c r="U40" s="170">
        <f>ROUND(E40*T40,2)</f>
        <v>0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106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>
      <c r="A41" s="162" t="s">
        <v>101</v>
      </c>
      <c r="B41" s="169" t="s">
        <v>66</v>
      </c>
      <c r="C41" s="198" t="s">
        <v>67</v>
      </c>
      <c r="D41" s="172"/>
      <c r="E41" s="175"/>
      <c r="F41" s="178"/>
      <c r="G41" s="178">
        <f>SUMIF(AE42:AE42,"&lt;&gt;NOR",G42:G42)</f>
        <v>0</v>
      </c>
      <c r="H41" s="178"/>
      <c r="I41" s="178">
        <f>SUM(I42:I42)</f>
        <v>0</v>
      </c>
      <c r="J41" s="178"/>
      <c r="K41" s="178">
        <f>SUM(K42:K42)</f>
        <v>0</v>
      </c>
      <c r="L41" s="178"/>
      <c r="M41" s="178">
        <f>SUM(M42:M42)</f>
        <v>0</v>
      </c>
      <c r="N41" s="172"/>
      <c r="O41" s="172">
        <f>SUM(O42:O42)</f>
        <v>0</v>
      </c>
      <c r="P41" s="172"/>
      <c r="Q41" s="172">
        <f>SUM(Q42:Q42)</f>
        <v>0</v>
      </c>
      <c r="R41" s="172"/>
      <c r="S41" s="172"/>
      <c r="T41" s="173"/>
      <c r="U41" s="172">
        <f>SUM(U42:U42)</f>
        <v>23.75</v>
      </c>
      <c r="AE41" t="s">
        <v>102</v>
      </c>
    </row>
    <row r="42" spans="1:60" outlineLevel="1">
      <c r="A42" s="161">
        <v>25</v>
      </c>
      <c r="B42" s="168" t="s">
        <v>157</v>
      </c>
      <c r="C42" s="197" t="s">
        <v>158</v>
      </c>
      <c r="D42" s="170" t="s">
        <v>148</v>
      </c>
      <c r="E42" s="174">
        <v>25.31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0">
        <v>0</v>
      </c>
      <c r="O42" s="170">
        <f>ROUND(E42*N42,5)</f>
        <v>0</v>
      </c>
      <c r="P42" s="170">
        <v>0</v>
      </c>
      <c r="Q42" s="170">
        <f>ROUND(E42*P42,5)</f>
        <v>0</v>
      </c>
      <c r="R42" s="170"/>
      <c r="S42" s="170"/>
      <c r="T42" s="171">
        <v>0.9385</v>
      </c>
      <c r="U42" s="170">
        <f>ROUND(E42*T42,2)</f>
        <v>23.75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106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>
      <c r="A43" s="162" t="s">
        <v>101</v>
      </c>
      <c r="B43" s="169" t="s">
        <v>68</v>
      </c>
      <c r="C43" s="198" t="s">
        <v>69</v>
      </c>
      <c r="D43" s="172"/>
      <c r="E43" s="175"/>
      <c r="F43" s="178"/>
      <c r="G43" s="178">
        <f>SUMIF(AE44:AE44,"&lt;&gt;NOR",G44:G44)</f>
        <v>0</v>
      </c>
      <c r="H43" s="178"/>
      <c r="I43" s="178">
        <f>SUM(I44:I44)</f>
        <v>0</v>
      </c>
      <c r="J43" s="178"/>
      <c r="K43" s="178">
        <f>SUM(K44:K44)</f>
        <v>0</v>
      </c>
      <c r="L43" s="178"/>
      <c r="M43" s="178">
        <f>SUM(M44:M44)</f>
        <v>0</v>
      </c>
      <c r="N43" s="172"/>
      <c r="O43" s="172">
        <f>SUM(O44:O44)</f>
        <v>4.13E-3</v>
      </c>
      <c r="P43" s="172"/>
      <c r="Q43" s="172">
        <f>SUM(Q44:Q44)</f>
        <v>0</v>
      </c>
      <c r="R43" s="172"/>
      <c r="S43" s="172"/>
      <c r="T43" s="173"/>
      <c r="U43" s="172">
        <f>SUM(U44:U44)</f>
        <v>3.89</v>
      </c>
      <c r="AE43" t="s">
        <v>102</v>
      </c>
    </row>
    <row r="44" spans="1:60" ht="20.399999999999999" outlineLevel="1">
      <c r="A44" s="161">
        <v>26</v>
      </c>
      <c r="B44" s="168" t="s">
        <v>159</v>
      </c>
      <c r="C44" s="197" t="s">
        <v>160</v>
      </c>
      <c r="D44" s="170" t="s">
        <v>113</v>
      </c>
      <c r="E44" s="174">
        <v>24.3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0">
        <v>1.7000000000000001E-4</v>
      </c>
      <c r="O44" s="170">
        <f>ROUND(E44*N44,5)</f>
        <v>4.13E-3</v>
      </c>
      <c r="P44" s="170">
        <v>0</v>
      </c>
      <c r="Q44" s="170">
        <f>ROUND(E44*P44,5)</f>
        <v>0</v>
      </c>
      <c r="R44" s="170"/>
      <c r="S44" s="170"/>
      <c r="T44" s="171">
        <v>0.16</v>
      </c>
      <c r="U44" s="170">
        <f>ROUND(E44*T44,2)</f>
        <v>3.89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106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>
      <c r="A45" s="162" t="s">
        <v>101</v>
      </c>
      <c r="B45" s="169" t="s">
        <v>70</v>
      </c>
      <c r="C45" s="198" t="s">
        <v>71</v>
      </c>
      <c r="D45" s="172"/>
      <c r="E45" s="175"/>
      <c r="F45" s="178"/>
      <c r="G45" s="178">
        <f>SUMIF(AE46:AE48,"&lt;&gt;NOR",G46:G48)</f>
        <v>0</v>
      </c>
      <c r="H45" s="178"/>
      <c r="I45" s="178">
        <f>SUM(I46:I48)</f>
        <v>0</v>
      </c>
      <c r="J45" s="178"/>
      <c r="K45" s="178">
        <f>SUM(K46:K48)</f>
        <v>0</v>
      </c>
      <c r="L45" s="178"/>
      <c r="M45" s="178">
        <f>SUM(M46:M48)</f>
        <v>0</v>
      </c>
      <c r="N45" s="172"/>
      <c r="O45" s="172">
        <f>SUM(O46:O48)</f>
        <v>3.2029999999999996E-2</v>
      </c>
      <c r="P45" s="172"/>
      <c r="Q45" s="172">
        <f>SUM(Q46:Q48)</f>
        <v>4.05</v>
      </c>
      <c r="R45" s="172"/>
      <c r="S45" s="172"/>
      <c r="T45" s="173"/>
      <c r="U45" s="172">
        <f>SUM(U46:U48)</f>
        <v>216.93</v>
      </c>
      <c r="AE45" t="s">
        <v>102</v>
      </c>
    </row>
    <row r="46" spans="1:60" outlineLevel="1">
      <c r="A46" s="161">
        <v>27</v>
      </c>
      <c r="B46" s="168" t="s">
        <v>161</v>
      </c>
      <c r="C46" s="197" t="s">
        <v>162</v>
      </c>
      <c r="D46" s="170" t="s">
        <v>116</v>
      </c>
      <c r="E46" s="174">
        <v>40.5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0">
        <v>5.0000000000000002E-5</v>
      </c>
      <c r="O46" s="170">
        <f>ROUND(E46*N46,5)</f>
        <v>2.0300000000000001E-3</v>
      </c>
      <c r="P46" s="170">
        <v>0.1</v>
      </c>
      <c r="Q46" s="170">
        <f>ROUND(E46*P46,5)</f>
        <v>4.05</v>
      </c>
      <c r="R46" s="170"/>
      <c r="S46" s="170"/>
      <c r="T46" s="171">
        <v>9.7000000000000003E-2</v>
      </c>
      <c r="U46" s="170">
        <f>ROUND(E46*T46,2)</f>
        <v>3.93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106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ht="21" outlineLevel="1">
      <c r="A47" s="161"/>
      <c r="B47" s="168"/>
      <c r="C47" s="270" t="s">
        <v>163</v>
      </c>
      <c r="D47" s="271"/>
      <c r="E47" s="272"/>
      <c r="F47" s="273"/>
      <c r="G47" s="274"/>
      <c r="H47" s="177"/>
      <c r="I47" s="177"/>
      <c r="J47" s="177"/>
      <c r="K47" s="177"/>
      <c r="L47" s="177"/>
      <c r="M47" s="177"/>
      <c r="N47" s="170"/>
      <c r="O47" s="170"/>
      <c r="P47" s="170"/>
      <c r="Q47" s="170"/>
      <c r="R47" s="170"/>
      <c r="S47" s="170"/>
      <c r="T47" s="171"/>
      <c r="U47" s="170"/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133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3" t="str">
        <f>C47</f>
        <v>Demontáž stávajícího zábradlí,očištění,přikotvení zábradlí do římsy opěrné zdi přes ocelové plotny 12x12 cm do kotevních ocelových hmoždinek.popř.na chemické kotvy. Syntetický nátěr 3x</v>
      </c>
      <c r="BB47" s="160"/>
      <c r="BC47" s="160"/>
      <c r="BD47" s="160"/>
      <c r="BE47" s="160"/>
      <c r="BF47" s="160"/>
      <c r="BG47" s="160"/>
      <c r="BH47" s="160"/>
    </row>
    <row r="48" spans="1:60" ht="20.399999999999999" outlineLevel="1">
      <c r="A48" s="161">
        <v>28</v>
      </c>
      <c r="B48" s="168" t="s">
        <v>164</v>
      </c>
      <c r="C48" s="197" t="s">
        <v>165</v>
      </c>
      <c r="D48" s="170" t="s">
        <v>166</v>
      </c>
      <c r="E48" s="174">
        <v>500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0">
        <v>6.0000000000000002E-5</v>
      </c>
      <c r="O48" s="170">
        <f>ROUND(E48*N48,5)</f>
        <v>0.03</v>
      </c>
      <c r="P48" s="170">
        <v>0</v>
      </c>
      <c r="Q48" s="170">
        <f>ROUND(E48*P48,5)</f>
        <v>0</v>
      </c>
      <c r="R48" s="170"/>
      <c r="S48" s="170"/>
      <c r="T48" s="171">
        <v>0.42599999999999999</v>
      </c>
      <c r="U48" s="170">
        <f>ROUND(E48*T48,2)</f>
        <v>213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106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>
      <c r="A49" s="162" t="s">
        <v>101</v>
      </c>
      <c r="B49" s="169" t="s">
        <v>72</v>
      </c>
      <c r="C49" s="198" t="s">
        <v>73</v>
      </c>
      <c r="D49" s="172"/>
      <c r="E49" s="175"/>
      <c r="F49" s="178"/>
      <c r="G49" s="178">
        <f>SUMIF(AE50:AE50,"&lt;&gt;NOR",G50:G50)</f>
        <v>0</v>
      </c>
      <c r="H49" s="178"/>
      <c r="I49" s="178">
        <f>SUM(I50:I50)</f>
        <v>0</v>
      </c>
      <c r="J49" s="178"/>
      <c r="K49" s="178">
        <f>SUM(K50:K50)</f>
        <v>0</v>
      </c>
      <c r="L49" s="178"/>
      <c r="M49" s="178">
        <f>SUM(M50:M50)</f>
        <v>0</v>
      </c>
      <c r="N49" s="172"/>
      <c r="O49" s="172">
        <f>SUM(O50:O50)</f>
        <v>1.4449999999999999E-2</v>
      </c>
      <c r="P49" s="172"/>
      <c r="Q49" s="172">
        <f>SUM(Q50:Q50)</f>
        <v>0</v>
      </c>
      <c r="R49" s="172"/>
      <c r="S49" s="172"/>
      <c r="T49" s="173"/>
      <c r="U49" s="172">
        <f>SUM(U50:U50)</f>
        <v>14.39</v>
      </c>
      <c r="AE49" t="s">
        <v>102</v>
      </c>
    </row>
    <row r="50" spans="1:60" outlineLevel="1">
      <c r="A50" s="161">
        <v>29</v>
      </c>
      <c r="B50" s="168" t="s">
        <v>167</v>
      </c>
      <c r="C50" s="197" t="s">
        <v>168</v>
      </c>
      <c r="D50" s="170" t="s">
        <v>113</v>
      </c>
      <c r="E50" s="174">
        <v>60.2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0">
        <v>2.4000000000000001E-4</v>
      </c>
      <c r="O50" s="170">
        <f>ROUND(E50*N50,5)</f>
        <v>1.4449999999999999E-2</v>
      </c>
      <c r="P50" s="170">
        <v>0</v>
      </c>
      <c r="Q50" s="170">
        <f>ROUND(E50*P50,5)</f>
        <v>0</v>
      </c>
      <c r="R50" s="170"/>
      <c r="S50" s="170"/>
      <c r="T50" s="171">
        <v>0.23899999999999999</v>
      </c>
      <c r="U50" s="170">
        <f>ROUND(E50*T50,2)</f>
        <v>14.39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106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>
      <c r="A51" s="162" t="s">
        <v>101</v>
      </c>
      <c r="B51" s="169" t="s">
        <v>74</v>
      </c>
      <c r="C51" s="198" t="s">
        <v>26</v>
      </c>
      <c r="D51" s="172"/>
      <c r="E51" s="175"/>
      <c r="F51" s="178"/>
      <c r="G51" s="178">
        <f>SUMIF(AE52:AE55,"&lt;&gt;NOR",G52:G55)</f>
        <v>0</v>
      </c>
      <c r="H51" s="178"/>
      <c r="I51" s="178">
        <f>SUM(I52:I55)</f>
        <v>0</v>
      </c>
      <c r="J51" s="178"/>
      <c r="K51" s="178">
        <f>SUM(K52:K55)</f>
        <v>0</v>
      </c>
      <c r="L51" s="178"/>
      <c r="M51" s="178">
        <f>SUM(M52:M55)</f>
        <v>0</v>
      </c>
      <c r="N51" s="172"/>
      <c r="O51" s="172">
        <f>SUM(O52:O55)</f>
        <v>0</v>
      </c>
      <c r="P51" s="172"/>
      <c r="Q51" s="172">
        <f>SUM(Q52:Q55)</f>
        <v>0</v>
      </c>
      <c r="R51" s="172"/>
      <c r="S51" s="172"/>
      <c r="T51" s="173"/>
      <c r="U51" s="172">
        <f>SUM(U52:U55)</f>
        <v>0</v>
      </c>
      <c r="AE51" t="s">
        <v>102</v>
      </c>
    </row>
    <row r="52" spans="1:60" outlineLevel="1">
      <c r="A52" s="161">
        <v>30</v>
      </c>
      <c r="B52" s="168" t="s">
        <v>169</v>
      </c>
      <c r="C52" s="197" t="s">
        <v>170</v>
      </c>
      <c r="D52" s="170" t="s">
        <v>171</v>
      </c>
      <c r="E52" s="174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0">
        <v>0</v>
      </c>
      <c r="O52" s="170">
        <f>ROUND(E52*N52,5)</f>
        <v>0</v>
      </c>
      <c r="P52" s="170">
        <v>0</v>
      </c>
      <c r="Q52" s="170">
        <f>ROUND(E52*P52,5)</f>
        <v>0</v>
      </c>
      <c r="R52" s="170"/>
      <c r="S52" s="170"/>
      <c r="T52" s="171">
        <v>0</v>
      </c>
      <c r="U52" s="170">
        <f>ROUND(E52*T52,2)</f>
        <v>0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106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>
      <c r="A53" s="161">
        <v>31</v>
      </c>
      <c r="B53" s="168" t="s">
        <v>172</v>
      </c>
      <c r="C53" s="197" t="s">
        <v>173</v>
      </c>
      <c r="D53" s="170" t="s">
        <v>171</v>
      </c>
      <c r="E53" s="174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0">
        <v>0</v>
      </c>
      <c r="O53" s="170">
        <f>ROUND(E53*N53,5)</f>
        <v>0</v>
      </c>
      <c r="P53" s="170">
        <v>0</v>
      </c>
      <c r="Q53" s="170">
        <f>ROUND(E53*P53,5)</f>
        <v>0</v>
      </c>
      <c r="R53" s="170"/>
      <c r="S53" s="170"/>
      <c r="T53" s="171">
        <v>0</v>
      </c>
      <c r="U53" s="170">
        <f>ROUND(E53*T53,2)</f>
        <v>0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106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>
      <c r="A54" s="161">
        <v>32</v>
      </c>
      <c r="B54" s="168" t="s">
        <v>174</v>
      </c>
      <c r="C54" s="197" t="s">
        <v>175</v>
      </c>
      <c r="D54" s="170" t="s">
        <v>171</v>
      </c>
      <c r="E54" s="174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0">
        <v>0</v>
      </c>
      <c r="O54" s="170">
        <f>ROUND(E54*N54,5)</f>
        <v>0</v>
      </c>
      <c r="P54" s="170">
        <v>0</v>
      </c>
      <c r="Q54" s="170">
        <f>ROUND(E54*P54,5)</f>
        <v>0</v>
      </c>
      <c r="R54" s="170"/>
      <c r="S54" s="170"/>
      <c r="T54" s="171">
        <v>0</v>
      </c>
      <c r="U54" s="170">
        <f>ROUND(E54*T54,2)</f>
        <v>0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106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>
      <c r="A55" s="186">
        <v>33</v>
      </c>
      <c r="B55" s="187" t="s">
        <v>176</v>
      </c>
      <c r="C55" s="199" t="s">
        <v>177</v>
      </c>
      <c r="D55" s="188" t="s">
        <v>171</v>
      </c>
      <c r="E55" s="189">
        <v>1</v>
      </c>
      <c r="F55" s="190"/>
      <c r="G55" s="191">
        <f>ROUND(E55*F55,2)</f>
        <v>0</v>
      </c>
      <c r="H55" s="190"/>
      <c r="I55" s="191">
        <f>ROUND(E55*H55,2)</f>
        <v>0</v>
      </c>
      <c r="J55" s="190"/>
      <c r="K55" s="191">
        <f>ROUND(E55*J55,2)</f>
        <v>0</v>
      </c>
      <c r="L55" s="191">
        <v>21</v>
      </c>
      <c r="M55" s="191">
        <f>G55*(1+L55/100)</f>
        <v>0</v>
      </c>
      <c r="N55" s="188">
        <v>0</v>
      </c>
      <c r="O55" s="188">
        <f>ROUND(E55*N55,5)</f>
        <v>0</v>
      </c>
      <c r="P55" s="188">
        <v>0</v>
      </c>
      <c r="Q55" s="188">
        <f>ROUND(E55*P55,5)</f>
        <v>0</v>
      </c>
      <c r="R55" s="188"/>
      <c r="S55" s="188"/>
      <c r="T55" s="192">
        <v>0</v>
      </c>
      <c r="U55" s="188">
        <f>ROUND(E55*T55,2)</f>
        <v>0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106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>
      <c r="A56" s="6"/>
      <c r="B56" s="7" t="s">
        <v>178</v>
      </c>
      <c r="C56" s="200" t="s">
        <v>178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15</v>
      </c>
      <c r="AD56">
        <v>21</v>
      </c>
    </row>
    <row r="57" spans="1:60">
      <c r="A57" s="193"/>
      <c r="B57" s="194">
        <v>26</v>
      </c>
      <c r="C57" s="201" t="s">
        <v>178</v>
      </c>
      <c r="D57" s="195"/>
      <c r="E57" s="195"/>
      <c r="F57" s="195"/>
      <c r="G57" s="196">
        <f>G8+G14+G16+G19+G22+G31+G33+G35+G41+G43+G45+G49+G51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179</v>
      </c>
    </row>
    <row r="58" spans="1:60">
      <c r="A58" s="6"/>
      <c r="B58" s="7" t="s">
        <v>178</v>
      </c>
      <c r="C58" s="200" t="s">
        <v>178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>
      <c r="A59" s="6"/>
      <c r="B59" s="7" t="s">
        <v>178</v>
      </c>
      <c r="C59" s="200" t="s">
        <v>178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>
      <c r="A60" s="249">
        <v>33</v>
      </c>
      <c r="B60" s="249"/>
      <c r="C60" s="25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>
      <c r="A61" s="251"/>
      <c r="B61" s="252"/>
      <c r="C61" s="253"/>
      <c r="D61" s="252"/>
      <c r="E61" s="252"/>
      <c r="F61" s="252"/>
      <c r="G61" s="25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180</v>
      </c>
    </row>
    <row r="62" spans="1:60">
      <c r="A62" s="255"/>
      <c r="B62" s="256"/>
      <c r="C62" s="257"/>
      <c r="D62" s="256"/>
      <c r="E62" s="256"/>
      <c r="F62" s="256"/>
      <c r="G62" s="2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>
      <c r="A63" s="255"/>
      <c r="B63" s="256"/>
      <c r="C63" s="257"/>
      <c r="D63" s="256"/>
      <c r="E63" s="256"/>
      <c r="F63" s="256"/>
      <c r="G63" s="2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>
      <c r="A64" s="255"/>
      <c r="B64" s="256"/>
      <c r="C64" s="257"/>
      <c r="D64" s="256"/>
      <c r="E64" s="256"/>
      <c r="F64" s="256"/>
      <c r="G64" s="2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>
      <c r="A65" s="259"/>
      <c r="B65" s="260"/>
      <c r="C65" s="261"/>
      <c r="D65" s="260"/>
      <c r="E65" s="260"/>
      <c r="F65" s="260"/>
      <c r="G65" s="262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>
      <c r="A66" s="6"/>
      <c r="B66" s="7" t="s">
        <v>178</v>
      </c>
      <c r="C66" s="200" t="s">
        <v>178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>
      <c r="C67" s="202"/>
      <c r="AE67" t="s">
        <v>181</v>
      </c>
    </row>
  </sheetData>
  <mergeCells count="8">
    <mergeCell ref="A60:C60"/>
    <mergeCell ref="A61:G65"/>
    <mergeCell ref="A1:G1"/>
    <mergeCell ref="C2:G2"/>
    <mergeCell ref="C3:G3"/>
    <mergeCell ref="C4:G4"/>
    <mergeCell ref="C26:G26"/>
    <mergeCell ref="C47:G47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Kapitán</dc:creator>
  <cp:lastModifiedBy>Roman Kapitán</cp:lastModifiedBy>
  <cp:lastPrinted>2014-02-28T09:52:57Z</cp:lastPrinted>
  <dcterms:created xsi:type="dcterms:W3CDTF">2009-04-08T07:15:50Z</dcterms:created>
  <dcterms:modified xsi:type="dcterms:W3CDTF">2018-06-13T11:12:50Z</dcterms:modified>
</cp:coreProperties>
</file>