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E" sheetId="2" r:id="rId2"/>
    <sheet name="SO 000" sheetId="3" r:id="rId3"/>
    <sheet name="SO 101" sheetId="4" r:id="rId4"/>
    <sheet name="SO 102" sheetId="5" r:id="rId5"/>
    <sheet name="SO 103" sheetId="6" r:id="rId6"/>
    <sheet name="SO 104" sheetId="7" r:id="rId7"/>
    <sheet name="SO 201" sheetId="8" r:id="rId8"/>
    <sheet name="SO 401" sheetId="9" r:id="rId9"/>
  </sheets>
  <definedNames/>
  <calcPr fullCalcOnLoad="1"/>
</workbook>
</file>

<file path=xl/sharedStrings.xml><?xml version="1.0" encoding="utf-8"?>
<sst xmlns="http://schemas.openxmlformats.org/spreadsheetml/2006/main" count="2255" uniqueCount="579">
  <si>
    <t>Firma: Firma</t>
  </si>
  <si>
    <t>Soupis objektů s DPH</t>
  </si>
  <si>
    <t>Stavba: 022/2017 - Místo pro přecházení na silnici I/57 Bludovice u Nového Jičína (lokalita Česká škola)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</si>
  <si>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</si>
  <si>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</si>
  <si>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</si>
  <si>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</si>
  <si>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</si>
  <si>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</si>
  <si>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</si>
  <si>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</si>
  <si>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</si>
  <si>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</si>
  <si>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</si>
  <si>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</si>
  <si>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022/2017</t>
  </si>
  <si>
    <t>Místo pro přecházení na silnici I/57 Bludovice u Nového Jičína (lokalita Česká škola)</t>
  </si>
  <si>
    <t>O</t>
  </si>
  <si>
    <t>Rozpočet:</t>
  </si>
  <si>
    <t>0,00</t>
  </si>
  <si>
    <t>15,00</t>
  </si>
  <si>
    <t>21,00</t>
  </si>
  <si>
    <t>3</t>
  </si>
  <si>
    <t>2</t>
  </si>
  <si>
    <t>E</t>
  </si>
  <si>
    <t>Dočasné dopravní značení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</si>
  <si>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</si>
  <si>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</si>
  <si>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</si>
  <si>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</si>
  <si>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</si>
  <si>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</si>
  <si>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</si>
  <si>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</si>
  <si>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</si>
  <si>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</si>
  <si>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</si>
  <si>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</si>
  <si>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</si>
  <si>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</si>
  <si>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</si>
  <si>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</si>
  <si>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</si>
  <si>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</si>
  <si>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Ostatní konstrukce a práce</t>
  </si>
  <si>
    <t>P</t>
  </si>
  <si>
    <t>914122</t>
  </si>
  <si>
    <t>DOPRAVNÍ ZNAČKY ZÁKLADNÍ VELIKOSTI OCELOVÉ FÓLIE TŘ 1 - MONTÁŽ S PŘEMÍSTĚNÍM</t>
  </si>
  <si>
    <t>KUS</t>
  </si>
  <si>
    <t>PP</t>
  </si>
  <si>
    <t>dočasné dopravní značení  
na fluorescenčním podkladu</t>
  </si>
  <si>
    <t>VV</t>
  </si>
  <si>
    <t>A15 2=2,0000 [A]</t>
  </si>
  <si>
    <t>TS</t>
  </si>
  <si>
    <t>položka zahrnuje:  
- dopravu demontované značky z dočasné skládky  
- osazení a montáž značky na místě určeném projektem  
- nutnou opravu poškozených částí  
nezahrnuje dodávku značky</t>
  </si>
  <si>
    <t>dočasné dopravní značení</t>
  </si>
  <si>
    <t>IJ4c 2=2,0000 [A] 
B20a:30 2=2,0000 [B] 
B20b: 30 2=2,0000 [C] 
B21a 2=2,0000 [D] 
B21b 2=2,0000 [E] 
Celkem: A+B+C+D+E=10,0000 [F]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</si>
  <si>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</si>
  <si>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</si>
  <si>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</si>
  <si>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914129</t>
  </si>
  <si>
    <t>DOPRAV ZNAČKY ZÁKLAD VEL OCEL FÓLIE TŘ 1 - NÁJEMNÉ</t>
  </si>
  <si>
    <t>KSDEN</t>
  </si>
  <si>
    <t>A15 2*60=120,0000 [A]</t>
  </si>
  <si>
    <t>položka zahrnuje sazbu za pronájem dopravních značek a zařízení, počet jednotek je určen jako součin počtu značek a počtu dní použití</t>
  </si>
  <si>
    <t>IJ4c 2*45=90,0000 [A] 
B20a:30 2*15=30,0000 [B] 
B20b: 30 2*15=30,0000 [C] 
B21a 2*15=30,0000 [D] 
B21b 2*15=30,0000 [E] 
Celkem: A+B+C+D+E=210,0000 [F]</t>
  </si>
  <si>
    <t>7</t>
  </si>
  <si>
    <t>914952</t>
  </si>
  <si>
    <t/>
  </si>
  <si>
    <t>SLOUPKY A STOJKY DZ Z JÄKL PROF PRO OCEL STOJAN MONT S PŘESUN</t>
  </si>
  <si>
    <t>A15 2=2,0000 [A] 
IJ4c 2=2,0000 [B] 
B20a:30 2=2,0000 [C] 
B20b+B21b: 30 2=2,0000 [D] 
B21a 2=2,0000 [E] 
Celkem: A+B+C+D+E=10,0000 [F]</t>
  </si>
  <si>
    <t>položka zahrnuje:  
- dopravu demontovaného zařízení z dočasné skládky  
- osazení a montáž zařízení na místě určeném projektem  
- nutnou opravu poškozených částí  
nezahrnuje dodávku sloupku, stojky a upevňovacího zařízení</t>
  </si>
  <si>
    <t>8</t>
  </si>
  <si>
    <t>914953</t>
  </si>
  <si>
    <t>SLOUPKY A STOJKY DZ Z JÄKL PROFILŮ PRO OCEL STOJAN DEMONTÁŽ</t>
  </si>
  <si>
    <t>914959</t>
  </si>
  <si>
    <t>SLOUP A STOJKY DZ Z JÄKL PRO OCEL STOJAN NÁJEMNÉ</t>
  </si>
  <si>
    <t>A15 2*60=120,0000 [A] 
IJ4c 2*45=90,0000 [B] 
B20a:30 2*15=30,0000 [C] 
B20b+B21b: 30 2*15=30,0000 [D] 
B21a 2*15=30,0000 [E] 
Celkem: A+B+C+D+E=300,0000 [F]</t>
  </si>
  <si>
    <t>položka zahrnuje sazbu za pronájem dopravních značek a zařízení. Počet měrných jednotek se určí jako součin počtu sloupků a počtu dní použití</t>
  </si>
  <si>
    <t>916122</t>
  </si>
  <si>
    <t>DOPRAV SVĚTLO VÝSTRAŽ SOUPRAVA 3KS - MONTÁŽ S PŘESUNEM</t>
  </si>
  <si>
    <t>pro Z4a 2=2,0000 [A] 
pro Z4b 2=2,0000 [B] 
Celkem: A+B=4,0000 [C]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</si>
  <si>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</si>
  <si>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11</t>
  </si>
  <si>
    <t>916123</t>
  </si>
  <si>
    <t>DOPRAV SVĚTLO VÝSTRAŽ SOUPRAVA 3KS - DEMONTÁŽ</t>
  </si>
  <si>
    <t>Položka zahrnuje odstranění, demontáž a odklizení zařízení s odvozem na předepsané místo</t>
  </si>
  <si>
    <t>12</t>
  </si>
  <si>
    <t>916129</t>
  </si>
  <si>
    <t>DOPRAV SVĚTLO VÝSTRAŽ SOUPRAVA 3KS - NÁJEMNÉ</t>
  </si>
  <si>
    <t>pro Z4a 2*45=90,0000 [A] 
pro Z4b 2*15=30,0000 [B] 
Celkem: A+B=120,0000 [C]</t>
  </si>
  <si>
    <t>položka zahrnuje sazbu za pronájem zařízení. Počet měrných jednotek se určí jako součin počtu zařízení a počtu dní použití.</t>
  </si>
  <si>
    <t>13</t>
  </si>
  <si>
    <t>916352</t>
  </si>
  <si>
    <t>SMĚROVACÍ DESKY Z4 OBOUSTR S FÓLIÍ TŘ 1 - MONTÁŽ S PŘESUNEM</t>
  </si>
  <si>
    <t>Z4a 19=19,0000 [A] 
Z4b 10=10,0000 [B] 
Celkem: A+B=29,0000 [C]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</si>
  <si>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</si>
  <si>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14</t>
  </si>
  <si>
    <t>916353</t>
  </si>
  <si>
    <t>SMĚROVACÍ DESKY Z4 OBOUSTR S FÓLIÍ TŘ 1 - DEMONTÁŽ</t>
  </si>
  <si>
    <t>15</t>
  </si>
  <si>
    <t>916359</t>
  </si>
  <si>
    <t>SMĚROVACÍ DESKY Z4 OBOUSTR S FÓLIÍ TŘ 1 - NÁJEMNÉ</t>
  </si>
  <si>
    <t>Z4a 19*45=855,0000 [A] 
Z4b 10*15=150,0000 [B] 
Celkem: A+B=1 005,0000 [C]</t>
  </si>
  <si>
    <t>SO 000</t>
  </si>
  <si>
    <t>Ostatní a vedlejší náklady</t>
  </si>
  <si>
    <t>Všeobecné konstrukce a práce</t>
  </si>
  <si>
    <t>02620</t>
  </si>
  <si>
    <t>ZKOUŠENÍ KONSTRUKCÍ A PRACÍ NEZÁVISLOU ZKUŠEBNOU</t>
  </si>
  <si>
    <t>KPL</t>
  </si>
  <si>
    <t>zahrnuje veškeré náklady spojené s objednatelem požadovanými zkouškami</t>
  </si>
  <si>
    <t>02911</t>
  </si>
  <si>
    <t>OSTATNÍ POŽADAVKY - GEODETICKÉ ZAMĚŘENÍ</t>
  </si>
  <si>
    <t>zahrnuje veškeré náklady spojené s objednatelem požadovanými pracemi</t>
  </si>
  <si>
    <t>02944</t>
  </si>
  <si>
    <t>OSTAT POŽADAVKY - DOKUMENTACE SKUTEČ PROVEDENÍ V DIGIT FORMĚ</t>
  </si>
  <si>
    <t>02945</t>
  </si>
  <si>
    <t>OSTAT POŽADAVKY - GEOMETRICKÝ PLÁN</t>
  </si>
  <si>
    <t>položka zahrnuje:                                                                                                                   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</si>
  <si>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</si>
  <si>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</si>
  <si>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</si>
  <si>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101</t>
  </si>
  <si>
    <t>Chodníky a nástupiště</t>
  </si>
  <si>
    <t>014102</t>
  </si>
  <si>
    <t>POPLATKY ZA SKLÁDKU</t>
  </si>
  <si>
    <t>T</t>
  </si>
  <si>
    <t>zemina, kámen</t>
  </si>
  <si>
    <t>pol.č. 122736 26,904*2,0=53,8080 [A] 
pol.č. 113176 0,7*2,6=1,8200 [B] 
Celkem: A+B=55,6280 [C]</t>
  </si>
  <si>
    <t>zahrnuje veškeré poplatky provozovateli skládky související s uložením odpadu na skládce.</t>
  </si>
  <si>
    <t>beton</t>
  </si>
  <si>
    <t>pol.č. 113186 0,12*2,3=0,2760 [A] 
pol.č. 113524 
(5,0+2,3+2,9)*0,15*0,25*2,6=0,9945 [B] 
17,6*0,1*0,25*2,6=1,1440 [C] 
Celkem: A+B+C=2,4145 [D]</t>
  </si>
  <si>
    <t>Zemní práce</t>
  </si>
  <si>
    <t>113176</t>
  </si>
  <si>
    <t>ODSTRAN KRYTU ZPEVNĚNÝCH PLOCH Z DLAŽEB KOSTEK, ODVOZ DO 12KM</t>
  </si>
  <si>
    <t>M3</t>
  </si>
  <si>
    <t>žulové kostky 10/10/10</t>
  </si>
  <si>
    <t>70*0,1*0,1=0,7000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</si>
  <si>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</si>
  <si>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113186</t>
  </si>
  <si>
    <t>ODSTRANĚNÍ KRYTU ZPEVNĚNÝCH PLOCH Z DLAŽDIC, ODVOZ DO 12KM</t>
  </si>
  <si>
    <t>vč. odvozu a uložení na skládku</t>
  </si>
  <si>
    <t>vjezd k parc.č. 210 1,5*0,08=0,1200 [A]</t>
  </si>
  <si>
    <t>113524</t>
  </si>
  <si>
    <t>ODSTRANĚNÍ CHODNÍKOVÝCH OBRUBNÍKŮ BETONOVÝCH, ODVOZ DO 5KM</t>
  </si>
  <si>
    <t>M</t>
  </si>
  <si>
    <t>š. 150mm v místě autobusové zastávky - směr Nový Jičín (nástupištní plocha) 
5,0+2,3+2,9=10,2000 [A] 
š. 100mm v krajnici (záliv autobusové zastávky) 
17,6=17,6000 [B] 
Celkem: A+B=27,8000 [C]</t>
  </si>
  <si>
    <t>11352B</t>
  </si>
  <si>
    <t>ODSTRANĚNÍ CHODNÍKOVÝCH OBRUBNÍKŮ BETONOVÝCH - DOPRAVA</t>
  </si>
  <si>
    <t>TKM</t>
  </si>
  <si>
    <t>příplatek za dalších 7km dopravy</t>
  </si>
  <si>
    <t>š. 150mm v místě autobusové zastávky - směr Nový Jičín (nástupištní plocha) 
(5,0+2,3+2,9)*0,15*0,25*2,6*7=6,9615 [A] 
š. 100mm v krajnici (záliv autobusové zastávky) 
17,6*0,1*0,25*2,6*7=8,0080 [B] 
Celkem: A+B=14,9695 [C]</t>
  </si>
  <si>
    <t>Položka zahrnuje samostatnou dopravu suti a vybouraných hmot. Množství se určí jako součin hmotnosti [t] a požadované vzdálenosti [km].</t>
  </si>
  <si>
    <t>12273</t>
  </si>
  <si>
    <t>ODKOPÁVKY A PROKOPÁVKY OBECNÉ TŘ. I</t>
  </si>
  <si>
    <t>s ponecháním na meziskládce pro zpětné využití</t>
  </si>
  <si>
    <t>s vytříděním vytěžené zeminy: 
pro zpětné rozprostření a osetí (viz. pol. č. 18232) 17,09=17,0900 [A] 
pro dosypávky (podkladní vrstva chodníků) (viz. pol.č. 17110) 72,159=72,1590 [B] 
Celkem: A+B=89,2490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</si>
  <si>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</si>
  <si>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122736</t>
  </si>
  <si>
    <t>ODKOPÁVKY A PROKOPÁVKY OBECNÉ TŘ. I, ODVOZ DO 12KM</t>
  </si>
  <si>
    <t>chodník dl. cca 35,2 (řez E-E, D-D, C-C) (60,33+1,51+12,6+18,73)*0,25*1,1=25,6218 [A] 
chodník dl. cca 35,3 (řez C-C, A-A) (58,07+37,32)*0,45*1,1=47,2181 [B] 
chodník dl. cca 13,3 (řez A-A) (22,07+30,42)*0,75*1,1=43,3043 [C] 
odpočet kubatury pro zpětné použití (viz. pol.č. 12273) -89,24=-89,2400 [D] 
Celkem: A+B+C+D=26,9042 [E]</t>
  </si>
  <si>
    <t>17110</t>
  </si>
  <si>
    <t>ULOŽENÍ SYPANINY DO NÁSYPŮ SE ZHUTNĚNÍM</t>
  </si>
  <si>
    <t>vytěženou zeminou z meziskládky</t>
  </si>
  <si>
    <t>podkladní vrstva chodníků 
- chodník dl. 35,3 (58,07+37,32)/2*0,55*1,1=28,8555 [A] 
- chodník dl. 13,3 (22,07+30,42)*0,75*1,1=43,3043 [B] 
Celkem: A+B=72,1598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</si>
  <si>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</si>
  <si>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</si>
  <si>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</si>
  <si>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M2</t>
  </si>
  <si>
    <t>min. 30 Mpa</t>
  </si>
  <si>
    <t>268,2=268,2000 [A]</t>
  </si>
  <si>
    <t>položka zahrnuje úpravu pláně včetně vyrovnání výškových rozdílů. Míru zhutnění určuje projekt.</t>
  </si>
  <si>
    <t>18232</t>
  </si>
  <si>
    <t>ROZPROSTŘENÍ ORNICE V ROVINĚ V TL DO 0,15M</t>
  </si>
  <si>
    <t>ornicí z meziskládky</t>
  </si>
  <si>
    <t>99,06*1,15=113,9190 [A]</t>
  </si>
  <si>
    <t>položka zahrnuje:  
nutné přemístění ornice z dočasných skládek vzdálených do 50m  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</si>
  <si>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</si>
  <si>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</si>
  <si>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</si>
  <si>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</si>
  <si>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21197</t>
  </si>
  <si>
    <t>OPLÁŠTĚNÍ ODVODŇOVACÍCH ŽEBER Z GEOTEXTILIE</t>
  </si>
  <si>
    <t>obalení trativodu</t>
  </si>
  <si>
    <t>2,0*106,7=213,4000 [A]</t>
  </si>
  <si>
    <t>položka zahrnuje dodávku předepsané geotextilie, mimostaveništní a vnitrostaveništní dopravu a její uložení včetně potřebných přesahů (nezapočítávají se do výměry)</t>
  </si>
  <si>
    <t>212625</t>
  </si>
  <si>
    <t>TRATIVODY KOMPL Z TRUB Z PLAST HM DN DO 100MM, RÝHA TŘ I</t>
  </si>
  <si>
    <t>vč. zemních prací a obsypu kamenivem 16/32</t>
  </si>
  <si>
    <t>(2*36,0+25,0)*1,1=106,7000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</si>
  <si>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</si>
  <si>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289971</t>
  </si>
  <si>
    <t>OPLÁŠTĚNÍ (ZPEVNĚNÍ) Z GEOTEXTILIE</t>
  </si>
  <si>
    <t>separační geotextilie 300g/m2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</si>
  <si>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</si>
  <si>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Komunikace</t>
  </si>
  <si>
    <t>16</t>
  </si>
  <si>
    <t>56330</t>
  </si>
  <si>
    <t>VOZOVKOVÉ VRSTVY ZE ŠTĚRKODRTI</t>
  </si>
  <si>
    <t>ŠD 32/64</t>
  </si>
  <si>
    <t>prům. tl. 150mm 
(182,42+1,51+11,95+2,04+8,4)*0,15*1,3=40,2324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</si>
  <si>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</si>
  <si>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17</t>
  </si>
  <si>
    <t>582611</t>
  </si>
  <si>
    <t>KRYTY Z BETON DLAŽDIC SE ZÁMKEM ŠEDÝCH TL 60MM DO LOŽE Z KAM</t>
  </si>
  <si>
    <t>vč. lože ze ŠP tl. 40mm</t>
  </si>
  <si>
    <t>(182,42+1,51)*1,1=202,3230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</si>
  <si>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</si>
  <si>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18</t>
  </si>
  <si>
    <t>582614</t>
  </si>
  <si>
    <t>KRYTY Z BETON DLAŽDIC SE ZÁMKEM BAREV TL 60MM DO LOŽE Z KAM</t>
  </si>
  <si>
    <t>kontrastní dlažba š. 350mm, vč. lože ze ŠP tl. 40mm</t>
  </si>
  <si>
    <t>8,4*1,1=9,2400 [A]</t>
  </si>
  <si>
    <t>19</t>
  </si>
  <si>
    <t>58261R</t>
  </si>
  <si>
    <t>UMĚLÁ VODÍCÍ LINIE</t>
  </si>
  <si>
    <t>š. 200mm, vč. lože ze ŠP tl. 40mm</t>
  </si>
  <si>
    <t>2,04*1,1=2,2440 [A]</t>
  </si>
  <si>
    <t>20</t>
  </si>
  <si>
    <t>582627</t>
  </si>
  <si>
    <t>KRYTY Z BETON DLAŽDIC SE ZÁMKEM ŠEDÝCH RELIÉF TL 60MM DO LOŽE Z MC</t>
  </si>
  <si>
    <t>11,95*1,1=13,1450 [A]</t>
  </si>
  <si>
    <t>Potrubí</t>
  </si>
  <si>
    <t>21</t>
  </si>
  <si>
    <t>87633</t>
  </si>
  <si>
    <t>CHRÁNIČKY Z TRUB PLASTOVÝCH DN DO 150MM</t>
  </si>
  <si>
    <t>kopoflex dn 110</t>
  </si>
  <si>
    <t>25=25,0000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</si>
  <si>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</si>
  <si>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22</t>
  </si>
  <si>
    <t>899309</t>
  </si>
  <si>
    <t>DOPLŇKY NA POTRUBÍ - VÝSTRAŽNÁ FÓLIE</t>
  </si>
  <si>
    <t>oranžová barva š. cca 300mm</t>
  </si>
  <si>
    <t>- Položka zahrnuje veškerý materiál, výrobky a polotovary, včetně mimostaveništní a vnitrostaveništní dopravy (rovněž přesuny), včetně naložení a složení,případně s uložením.</t>
  </si>
  <si>
    <t>23</t>
  </si>
  <si>
    <t>9142.R1</t>
  </si>
  <si>
    <t>DŘEVĚNÁ INFORMAČNÍ TABULE - MONTÁŽ S PŘEMÍSTĚNÍM</t>
  </si>
  <si>
    <t>zpětné osazení</t>
  </si>
  <si>
    <t>u zastávky ve směru na Nový Jičín 
1=1,0000 [A]</t>
  </si>
  <si>
    <t>položka zahrnuje:  
- dopravu tabule z dočasné skládky  
- osazení a montáž tabule na místě určeném projektem  
- nutnou opravu poškozených částí  
nezahrnuje dodávku tabule</t>
  </si>
  <si>
    <t>24</t>
  </si>
  <si>
    <t>9142.R2</t>
  </si>
  <si>
    <t>DŘEVĚNÁ INFORMAČNÍ TABULE - DEMONTÁŽ</t>
  </si>
  <si>
    <t>vč. uložení do úschovny pro zpětné osazení</t>
  </si>
  <si>
    <t>25</t>
  </si>
  <si>
    <t>917223</t>
  </si>
  <si>
    <t>SILNIČNÍ A CHODNÍKOVÉ OBRUBY Z BETONOVÝCH OBRUBNÍKŮ ŠÍŘ 100MM</t>
  </si>
  <si>
    <t>250/100/1000</t>
  </si>
  <si>
    <t>(2,1+11,1+0,7+2,0+18,3+35,3+15,3+3,8+2,5)*1,1=100,2100 [A]</t>
  </si>
  <si>
    <t>Položka zahrnuje:  
dodání a pokládku betonových obrubníků o rozměrech předepsaných zadávací dokumentací  
betonové lože i boční betonovou opěrku.</t>
  </si>
  <si>
    <t>26</t>
  </si>
  <si>
    <t>917224</t>
  </si>
  <si>
    <t>SILNIČNÍ A CHODNÍKOVÉ OBRUBY Z BETONOVÝCH OBRUBNÍKŮ ŠÍŘ 150MM</t>
  </si>
  <si>
    <t>250/150/1000</t>
  </si>
  <si>
    <t>((35,3-13,0-4,0)+(35,2-4,0-4,0)+(12,2-4,0-1,0)+(38,3-2,6-1,0-14,0-1,0))*1,1=79,6400 [A]</t>
  </si>
  <si>
    <t>27</t>
  </si>
  <si>
    <t>300/150/1000</t>
  </si>
  <si>
    <t>12,0*2+1,0+2,0=27,0000 [A]</t>
  </si>
  <si>
    <t>28</t>
  </si>
  <si>
    <t>150/150/1000</t>
  </si>
  <si>
    <t>(4,0+4,0+4,0+4,0+1,0+1,0+3,7)*1,1=23,8700 [A]</t>
  </si>
  <si>
    <t>SO 102</t>
  </si>
  <si>
    <t>Úpravy komunikace a středový dělící ostrůvek</t>
  </si>
  <si>
    <t>zemina, kamení</t>
  </si>
  <si>
    <t>pol.č. 113326 72,425*1,9=137,6075 [A] 
pol.č. 131736 1,8*2,0=3,6000 [B] 
Celkem: A+B=141,2075 [C]</t>
  </si>
  <si>
    <t>asfalt</t>
  </si>
  <si>
    <t>pol.č. 113726 33,31*2,4=79,9440 [A]</t>
  </si>
  <si>
    <t>113321</t>
  </si>
  <si>
    <t>ODSTRAN PODKL ZPEVNĚNÝCH PLOCH Z KAMENIVA NESTMEL, ODVOZ DO 1KM</t>
  </si>
  <si>
    <t>s uložením na meziskládku pro zpětné využití (pouze v případě vhodného materiálu lze použít do podkladních vrstev. V opačném případě bude kubatura odvezena na skládku)  
s uložením na meziskládku pro zpětné využití</t>
  </si>
  <si>
    <t>413,9*0,35*0,5=72,4325 [A]</t>
  </si>
  <si>
    <t>113326</t>
  </si>
  <si>
    <t>ODSTRAN PODKL ZPEVNĚNÝCH PLOCH Z KAMENIVA NESTMEL, ODVOZ DO 12KM</t>
  </si>
  <si>
    <t>413,9*0,35=144,8650 [A] 
odpočet zpětně využité kubatury (viz. pol.č. 113321) -72,44=-72,4400 [B] 
Celkem: A+B=72,4250 [C]</t>
  </si>
  <si>
    <t>11372</t>
  </si>
  <si>
    <t>FRÉZOVÁNÍ ZPEVNĚNÝCH PLOCH ASFALTOVÝCH</t>
  </si>
  <si>
    <t>s uložením na meziskládku pro zpětné použití</t>
  </si>
  <si>
    <t>viz. pol.č. 56962 1,41=1,4100 [A]</t>
  </si>
  <si>
    <t>113726</t>
  </si>
  <si>
    <t>FRÉZOVÁNÍ ZPEVNĚNÝCH PLOCH ASFALTOVÝCH, ODVOZ DO 12KM</t>
  </si>
  <si>
    <t>tl. 100mm (87+30,2+230)*0,1=34,7200 [A] 
odpočet zpětně využité kubatury (viz. pol.č 11372) -1,41=-1,4100 [B] 
Celkem: A+B=33,3100 [C]</t>
  </si>
  <si>
    <t>12110</t>
  </si>
  <si>
    <t>SEJMUTÍ ORNICE NEBO LESNÍ PŮDY</t>
  </si>
  <si>
    <t>s uložením na meziskládku pro zpětné využití</t>
  </si>
  <si>
    <t>tl. 100mm 80*0,1=8,0000 [A]</t>
  </si>
  <si>
    <t>položka zahrnuje sejmutí ornice bez ohledu na tloušťku vrstvy a její vodorovnou dopravu  
nezahrnuje uložení na trvalou skládku</t>
  </si>
  <si>
    <t>131736</t>
  </si>
  <si>
    <t>HLOUBENÍ JAM ZAPAŽ I NEPAŽ TŘ. I, ODVOZ DO 12KM</t>
  </si>
  <si>
    <t>výkop pro novou UV 1,0*1,0*1,8=1,8000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</si>
  <si>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</si>
  <si>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min. 45Mpa</t>
  </si>
  <si>
    <t>413,9=413,9000 [A] 
30,2=30,2000 [B] 
Celkem: A+B=444,1000 [C]</t>
  </si>
  <si>
    <t>rekultivace</t>
  </si>
  <si>
    <t>41,1=41,1000 [A]</t>
  </si>
  <si>
    <t>413,9=413,9000 [A]</t>
  </si>
  <si>
    <t>Vodorovné konstrukce</t>
  </si>
  <si>
    <t>451314</t>
  </si>
  <si>
    <t>PODKLADNÍ A VÝPLŇOVÉ VRSTVY Z PROSTÉHO BETONU C25/30</t>
  </si>
  <si>
    <t>C20/25 - XF4</t>
  </si>
  <si>
    <t>tl. 200mm (24,14-2*5,3)*0,2*1,05=2,8434 [A] 
tl. 250mm2*5,3*0,25*1,05=2,7825 [B] 
Celkem: A+B=5,6259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</si>
  <si>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</si>
  <si>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56313</t>
  </si>
  <si>
    <t>VOZOVKOVÉ VRSTVY Z MECHANICKY ZPEVNĚNÉHO KAMENIVA TL. DO 150MM</t>
  </si>
  <si>
    <t>MZK tl. 150mm</t>
  </si>
  <si>
    <t>56334</t>
  </si>
  <si>
    <t>VOZOVKOVÉ VRSTVY ZE ŠTĚRKODRTI TL. DO 200MM</t>
  </si>
  <si>
    <t>tl. 200mm</t>
  </si>
  <si>
    <t>56962</t>
  </si>
  <si>
    <t>ZPEVNĚNÍ KRAJNIC Z RECYKLOVANÉHO MATERIÁLU TL DO 100MM</t>
  </si>
  <si>
    <t>vyfrézovaným R-mat, tl. 100mm</t>
  </si>
  <si>
    <t>13,39*1,05=14,0595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</si>
  <si>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</si>
  <si>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572113</t>
  </si>
  <si>
    <t>INFILTRAČNÍ POSTŘIK Z EMULZE DO 0,5KG/M2</t>
  </si>
  <si>
    <t>PI-E 0,5kg/m2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</si>
  <si>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</si>
  <si>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572213</t>
  </si>
  <si>
    <t>SPOJOVACÍ POSTŘIK Z EMULZE DO 0,5KG/M2</t>
  </si>
  <si>
    <t>PS-E 0,5 kg/m2</t>
  </si>
  <si>
    <t>413,9=413,9000 [A] 
38,6=38,6000 [B] 
Celkem: A+B=452,5000 [C]</t>
  </si>
  <si>
    <t>574A03</t>
  </si>
  <si>
    <t>ASFALTOVÝ BETON PRO OBRUSNÉ VRSTVY ACO 11</t>
  </si>
  <si>
    <t>tl. min. 100mm (6,02+6,33+22,74)*0,1*1,1=3,8599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</si>
  <si>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</si>
  <si>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574A33</t>
  </si>
  <si>
    <t>ASFALTOVÝ BETON PRO OBRUSNÉ VRSTVY ACO 11 TL. 40MM</t>
  </si>
  <si>
    <t>plocha úpravy plné skladby (411,37-6,02(ostrůvek)-6,33-22,74 (krajnice))*1,1=413,9080 [A]</t>
  </si>
  <si>
    <t>574E56</t>
  </si>
  <si>
    <t>ASFALTOVÝ BETON PRO PODKLADNÍ VRSTVY ACP 16+, 16S TL. 60MM</t>
  </si>
  <si>
    <t>ACP 16+</t>
  </si>
  <si>
    <t>582602</t>
  </si>
  <si>
    <t>KRYTY Z BETON DLAŽDIC SE ZÁMKEM ŠEDÝCH TL 80MM BEZ LOŽE</t>
  </si>
  <si>
    <t>14,32*1,05=15,0360 [A]</t>
  </si>
  <si>
    <t>- dodání dlažebního materiálu v požadované kvalitě, dodání materiálu pro předepsanou výplň spar  
- očištění podkladu  
- uložení dlažby dle předepsaného technologického předpisu včetně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</si>
  <si>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58260B</t>
  </si>
  <si>
    <t>KRYTY Z BETON DLAŽDIC SE ZÁMKEM BAREV RELIÉFNÍCH TL 80MM BEZ LOŽE</t>
  </si>
  <si>
    <t>2,88*1,05=3,0240 [A]</t>
  </si>
  <si>
    <t>58920</t>
  </si>
  <si>
    <t>VÝPLŇ SPAR MODIFIKOVANÝM ASFALTEM</t>
  </si>
  <si>
    <t>35,1+35,2+3,7+77,0+24,9+23,3+57,9+76,0=333,1000 [A]</t>
  </si>
  <si>
    <t>položka zahrnuje:  
- dodávku předepsaného materiálu  
- vyčištění a výplň spar tímto materiálem</t>
  </si>
  <si>
    <t>87433</t>
  </si>
  <si>
    <t>POTRUBÍ Z TRUB PLASTOVÝCH ODPADNÍCH DN DO 150MM</t>
  </si>
  <si>
    <t>DN 150</t>
  </si>
  <si>
    <t>přípojka UV (vyústění potrubí) 3=3,0000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</si>
  <si>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</si>
  <si>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89712</t>
  </si>
  <si>
    <t>VPUSŤ KANALIZAČNÍ ULIČNÍ KOMPLETNÍ Z BETONOVÝCH DÍLCŮ</t>
  </si>
  <si>
    <t>300/500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</si>
  <si>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</si>
  <si>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91722.R</t>
  </si>
  <si>
    <t>vnější bet. obrubník ABO 5-30 30/19,5 (10)/60</t>
  </si>
  <si>
    <t>22,3=22,3000 [A]</t>
  </si>
  <si>
    <t>2*3,0=6,0000 [A]</t>
  </si>
  <si>
    <t>SO 103</t>
  </si>
  <si>
    <t>Sjezd na parc.č. 210</t>
  </si>
  <si>
    <t>000</t>
  </si>
  <si>
    <t>Poznámka:</t>
  </si>
  <si>
    <t>poznámka</t>
  </si>
  <si>
    <t>před zahájením stavebních prací bude plocha za vjezdovou bránou u sjezdu podrobně geodeticky zaměřena. Plocha úpravy se může v závislosti na zjištěném skutečném stavu změnit.</t>
  </si>
  <si>
    <t>kamenivo</t>
  </si>
  <si>
    <t>pol.č. 113326 17,91*1,9=34,0290 [A]</t>
  </si>
  <si>
    <t>pol.č. 113186 3,58*2,3=8,2340 [A] 
pol.č. 113514 18,4*0,1*0,25*2,3=1,0580 [B] 
pol.č. 966116 0,304*2,3=0,6992 [C] 
pol.č. 966166 0,6*2,6=1,5600 [D] 
Celkem: A+B+C+D=11,5512 [E]</t>
  </si>
  <si>
    <t>poz. v případě dobrého stavu dlažby a požadované tl. 80mm lze zpětně využít</t>
  </si>
  <si>
    <t>(10,005+3,163+46,5)*0,06=3,5801 [A]</t>
  </si>
  <si>
    <t>podkladní vrstvy vjezdu 
(10+46,5+3,2)*0,3=17,9100 [A]</t>
  </si>
  <si>
    <t>113514</t>
  </si>
  <si>
    <t>ODSTRANĚNÍ ZÁHONOVÝCH OBRUBNÍKŮ, ODVOZ DO 5KM</t>
  </si>
  <si>
    <t>7,2+6,0+5,2=18,4000 [A]</t>
  </si>
  <si>
    <t>11351B</t>
  </si>
  <si>
    <t>ODSTRANĚNÍ ZÁHONOVÝCH OBRUBNÍKŮ - DOPRAVA</t>
  </si>
  <si>
    <t>(7,2+6,0+5,2)*0,1*0,25*2,3=1,0580 [A]</t>
  </si>
  <si>
    <t>ornicí z meziskládky (z SO 102)  
rekultivace</t>
  </si>
  <si>
    <t>16,2=16,2000 [A]</t>
  </si>
  <si>
    <t>Svislé konstrukce</t>
  </si>
  <si>
    <t>338313</t>
  </si>
  <si>
    <t>SLOUPKY OHRADNÍ A PLOTOVÉ Z PROST BET DO C16/20 (B20)</t>
  </si>
  <si>
    <t>nový betonový sloupek 0,45*0,45*1,5=0,3038 [A]</t>
  </si>
  <si>
    <t>- dodání  čerstvého  betonu  (betonové  směsi)  požadované  kvality,  jeho  uložení  do požadovaného tvaru, konzistenci čerstvého betonu a způsobu hutnění, ošetření a ochranu betonu,  
- bednění  požadovaných  konstr. (i ztracené) s úpravou  dle požadované  kvality povrchu betonu, včetně odbedňovacích a odskružovacích prostředků,  
- úpravy pro osazení kotevních prvků, doplňkových konstrukcí a vybavení,  
- úpravy povrchu pro položení požadované izolace, povlaků a nátěrů, případně vyspravení,  
- opatření  povrchů  betonu  izolací  proti zemní vlhkosti v částech, kde přijdou do styku se zeminou nebo kamenivem,  
- případné zřízení spojovací vrstvy u základů,</t>
  </si>
  <si>
    <t>min. tl. 200mm 
(8,7+40,43+3,2)*0,2*1,4=14,6524 [A]</t>
  </si>
  <si>
    <t>582612</t>
  </si>
  <si>
    <t>KRYTY Z BETON DLAŽDIC SE ZÁMKEM ŠEDÝCH TL 80MM DO LOŽE Z KAM</t>
  </si>
  <si>
    <t>vč. pískového lože tl. 40mm</t>
  </si>
  <si>
    <t>8,7*1,15=10,0050 [A] 
40,43*1,15=46,4945 [B] (v případě dobrého stavu a požadované tl. 80mm lze využít původní dlažbu) 
Celkem: A+B=56,4995 [C]</t>
  </si>
  <si>
    <t>58261B</t>
  </si>
  <si>
    <t>KRYTY Z BETON DLAŽDIC SE ZÁMKEM BAREV RELIÉF TL 80MM DO LOŽE Z KAM</t>
  </si>
  <si>
    <t>2,75*1,15=3,1625 [A]</t>
  </si>
  <si>
    <t>587206</t>
  </si>
  <si>
    <t>PŘEDLÁŽDĚNÍ KRYTU Z BETONOVÝCH DLAŽDIC SE ZÁMKEM</t>
  </si>
  <si>
    <t>vč. nového pískového lože tl. 40mm</t>
  </si>
  <si>
    <t>46,5=46,5000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</si>
  <si>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</si>
  <si>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Přidružená stavební výroba</t>
  </si>
  <si>
    <t>767911R</t>
  </si>
  <si>
    <t>OPLOCENÍ Z DRÁTĚNÉHO PLETIVA POZINKOVANÉHO STANDARDNÍHO</t>
  </si>
  <si>
    <t>koncová úprava zkráceného oplocení, vč. přichycení k novému betonovému sloupku</t>
  </si>
  <si>
    <t>- položka zahrnuje vedle vlastního pletiva i rámy, rošty, lišty, kování, podpěrné, závěsné, upevňovací prvky, spojovací a těsnící materiál, pomocný materiál, kompletní povrchovou úpravu.  
- nejsou zahrnuty sloupky, jejich základové konstrukce a zemní práce, které se vykazují v samostatných položkách 338**, 272**, 26A**, 13***, není zahrnuta podezdívka (272**)  
- součástí položky je  případně i ostnatý drát, uvažovaná plocha se pak vypočítává po horní hranu drátu.</t>
  </si>
  <si>
    <t>kopoflex, DN 110</t>
  </si>
  <si>
    <t>5,5=5,5000 [A]</t>
  </si>
  <si>
    <t>897542</t>
  </si>
  <si>
    <t>VPUSŤ ODVOD ŽLABŮ Z POLYMERBETONU SV. ŠÍŘKY DO 150MM</t>
  </si>
  <si>
    <t>položka zahrnuje dodávku a osazení předepsaného dílce včetně mříže  
nezahrnuje předepsané podkladní konstrukce</t>
  </si>
  <si>
    <t>89921</t>
  </si>
  <si>
    <t>VÝŠKOVÁ ÚPRAVA POKLOPŮ</t>
  </si>
  <si>
    <t>kanalizační poklop</t>
  </si>
  <si>
    <t>1=1,0000 [A]</t>
  </si>
  <si>
    <t>- položka výškové úpravy zahrnuje všechny nutné práce a materiály pro zvýšení nebo snížení zařízení (včetně nutné úpravy stávajícího povrchu vozovky nebo chodníku).</t>
  </si>
  <si>
    <t>oranžové barvy š. 300mm</t>
  </si>
  <si>
    <t>917212</t>
  </si>
  <si>
    <t>ZÁHONOVÉ OBRUBY Z BETONOVÝCH OBRUBNÍKŮ ŠÍŘ 100MM</t>
  </si>
  <si>
    <t>4,8=4,8000 [A]</t>
  </si>
  <si>
    <t>6,9+6,8+7,3=21,0000 [A]</t>
  </si>
  <si>
    <t>918114</t>
  </si>
  <si>
    <t>ČELA PROPUSTU Z BETONU DO C 25/30</t>
  </si>
  <si>
    <t>0,6=0,6000 [A]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</si>
  <si>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</t>
  </si>
  <si>
    <t>918346</t>
  </si>
  <si>
    <t>PROPUSTY Z TRUB DN 400MM</t>
  </si>
  <si>
    <t>DN 350</t>
  </si>
  <si>
    <t>doplnění plastové kusu propustku (vložit do stávajícího bet. DN 400) 1=1,0000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</si>
  <si>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</si>
  <si>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93542</t>
  </si>
  <si>
    <t>ŽLABY Z DÍLCŮ Z POLYMERBETONU SVĚTLÉ ŠÍŘKY DO 150MM VČETNĚ MŘÍŽÍ</t>
  </si>
  <si>
    <t>DN 100, vč. napojení na stávající kan.</t>
  </si>
  <si>
    <t>3,5=3,5000 [A]</t>
  </si>
  <si>
    <t>položka zahrnuje:  
-dodávku a uložení dílců žlabu z předepsaného materiálu předepsaných rozměrů včetně mříže  
- spárování, úpravy vtoku a výtoku  
- nezahrnuje nutné zemní práce, předepsané lože, obetonování  
- měří se v metrech běžných délky osy žlabu, odečítají se čistící kusy a vpustě</t>
  </si>
  <si>
    <t>966116</t>
  </si>
  <si>
    <t>BOURÁNÍ KONSTRUKCÍ Z BETON DÍLCŮ S ODVOZEM DO 12KM</t>
  </si>
  <si>
    <t>stávající betonový sloupek 0,45*0,45*1,5=0,3038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</si>
  <si>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</si>
  <si>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966166</t>
  </si>
  <si>
    <t>BOURÁNÍ KONSTRUKCÍ ZE ŽELEZOBETONU S ODVOZEM DO 12KM</t>
  </si>
  <si>
    <t>vč. odvozu, uložení a poplatku za skládku</t>
  </si>
  <si>
    <t>stávající čelo propustku 0,3*2,0*1,0=0,6000 [A]</t>
  </si>
  <si>
    <t>96652</t>
  </si>
  <si>
    <t>ODSTRANĚNÍ ŽLABŮ Z DÍLCŮ (VČET ŠTĚRBINOVÝCH) ŠÍŘKY 150MM</t>
  </si>
  <si>
    <t>3,0=3,0000 [A]</t>
  </si>
  <si>
    <t>- zahrnuje vybourání žlabů včetně podkladních vrstev a eventuelních mříží  
- zahrnuje veškerou manipulaci s vybouranou sutí a hmotami včetně uložení na skládku  
- nezahrnuje poplatek za skládku, vykáže se v samostatné položce 014** (s výjimkou malého množství bouraného materiálu, kde je možné poplatek zahrnout do jednotkové ceny bourání – tento fakt musí být uveden v doplňujícím textu k položce)</t>
  </si>
  <si>
    <t>966842</t>
  </si>
  <si>
    <t>ODSTRANĚNÍ OPLOCENÍ Z DRÁT PLETIVA</t>
  </si>
  <si>
    <t>likvidace v režii zhotovitele</t>
  </si>
  <si>
    <t>1,0*1,5=1,5000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</si>
  <si>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 ,  
- položka zahrnuje i odstranění sloupků z jiného materiálu, odstranění vrat a vrátek.</t>
  </si>
  <si>
    <t>SO 104</t>
  </si>
  <si>
    <t>Trvalé dopravní značení</t>
  </si>
  <si>
    <t>912283</t>
  </si>
  <si>
    <t>SMĚROVÉ SLOUPKY Z PLAST HMOT - DEMONTÁŽ A ODVOZ</t>
  </si>
  <si>
    <t>u stávajícího označníku IJ4b (směr na Hodslavice) 1=1,0000 [A] 
za křižovatkou vpravo (směr na Nový Jičín) 1=1,0000 [B] 
Celkem: A+B=2,0000 [C]</t>
  </si>
  <si>
    <t>položka zahrnuje demontáž stávajícího sloupku, jeho odvoz do skladu nebo na skládku</t>
  </si>
  <si>
    <t>914121</t>
  </si>
  <si>
    <t>DOPRAVNÍ ZNAČKY ZÁKLADNÍ VELIKOSTI OCELOVÉ FÓLIE TŘ 1 - DODÁVKA A MONTÁŽ</t>
  </si>
  <si>
    <t>B20a 2=2,0000 [A] 
P6 1=1,0000 [B] 
Celkem: A+B=3,0000 [C]</t>
  </si>
  <si>
    <t>položka zahrnuje:  
- dodávku a montáž značek v požadovaném provedení</t>
  </si>
  <si>
    <t>IJ4b 2=2,0000 [A] 
IS18a 1=1,0000 [B] 
Celkem: A+B=3,0000 [C]</t>
  </si>
  <si>
    <t>P4 1=1,0000 [A]</t>
  </si>
  <si>
    <t>s úschovou pro zpětné osazení</t>
  </si>
  <si>
    <t>914321</t>
  </si>
  <si>
    <t>R</t>
  </si>
  <si>
    <t>DOPRAV ZNAČKY ZMENŠ VEL OCEL FÓLIE TŘ 1 - DODÁVKA A MONT</t>
  </si>
  <si>
    <t>demontovatelná, retroreflexní úprava</t>
  </si>
  <si>
    <t>C4a 1=1,0000 [A]</t>
  </si>
  <si>
    <t>914911</t>
  </si>
  <si>
    <t>SLOUPKY A STOJKY DOPRAVNÍCH ZNAČEK Z OCEL TRUBEK SE ZABETONOVÁNÍM - DODÁVKA A MONTÁŽ</t>
  </si>
  <si>
    <t>B20a 2=2,0000 [A]</t>
  </si>
  <si>
    <t>položka zahrnuje:  
- sloupky a upevňovací zařízení včetně jejich osazení (betonová patka, zemní práce)</t>
  </si>
  <si>
    <t>914912</t>
  </si>
  <si>
    <t>SLOUPKY A STOJKY DZ Z OCEL TRUBEK ZABETON MONTÁŽ S PŘESUNEM</t>
  </si>
  <si>
    <t>P6 1=1,0000 [A] 
IJ4b 2=2,0000 [B] 
Celkem: A+B=3,0000 [C]</t>
  </si>
  <si>
    <t>položka zahrnuje:  
- dopravu demontovaného zařízení z dočasné skládky  
- osazení (betonová patka, zemní práce) a montáž zařízení na místě určeném projektem  
- nutnou opravu poškozených částí  
nezahrnuje dodávku sloupku, stojky a upevňovacího zařízení</t>
  </si>
  <si>
    <t>914913</t>
  </si>
  <si>
    <t>SLOUPKY A STOJKY DZ Z OCEL TRUBEK ZABETON DEMONTÁŽ</t>
  </si>
  <si>
    <t>IS18a 1=1,0000 [A]</t>
  </si>
  <si>
    <t>vč. úschovy pro zpětné osazení</t>
  </si>
  <si>
    <t>IJ4b 2=2,0000 [A] 
P4 1=1,0000 [B] 
Celkem: A+B=3,0000 [C]</t>
  </si>
  <si>
    <t>915221</t>
  </si>
  <si>
    <t>VODOR DOPRAV ZNAČ PLASTEM STRUKTURÁLNÍ NEHLUČNÉ - DOD A POKLÁDKA</t>
  </si>
  <si>
    <t>optická psychologická brzda V18 0,25 2*10*3,75*0,25=18,7500 [A] 
V1a 0,125 135*0,125=16,8750 [B] 
V2b 1,5/1,5/0,125 35*0,125=4,3750 [C] 
V4 0,5/0,5/0,25 120,5*0,25=30,1250 [D] 
V4 0,25 52,5*0,25=13,1250 [E] 
V6b 0,5 13*0,5=6,5000 [F] 
V11a 3,0/12,0/0,25 2*(18,0*0,25+21,0*0,125)=14,2500 [G] 
V13a 0,5/0,5 12,4=12,4000 [H] 
Celkem: A+B+C+D+E+F+G+H=116,4000 [I]</t>
  </si>
  <si>
    <t>položka zahrnuje:  
- dodání a pokládku nátěrového materiálu (měří se pouze natíraná plocha)  
- předznačení a reflexní úpravu</t>
  </si>
  <si>
    <t>915223</t>
  </si>
  <si>
    <t>VODOR DOPRAV ZNAČ PLASTEM PROFIL NEHLUČ - ODSTRANĚNÍ FRÉZOVÁNÍM</t>
  </si>
  <si>
    <t>(81+87)*0,125=21,0000 [A]</t>
  </si>
  <si>
    <t>zahrnuje odstranění značení předepsaným způsobem provedení a odklizení vzniklé suti</t>
  </si>
  <si>
    <t>91551</t>
  </si>
  <si>
    <t>VODOROVNÉ DOPRAVNÍ ZNAČENÍ - PŘEDEM PŘIPRAVENÉ SYMBOLY</t>
  </si>
  <si>
    <t>S 1=1,0000 [A] 
T 1=1,0000 [B] 
O 1=1,0000 [C] 
P 1=1,0000 [D] 
B 4=4,0000 [E] 
U 4=4,0000 [F] 
S 4=4,0000 [G] 
Celkem: A+B+C+D+E+F+G=16,0000 [H]</t>
  </si>
  <si>
    <t>položka zahrnuje:  
- dodání a pokládku předepsaného symbolu  
- zahrnuje předznačení a reflexní úpravu</t>
  </si>
  <si>
    <t>952.R</t>
  </si>
  <si>
    <t>Retroreflexní lišta</t>
  </si>
  <si>
    <t>dl. 2,0 m, umístění na čele ostrůvku</t>
  </si>
  <si>
    <t>SO 201</t>
  </si>
  <si>
    <t>Opěrná zídka</t>
  </si>
  <si>
    <t>zemina</t>
  </si>
  <si>
    <t>pol.č. 123736 127,572*2,0=255,1440 [A]</t>
  </si>
  <si>
    <t>123731</t>
  </si>
  <si>
    <t>ODKOP PRO SPOD STAVBU SILNIC A ŽELEZNIC TŘ. I, ODVOZ DO 1KM</t>
  </si>
  <si>
    <t>vč. odvozu na meziskládku pro zpětné využití</t>
  </si>
  <si>
    <t>viz. pol.č. 17591 33,4=33,4000 [A] 
viz. pol.č. 17411 38,4=38,4000 [B] 
Celkem: A+B=71,8000 [C]</t>
  </si>
  <si>
    <t>123736</t>
  </si>
  <si>
    <t>ODKOP PRO SPOD STAVBU SILNIC A ŽELEZNIC TŘ. I, ODVOZ DO 12KM</t>
  </si>
  <si>
    <t>51,32+12,76+64,34=128,4200 [A]m2 
A*((1,4/2)+0,65)*1,15=199,3720 [B]m3 
odpočet zpětně využité zeminy 
-33,4-38,4=-71,8000 [C] 
B+C=127,5720 [D]</t>
  </si>
  <si>
    <t>17411</t>
  </si>
  <si>
    <t>ZÁSYP JAM A RÝH ZEMINOU SE ZHUTNĚNÍM</t>
  </si>
  <si>
    <t>vč. dovozu zeminy z meziskládky</t>
  </si>
  <si>
    <t>tl. vrstev max. 0,2m 
1,2*32=38,4000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</si>
  <si>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</si>
  <si>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17551</t>
  </si>
  <si>
    <t>OBSYP POTRUBÍ A OBJEKTŮ ZE ZEMIN NEPROPUSTNÝCH</t>
  </si>
  <si>
    <t>nepropustná vrstva (např. jílovitá zemina)</t>
  </si>
  <si>
    <t>0,8*32,0=25,6000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</si>
  <si>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</si>
  <si>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17591</t>
  </si>
  <si>
    <t>OBSYP POTRUBÍ A OBJEKTŮ Z JINÝCH MATERIÁLŮ</t>
  </si>
  <si>
    <t>zásyp za lícem opěrné zdi 
51,32*0,65=33,3580 [A]</t>
  </si>
  <si>
    <t>21262</t>
  </si>
  <si>
    <t>TRATIVODY KOMPLET Z TRUB Z PLAST HMOT DN DO 100MM</t>
  </si>
  <si>
    <t>272314</t>
  </si>
  <si>
    <t>ZÁKLADY Z PROSTÉHO BETONU DO C25/30 (B30)</t>
  </si>
  <si>
    <t>C20/25, XC2</t>
  </si>
  <si>
    <t>32,5*0,6*0,5=9,7500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</si>
  <si>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</si>
  <si>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</si>
  <si>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</si>
  <si>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9,75*0,028=0,2730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</si>
  <si>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</si>
  <si>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separační geotextilie</t>
  </si>
  <si>
    <t>1,3*32,0=41,6000 [A]</t>
  </si>
  <si>
    <t>31717</t>
  </si>
  <si>
    <t>KOVOVÉ KONSTRUKCE PRO KOTVENÍ ŘÍMSY</t>
  </si>
  <si>
    <t>KG</t>
  </si>
  <si>
    <t>kotva prům. 16mm, vč. vývrtu, zálivky</t>
  </si>
  <si>
    <t>32*6,02=192,6400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</si>
  <si>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</si>
  <si>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</si>
  <si>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 (B37)</t>
  </si>
  <si>
    <t>XF4</t>
  </si>
  <si>
    <t>32*0,4*0,25=3,2000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</si>
  <si>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</si>
  <si>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</si>
  <si>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</si>
  <si>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3,2*0,121=0,3872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</si>
  <si>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</si>
  <si>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327324</t>
  </si>
  <si>
    <t>ZDI OPĚRNÉ, ZÁRUBNÍ, NÁBŘEŽNÍ ZE ŽELEZOVÉHO BETONU DO C25/30 (B30)</t>
  </si>
  <si>
    <t>XC4</t>
  </si>
  <si>
    <t>32*0,3*1,8=17,2800 [A]</t>
  </si>
  <si>
    <t>327365</t>
  </si>
  <si>
    <t>VÝZTUŽ ZDÍ OPĚRNÝCH, ZÁRUBNÍCH, NÁBŘEŽNÍCH Z OCELI 10505, B500B</t>
  </si>
  <si>
    <t>17,28*0,077=1,3306 [A]</t>
  </si>
  <si>
    <t>45852</t>
  </si>
  <si>
    <t>VÝPLŇ ZA OPĚRAMI A ZDMI Z KAMENIVA DRCENÉHO</t>
  </si>
  <si>
    <t>odvodňovací vrstva ze ŠD 0/32</t>
  </si>
  <si>
    <t>1,25*32,0=40,0000 [A]</t>
  </si>
  <si>
    <t>položka zahrnuje dodávku předepsaného kameniva, mimostaveništní a vnitrostaveništní dopravu a jeho uložení  
není-li v zadávací dokumentaci uvedeno jinak, jedná se o nakupovaný materiál</t>
  </si>
  <si>
    <t>711112</t>
  </si>
  <si>
    <t>IZOLACE BĚŽNÝCH KONSTRUKCÍ PROTI ZEMNÍ VLHKOSTI ASFALTOVÝMI PÁSY</t>
  </si>
  <si>
    <t>z asfaltových vyztužených pásů</t>
  </si>
  <si>
    <t>(2,8+0,9)*32,0=118,4000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</si>
  <si>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</si>
  <si>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711502</t>
  </si>
  <si>
    <t>OCHRANA IZOLACE NA POVRCHU ASFALTOVÝMI PÁSY</t>
  </si>
  <si>
    <t>ochrana izolace pod římsou (natavením)</t>
  </si>
  <si>
    <t>0,3*32,0=9,6000 [A]</t>
  </si>
  <si>
    <t>položka zahrnuje:  
- dodání  předepsaného ochranného materiálu  
- zřízení ochrany izolace</t>
  </si>
  <si>
    <t>78382</t>
  </si>
  <si>
    <t>NÁTĚRY BETON KONSTR TYP S2 (OS-B)</t>
  </si>
  <si>
    <t>ochranný nátěr líce zdi  
1,8*32,0=57,6000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</si>
  <si>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</si>
  <si>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87427</t>
  </si>
  <si>
    <t>POTRUBÍ Z TRUB PLASTOVÝCH ODPADNÍCH DN DO 100MM</t>
  </si>
  <si>
    <t>trubičky DN 100</t>
  </si>
  <si>
    <t>vyústění drenáže  
3*0,5=1,5000 [A]</t>
  </si>
  <si>
    <t>9111B1</t>
  </si>
  <si>
    <t>ZÁBRADLÍ SILNIČNÍ SE SVISLOU VÝPLNÍ - DODÁVKA A MONTÁŽ</t>
  </si>
  <si>
    <t>výšky m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</si>
  <si>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</si>
  <si>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SO 401</t>
  </si>
  <si>
    <t>Osvětlení</t>
  </si>
  <si>
    <t>pozn.</t>
  </si>
  <si>
    <t>rozpočet stavebního objektu SO 401 řešen samostatně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</si>
</sst>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SUM(C10:C17)</f>
      </c>
      <c r="D6" s="1"/>
      <c r="E6" s="1"/>
    </row>
    <row r="7" spans="1:5" ht="12.75" customHeight="1">
      <c r="A7" s="1"/>
      <c r="B7" s="4" t="s">
        <v>5</v>
      </c>
      <c r="C7" s="7">
        <f>SUM(E10:E17)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E!I3</f>
      </c>
      <c r="D10" s="21">
        <f>0+E!O9+E!O13+E!O17+E!O21+E!O25+E!O29+E!O33+E!O37+E!O41+E!O45+E!O49+E!O53+E!O57+E!O61+E!O65</f>
      </c>
      <c r="E10" s="21">
        <f>C10+D10</f>
      </c>
    </row>
    <row r="11" spans="1:5" ht="12.75" customHeight="1">
      <c r="A11" s="20" t="s">
        <v>104</v>
      </c>
      <c r="B11" s="20" t="s">
        <v>105</v>
      </c>
      <c r="C11" s="21">
        <f>'SO 000'!I3</f>
      </c>
      <c r="D11" s="21">
        <f>0+'SO 000'!O9+'SO 000'!O13+'SO 000'!O17+'SO 000'!O21+'SO 000'!O25</f>
      </c>
      <c r="E11" s="21">
        <f>C11+D11</f>
      </c>
    </row>
    <row r="12" spans="1:5" ht="12.75" customHeight="1">
      <c r="A12" s="20" t="s">
        <v>122</v>
      </c>
      <c r="B12" s="20" t="s">
        <v>123</v>
      </c>
      <c r="C12" s="21">
        <f>'SO 101'!I3</f>
      </c>
      <c r="D12" s="21">
        <f>0+'SO 101'!O9+'SO 101'!O13+'SO 101'!O18+'SO 101'!O22+'SO 101'!O26+'SO 101'!O30+'SO 101'!O34+'SO 101'!O38+'SO 101'!O42+'SO 101'!O46+'SO 101'!O50+'SO 101'!O54+'SO 101'!O59+'SO 101'!O63+'SO 101'!O67+'SO 101'!O72+'SO 101'!O76+'SO 101'!O80+'SO 101'!O84+'SO 101'!O88+'SO 101'!O93+'SO 101'!O97+'SO 101'!O102+'SO 101'!O106+'SO 101'!O110+'SO 101'!O114+'SO 101'!O118+'SO 101'!O122</f>
      </c>
      <c r="E12" s="21">
        <f>C12+D12</f>
      </c>
    </row>
    <row r="13" spans="1:5" ht="12.75" customHeight="1">
      <c r="A13" s="20" t="s">
        <v>261</v>
      </c>
      <c r="B13" s="20" t="s">
        <v>262</v>
      </c>
      <c r="C13" s="21">
        <f>'SO 102'!I3</f>
      </c>
      <c r="D13" s="21">
        <f>0+'SO 102'!O9+'SO 102'!O13+'SO 102'!O18+'SO 102'!O22+'SO 102'!O26+'SO 102'!O30+'SO 102'!O34+'SO 102'!O38+'SO 102'!O42+'SO 102'!O46+'SO 102'!O50+'SO 102'!O55+'SO 102'!O60+'SO 102'!O65+'SO 102'!O69+'SO 102'!O73+'SO 102'!O77+'SO 102'!O81+'SO 102'!O85+'SO 102'!O89+'SO 102'!O93+'SO 102'!O97+'SO 102'!O101+'SO 102'!O105+'SO 102'!O110+'SO 102'!O114+'SO 102'!O119+'SO 102'!O123</f>
      </c>
      <c r="E13" s="21">
        <f>C13+D13</f>
      </c>
    </row>
    <row r="14" spans="1:5" ht="12.75" customHeight="1">
      <c r="A14" s="20" t="s">
        <v>354</v>
      </c>
      <c r="B14" s="20" t="s">
        <v>355</v>
      </c>
      <c r="C14" s="21">
        <f>'SO 103'!I3</f>
      </c>
      <c r="D14" s="21">
        <f>0+'SO 103'!O9+'SO 103'!O13+'SO 103'!O17+'SO 103'!O22+'SO 103'!O26+'SO 103'!O30+'SO 103'!O34+'SO 103'!O38+'SO 103'!O42+'SO 103'!O47+'SO 103'!O52+'SO 103'!O56+'SO 103'!O60+'SO 103'!O64+'SO 103'!O69+'SO 103'!O74+'SO 103'!O78+'SO 103'!O82+'SO 103'!O86+'SO 103'!O91+'SO 103'!O95+'SO 103'!O99+'SO 103'!O103+'SO 103'!O107+'SO 103'!O111+'SO 103'!O115+'SO 103'!O119+'SO 103'!O123</f>
      </c>
      <c r="E14" s="21">
        <f>C14+D14</f>
      </c>
    </row>
    <row r="15" spans="1:5" ht="12.75" customHeight="1">
      <c r="A15" s="20" t="s">
        <v>443</v>
      </c>
      <c r="B15" s="20" t="s">
        <v>444</v>
      </c>
      <c r="C15" s="21">
        <f>'SO 104'!I3</f>
      </c>
      <c r="D15" s="21">
        <f>0+'SO 104'!O9+'SO 104'!O13+'SO 104'!O17+'SO 104'!O21+'SO 104'!O25+'SO 104'!O29+'SO 104'!O33+'SO 104'!O37+'SO 104'!O41+'SO 104'!O45+'SO 104'!O49+'SO 104'!O53+'SO 104'!O57+'SO 104'!O61</f>
      </c>
      <c r="E15" s="21">
        <f>C15+D15</f>
      </c>
    </row>
    <row r="16" spans="1:5" ht="12.75" customHeight="1">
      <c r="A16" s="20" t="s">
        <v>489</v>
      </c>
      <c r="B16" s="20" t="s">
        <v>490</v>
      </c>
      <c r="C16" s="21">
        <f>'SO 201'!I3</f>
      </c>
      <c r="D16" s="21">
        <f>0+'SO 201'!O9+'SO 201'!O14+'SO 201'!O18+'SO 201'!O22+'SO 201'!O26+'SO 201'!O30+'SO 201'!O35+'SO 201'!O39+'SO 201'!O43+'SO 201'!O47+'SO 201'!O52+'SO 201'!O56+'SO 201'!O60+'SO 201'!O64+'SO 201'!O68+'SO 201'!O73+'SO 201'!O78+'SO 201'!O82+'SO 201'!O86+'SO 201'!O91+'SO 201'!O96</f>
      </c>
      <c r="E16" s="21">
        <f>C16+D16</f>
      </c>
    </row>
    <row r="17" spans="1:5" ht="12.75" customHeight="1">
      <c r="A17" s="20" t="s">
        <v>575</v>
      </c>
      <c r="B17" s="20" t="s">
        <v>576</v>
      </c>
      <c r="C17" s="21">
        <f>'SO 401'!I3</f>
      </c>
      <c r="D17" s="21">
        <f>0+'SO 401'!O9</f>
      </c>
      <c r="E17" s="21">
        <f>C17+D17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40</v>
      </c>
      <c r="D8" s="19"/>
      <c r="E8" s="27" t="s">
        <v>44</v>
      </c>
      <c r="F8" s="19"/>
      <c r="G8" s="19"/>
      <c r="H8" s="19"/>
      <c r="I8" s="28">
        <f>0+I9+I13+I17+I21+I25+I29+I33+I37+I41+I45+I49+I53+I57+I61+I65</f>
      </c>
    </row>
    <row r="9" spans="1:16" ht="12.75" customHeight="1">
      <c r="A9" s="25" t="s">
        <v>45</v>
      </c>
      <c r="B9" s="29" t="s">
        <v>29</v>
      </c>
      <c r="C9" s="29" t="s">
        <v>46</v>
      </c>
      <c r="D9" s="25" t="s">
        <v>29</v>
      </c>
      <c r="E9" s="30" t="s">
        <v>47</v>
      </c>
      <c r="F9" s="31" t="s">
        <v>48</v>
      </c>
      <c r="G9" s="32">
        <v>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 customHeight="1">
      <c r="A10" s="34" t="s">
        <v>49</v>
      </c>
      <c r="E10" s="35" t="s">
        <v>50</v>
      </c>
    </row>
    <row r="11" spans="1:5" ht="12.75" customHeight="1">
      <c r="A11" s="36" t="s">
        <v>51</v>
      </c>
      <c r="E11" s="37" t="s">
        <v>52</v>
      </c>
    </row>
    <row r="12" spans="1:5" ht="63.75" customHeight="1">
      <c r="A12" t="s">
        <v>53</v>
      </c>
      <c r="E12" s="35" t="s">
        <v>54</v>
      </c>
    </row>
    <row r="13" spans="1:16" ht="12.75" customHeight="1">
      <c r="A13" s="25" t="s">
        <v>45</v>
      </c>
      <c r="B13" s="29" t="s">
        <v>23</v>
      </c>
      <c r="C13" s="29" t="s">
        <v>46</v>
      </c>
      <c r="D13" s="25" t="s">
        <v>23</v>
      </c>
      <c r="E13" s="30" t="s">
        <v>47</v>
      </c>
      <c r="F13" s="31" t="s">
        <v>48</v>
      </c>
      <c r="G13" s="32">
        <v>10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49</v>
      </c>
      <c r="E14" s="35" t="s">
        <v>55</v>
      </c>
    </row>
    <row r="15" spans="1:5" ht="76.5" customHeight="1">
      <c r="A15" s="36" t="s">
        <v>51</v>
      </c>
      <c r="E15" s="37" t="s">
        <v>56</v>
      </c>
    </row>
    <row r="16" spans="1:5" ht="63.75" customHeight="1">
      <c r="A16" t="s">
        <v>53</v>
      </c>
      <c r="E16" s="35" t="s">
        <v>54</v>
      </c>
    </row>
    <row r="17" spans="1:16" ht="12.75" customHeight="1">
      <c r="A17" s="25" t="s">
        <v>45</v>
      </c>
      <c r="B17" s="29" t="s">
        <v>22</v>
      </c>
      <c r="C17" s="29" t="s">
        <v>57</v>
      </c>
      <c r="D17" s="25" t="s">
        <v>29</v>
      </c>
      <c r="E17" s="30" t="s">
        <v>58</v>
      </c>
      <c r="F17" s="31" t="s">
        <v>48</v>
      </c>
      <c r="G17" s="32">
        <v>2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 customHeight="1">
      <c r="A18" s="34" t="s">
        <v>49</v>
      </c>
      <c r="E18" s="35" t="s">
        <v>50</v>
      </c>
    </row>
    <row r="19" spans="1:5" ht="12.75" customHeight="1">
      <c r="A19" s="36" t="s">
        <v>51</v>
      </c>
      <c r="E19" s="37" t="s">
        <v>52</v>
      </c>
    </row>
    <row r="20" spans="1:5" ht="12.75" customHeight="1">
      <c r="A20" t="s">
        <v>53</v>
      </c>
      <c r="E20" s="35" t="s">
        <v>59</v>
      </c>
    </row>
    <row r="21" spans="1:16" ht="12.75" customHeight="1">
      <c r="A21" s="25" t="s">
        <v>45</v>
      </c>
      <c r="B21" s="29" t="s">
        <v>33</v>
      </c>
      <c r="C21" s="29" t="s">
        <v>57</v>
      </c>
      <c r="D21" s="25" t="s">
        <v>23</v>
      </c>
      <c r="E21" s="30" t="s">
        <v>58</v>
      </c>
      <c r="F21" s="31" t="s">
        <v>48</v>
      </c>
      <c r="G21" s="32">
        <v>10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 customHeight="1">
      <c r="A22" s="34" t="s">
        <v>49</v>
      </c>
      <c r="E22" s="35" t="s">
        <v>55</v>
      </c>
    </row>
    <row r="23" spans="1:5" ht="76.5" customHeight="1">
      <c r="A23" s="36" t="s">
        <v>51</v>
      </c>
      <c r="E23" s="37" t="s">
        <v>56</v>
      </c>
    </row>
    <row r="24" spans="1:5" ht="12.75" customHeight="1">
      <c r="A24" t="s">
        <v>53</v>
      </c>
      <c r="E24" s="35" t="s">
        <v>59</v>
      </c>
    </row>
    <row r="25" spans="1:16" ht="12.75" customHeight="1">
      <c r="A25" s="25" t="s">
        <v>45</v>
      </c>
      <c r="B25" s="29" t="s">
        <v>35</v>
      </c>
      <c r="C25" s="29" t="s">
        <v>60</v>
      </c>
      <c r="D25" s="25" t="s">
        <v>29</v>
      </c>
      <c r="E25" s="30" t="s">
        <v>61</v>
      </c>
      <c r="F25" s="31" t="s">
        <v>62</v>
      </c>
      <c r="G25" s="32">
        <v>120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 customHeight="1">
      <c r="A26" s="34" t="s">
        <v>49</v>
      </c>
      <c r="E26" s="35" t="s">
        <v>50</v>
      </c>
    </row>
    <row r="27" spans="1:5" ht="12.75" customHeight="1">
      <c r="A27" s="36" t="s">
        <v>51</v>
      </c>
      <c r="E27" s="37" t="s">
        <v>63</v>
      </c>
    </row>
    <row r="28" spans="1:5" ht="12.75" customHeight="1">
      <c r="A28" t="s">
        <v>53</v>
      </c>
      <c r="E28" s="35" t="s">
        <v>64</v>
      </c>
    </row>
    <row r="29" spans="1:16" ht="12.75" customHeight="1">
      <c r="A29" s="25" t="s">
        <v>45</v>
      </c>
      <c r="B29" s="29" t="s">
        <v>37</v>
      </c>
      <c r="C29" s="29" t="s">
        <v>60</v>
      </c>
      <c r="D29" s="25" t="s">
        <v>23</v>
      </c>
      <c r="E29" s="30" t="s">
        <v>61</v>
      </c>
      <c r="F29" s="31" t="s">
        <v>62</v>
      </c>
      <c r="G29" s="32">
        <v>210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 customHeight="1">
      <c r="A30" s="34" t="s">
        <v>49</v>
      </c>
      <c r="E30" s="35" t="s">
        <v>55</v>
      </c>
    </row>
    <row r="31" spans="1:5" ht="76.5" customHeight="1">
      <c r="A31" s="36" t="s">
        <v>51</v>
      </c>
      <c r="E31" s="37" t="s">
        <v>65</v>
      </c>
    </row>
    <row r="32" spans="1:5" ht="12.75" customHeight="1">
      <c r="A32" t="s">
        <v>53</v>
      </c>
      <c r="E32" s="35" t="s">
        <v>64</v>
      </c>
    </row>
    <row r="33" spans="1:16" ht="12.75" customHeight="1">
      <c r="A33" s="25" t="s">
        <v>45</v>
      </c>
      <c r="B33" s="29" t="s">
        <v>66</v>
      </c>
      <c r="C33" s="29" t="s">
        <v>67</v>
      </c>
      <c r="D33" s="25" t="s">
        <v>68</v>
      </c>
      <c r="E33" s="30" t="s">
        <v>69</v>
      </c>
      <c r="F33" s="31" t="s">
        <v>48</v>
      </c>
      <c r="G33" s="32">
        <v>10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 customHeight="1">
      <c r="A34" s="34" t="s">
        <v>49</v>
      </c>
      <c r="E34" s="35" t="s">
        <v>55</v>
      </c>
    </row>
    <row r="35" spans="1:5" ht="76.5" customHeight="1">
      <c r="A35" s="36" t="s">
        <v>51</v>
      </c>
      <c r="E35" s="37" t="s">
        <v>70</v>
      </c>
    </row>
    <row r="36" spans="1:5" ht="63.75" customHeight="1">
      <c r="A36" t="s">
        <v>53</v>
      </c>
      <c r="E36" s="35" t="s">
        <v>71</v>
      </c>
    </row>
    <row r="37" spans="1:16" ht="12.75" customHeight="1">
      <c r="A37" s="25" t="s">
        <v>45</v>
      </c>
      <c r="B37" s="29" t="s">
        <v>72</v>
      </c>
      <c r="C37" s="29" t="s">
        <v>73</v>
      </c>
      <c r="D37" s="25" t="s">
        <v>68</v>
      </c>
      <c r="E37" s="30" t="s">
        <v>74</v>
      </c>
      <c r="F37" s="31" t="s">
        <v>48</v>
      </c>
      <c r="G37" s="32">
        <v>10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 customHeight="1">
      <c r="A38" s="34" t="s">
        <v>49</v>
      </c>
      <c r="E38" s="35" t="s">
        <v>55</v>
      </c>
    </row>
    <row r="39" spans="1:5" ht="76.5" customHeight="1">
      <c r="A39" s="36" t="s">
        <v>51</v>
      </c>
      <c r="E39" s="37" t="s">
        <v>70</v>
      </c>
    </row>
    <row r="40" spans="1:5" ht="12.75" customHeight="1">
      <c r="A40" t="s">
        <v>53</v>
      </c>
      <c r="E40" s="35" t="s">
        <v>59</v>
      </c>
    </row>
    <row r="41" spans="1:16" ht="12.75" customHeight="1">
      <c r="A41" s="25" t="s">
        <v>45</v>
      </c>
      <c r="B41" s="29" t="s">
        <v>40</v>
      </c>
      <c r="C41" s="29" t="s">
        <v>75</v>
      </c>
      <c r="D41" s="25" t="s">
        <v>68</v>
      </c>
      <c r="E41" s="30" t="s">
        <v>76</v>
      </c>
      <c r="F41" s="31" t="s">
        <v>62</v>
      </c>
      <c r="G41" s="32">
        <v>300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 customHeight="1">
      <c r="A42" s="34" t="s">
        <v>49</v>
      </c>
      <c r="E42" s="35" t="s">
        <v>55</v>
      </c>
    </row>
    <row r="43" spans="1:5" ht="76.5" customHeight="1">
      <c r="A43" s="36" t="s">
        <v>51</v>
      </c>
      <c r="E43" s="37" t="s">
        <v>77</v>
      </c>
    </row>
    <row r="44" spans="1:5" ht="12.75" customHeight="1">
      <c r="A44" t="s">
        <v>53</v>
      </c>
      <c r="E44" s="35" t="s">
        <v>78</v>
      </c>
    </row>
    <row r="45" spans="1:16" ht="12.75" customHeight="1">
      <c r="A45" s="25" t="s">
        <v>45</v>
      </c>
      <c r="B45" s="29" t="s">
        <v>42</v>
      </c>
      <c r="C45" s="29" t="s">
        <v>79</v>
      </c>
      <c r="D45" s="25" t="s">
        <v>68</v>
      </c>
      <c r="E45" s="30" t="s">
        <v>80</v>
      </c>
      <c r="F45" s="31" t="s">
        <v>48</v>
      </c>
      <c r="G45" s="32">
        <v>4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 customHeight="1">
      <c r="A46" s="34" t="s">
        <v>49</v>
      </c>
      <c r="E46" s="35" t="s">
        <v>55</v>
      </c>
    </row>
    <row r="47" spans="1:5" ht="38.25" customHeight="1">
      <c r="A47" s="36" t="s">
        <v>51</v>
      </c>
      <c r="E47" s="37" t="s">
        <v>81</v>
      </c>
    </row>
    <row r="48" spans="1:5" ht="51" customHeight="1">
      <c r="A48" t="s">
        <v>53</v>
      </c>
      <c r="E48" s="35" t="s">
        <v>82</v>
      </c>
    </row>
    <row r="49" spans="1:16" ht="12.75" customHeight="1">
      <c r="A49" s="25" t="s">
        <v>45</v>
      </c>
      <c r="B49" s="29" t="s">
        <v>83</v>
      </c>
      <c r="C49" s="29" t="s">
        <v>84</v>
      </c>
      <c r="D49" s="25" t="s">
        <v>68</v>
      </c>
      <c r="E49" s="30" t="s">
        <v>85</v>
      </c>
      <c r="F49" s="31" t="s">
        <v>48</v>
      </c>
      <c r="G49" s="32">
        <v>4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 customHeight="1">
      <c r="A50" s="34" t="s">
        <v>49</v>
      </c>
      <c r="E50" s="35" t="s">
        <v>55</v>
      </c>
    </row>
    <row r="51" spans="1:5" ht="38.25" customHeight="1">
      <c r="A51" s="36" t="s">
        <v>51</v>
      </c>
      <c r="E51" s="37" t="s">
        <v>81</v>
      </c>
    </row>
    <row r="52" spans="1:5" ht="12.75" customHeight="1">
      <c r="A52" t="s">
        <v>53</v>
      </c>
      <c r="E52" s="35" t="s">
        <v>86</v>
      </c>
    </row>
    <row r="53" spans="1:16" ht="12.75" customHeight="1">
      <c r="A53" s="25" t="s">
        <v>45</v>
      </c>
      <c r="B53" s="29" t="s">
        <v>87</v>
      </c>
      <c r="C53" s="29" t="s">
        <v>88</v>
      </c>
      <c r="D53" s="25" t="s">
        <v>68</v>
      </c>
      <c r="E53" s="30" t="s">
        <v>89</v>
      </c>
      <c r="F53" s="31" t="s">
        <v>62</v>
      </c>
      <c r="G53" s="32">
        <v>120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 customHeight="1">
      <c r="A54" s="34" t="s">
        <v>49</v>
      </c>
      <c r="E54" s="35" t="s">
        <v>55</v>
      </c>
    </row>
    <row r="55" spans="1:5" ht="38.25" customHeight="1">
      <c r="A55" s="36" t="s">
        <v>51</v>
      </c>
      <c r="E55" s="37" t="s">
        <v>90</v>
      </c>
    </row>
    <row r="56" spans="1:5" ht="12.75" customHeight="1">
      <c r="A56" t="s">
        <v>53</v>
      </c>
      <c r="E56" s="35" t="s">
        <v>91</v>
      </c>
    </row>
    <row r="57" spans="1:16" ht="12.75" customHeight="1">
      <c r="A57" s="25" t="s">
        <v>45</v>
      </c>
      <c r="B57" s="29" t="s">
        <v>92</v>
      </c>
      <c r="C57" s="29" t="s">
        <v>93</v>
      </c>
      <c r="D57" s="25" t="s">
        <v>68</v>
      </c>
      <c r="E57" s="30" t="s">
        <v>94</v>
      </c>
      <c r="F57" s="31" t="s">
        <v>48</v>
      </c>
      <c r="G57" s="32">
        <v>29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 customHeight="1">
      <c r="A58" s="34" t="s">
        <v>49</v>
      </c>
      <c r="E58" s="35" t="s">
        <v>55</v>
      </c>
    </row>
    <row r="59" spans="1:5" ht="38.25" customHeight="1">
      <c r="A59" s="36" t="s">
        <v>51</v>
      </c>
      <c r="E59" s="37" t="s">
        <v>95</v>
      </c>
    </row>
    <row r="60" spans="1:5" ht="38.25" customHeight="1">
      <c r="A60" t="s">
        <v>53</v>
      </c>
      <c r="E60" s="35" t="s">
        <v>96</v>
      </c>
    </row>
    <row r="61" spans="1:16" ht="12.75" customHeight="1">
      <c r="A61" s="25" t="s">
        <v>45</v>
      </c>
      <c r="B61" s="29" t="s">
        <v>97</v>
      </c>
      <c r="C61" s="29" t="s">
        <v>98</v>
      </c>
      <c r="D61" s="25" t="s">
        <v>68</v>
      </c>
      <c r="E61" s="30" t="s">
        <v>99</v>
      </c>
      <c r="F61" s="31" t="s">
        <v>48</v>
      </c>
      <c r="G61" s="32">
        <v>29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 customHeight="1">
      <c r="A62" s="34" t="s">
        <v>49</v>
      </c>
      <c r="E62" s="35" t="s">
        <v>55</v>
      </c>
    </row>
    <row r="63" spans="1:5" ht="38.25" customHeight="1">
      <c r="A63" s="36" t="s">
        <v>51</v>
      </c>
      <c r="E63" s="37" t="s">
        <v>95</v>
      </c>
    </row>
    <row r="64" spans="1:5" ht="12.75" customHeight="1">
      <c r="A64" t="s">
        <v>53</v>
      </c>
      <c r="E64" s="35" t="s">
        <v>86</v>
      </c>
    </row>
    <row r="65" spans="1:16" ht="12.75" customHeight="1">
      <c r="A65" s="25" t="s">
        <v>45</v>
      </c>
      <c r="B65" s="29" t="s">
        <v>100</v>
      </c>
      <c r="C65" s="29" t="s">
        <v>101</v>
      </c>
      <c r="D65" s="25" t="s">
        <v>68</v>
      </c>
      <c r="E65" s="30" t="s">
        <v>102</v>
      </c>
      <c r="F65" s="31" t="s">
        <v>62</v>
      </c>
      <c r="G65" s="32">
        <v>1005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 customHeight="1">
      <c r="A66" s="34" t="s">
        <v>49</v>
      </c>
      <c r="E66" s="35" t="s">
        <v>55</v>
      </c>
    </row>
    <row r="67" spans="1:5" ht="38.25" customHeight="1">
      <c r="A67" s="36" t="s">
        <v>51</v>
      </c>
      <c r="E67" s="37" t="s">
        <v>103</v>
      </c>
    </row>
    <row r="68" spans="1:5" ht="12.75" customHeight="1">
      <c r="A68" t="s">
        <v>53</v>
      </c>
      <c r="E68" s="35" t="s">
        <v>91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104</v>
      </c>
      <c r="D4" s="6"/>
      <c r="E4" s="18" t="s">
        <v>105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106</v>
      </c>
      <c r="F8" s="19"/>
      <c r="G8" s="19"/>
      <c r="H8" s="19"/>
      <c r="I8" s="28">
        <f>0+I9+I13+I17+I21+I25</f>
      </c>
    </row>
    <row r="9" spans="1:16" ht="12.75" customHeight="1">
      <c r="A9" s="25" t="s">
        <v>45</v>
      </c>
      <c r="B9" s="29" t="s">
        <v>29</v>
      </c>
      <c r="C9" s="29" t="s">
        <v>107</v>
      </c>
      <c r="D9" s="25" t="s">
        <v>68</v>
      </c>
      <c r="E9" s="30" t="s">
        <v>108</v>
      </c>
      <c r="F9" s="31" t="s">
        <v>109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49</v>
      </c>
      <c r="E10" s="35" t="s">
        <v>68</v>
      </c>
    </row>
    <row r="11" spans="1:5" ht="12.75" customHeight="1">
      <c r="A11" s="36" t="s">
        <v>51</v>
      </c>
      <c r="E11" s="37" t="s">
        <v>68</v>
      </c>
    </row>
    <row r="12" spans="1:5" ht="12.75" customHeight="1">
      <c r="A12" t="s">
        <v>53</v>
      </c>
      <c r="E12" s="35" t="s">
        <v>110</v>
      </c>
    </row>
    <row r="13" spans="1:16" ht="12.75" customHeight="1">
      <c r="A13" s="25" t="s">
        <v>45</v>
      </c>
      <c r="B13" s="29" t="s">
        <v>23</v>
      </c>
      <c r="C13" s="29" t="s">
        <v>111</v>
      </c>
      <c r="D13" s="25" t="s">
        <v>68</v>
      </c>
      <c r="E13" s="30" t="s">
        <v>112</v>
      </c>
      <c r="F13" s="31" t="s">
        <v>109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49</v>
      </c>
      <c r="E14" s="35" t="s">
        <v>68</v>
      </c>
    </row>
    <row r="15" spans="1:5" ht="12.75" customHeight="1">
      <c r="A15" s="36" t="s">
        <v>51</v>
      </c>
      <c r="E15" s="37" t="s">
        <v>68</v>
      </c>
    </row>
    <row r="16" spans="1:5" ht="12.75" customHeight="1">
      <c r="A16" t="s">
        <v>53</v>
      </c>
      <c r="E16" s="35" t="s">
        <v>113</v>
      </c>
    </row>
    <row r="17" spans="1:16" ht="12.75" customHeight="1">
      <c r="A17" s="25" t="s">
        <v>45</v>
      </c>
      <c r="B17" s="29" t="s">
        <v>22</v>
      </c>
      <c r="C17" s="29" t="s">
        <v>114</v>
      </c>
      <c r="D17" s="25" t="s">
        <v>68</v>
      </c>
      <c r="E17" s="30" t="s">
        <v>115</v>
      </c>
      <c r="F17" s="31" t="s">
        <v>109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 customHeight="1">
      <c r="A18" s="34" t="s">
        <v>49</v>
      </c>
      <c r="E18" s="35" t="s">
        <v>68</v>
      </c>
    </row>
    <row r="19" spans="1:5" ht="12.75" customHeight="1">
      <c r="A19" s="36" t="s">
        <v>51</v>
      </c>
      <c r="E19" s="37" t="s">
        <v>68</v>
      </c>
    </row>
    <row r="20" spans="1:5" ht="12.75" customHeight="1">
      <c r="A20" t="s">
        <v>53</v>
      </c>
      <c r="E20" s="35" t="s">
        <v>113</v>
      </c>
    </row>
    <row r="21" spans="1:16" ht="12.75" customHeight="1">
      <c r="A21" s="25" t="s">
        <v>45</v>
      </c>
      <c r="B21" s="29" t="s">
        <v>33</v>
      </c>
      <c r="C21" s="29" t="s">
        <v>116</v>
      </c>
      <c r="D21" s="25" t="s">
        <v>68</v>
      </c>
      <c r="E21" s="30" t="s">
        <v>117</v>
      </c>
      <c r="F21" s="31" t="s">
        <v>109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 customHeight="1">
      <c r="A22" s="34" t="s">
        <v>49</v>
      </c>
      <c r="E22" s="35" t="s">
        <v>68</v>
      </c>
    </row>
    <row r="23" spans="1:5" ht="12.75" customHeight="1">
      <c r="A23" s="36" t="s">
        <v>51</v>
      </c>
      <c r="E23" s="37" t="s">
        <v>68</v>
      </c>
    </row>
    <row r="24" spans="1:5" ht="76.5" customHeight="1">
      <c r="A24" t="s">
        <v>53</v>
      </c>
      <c r="E24" s="35" t="s">
        <v>118</v>
      </c>
    </row>
    <row r="25" spans="1:16" ht="12.75" customHeight="1">
      <c r="A25" s="25" t="s">
        <v>45</v>
      </c>
      <c r="B25" s="29" t="s">
        <v>35</v>
      </c>
      <c r="C25" s="29" t="s">
        <v>119</v>
      </c>
      <c r="D25" s="25" t="s">
        <v>68</v>
      </c>
      <c r="E25" s="30" t="s">
        <v>120</v>
      </c>
      <c r="F25" s="31" t="s">
        <v>109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 customHeight="1">
      <c r="A26" s="34" t="s">
        <v>49</v>
      </c>
      <c r="E26" s="35" t="s">
        <v>68</v>
      </c>
    </row>
    <row r="27" spans="1:5" ht="12.75" customHeight="1">
      <c r="A27" s="36" t="s">
        <v>51</v>
      </c>
      <c r="E27" s="37" t="s">
        <v>68</v>
      </c>
    </row>
    <row r="28" spans="1:5" ht="12.75" customHeight="1">
      <c r="A28" t="s">
        <v>53</v>
      </c>
      <c r="E28" s="35" t="s">
        <v>121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122</v>
      </c>
      <c r="I3" s="38">
        <f>0+I8+I17+I58+I71+I92+I101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122</v>
      </c>
      <c r="D4" s="6"/>
      <c r="E4" s="18" t="s">
        <v>123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106</v>
      </c>
      <c r="F8" s="19"/>
      <c r="G8" s="19"/>
      <c r="H8" s="19"/>
      <c r="I8" s="28">
        <f>0+I9+I13</f>
      </c>
    </row>
    <row r="9" spans="1:16" ht="12.75" customHeight="1">
      <c r="A9" s="25" t="s">
        <v>45</v>
      </c>
      <c r="B9" s="29" t="s">
        <v>29</v>
      </c>
      <c r="C9" s="29" t="s">
        <v>124</v>
      </c>
      <c r="D9" s="25" t="s">
        <v>29</v>
      </c>
      <c r="E9" s="30" t="s">
        <v>125</v>
      </c>
      <c r="F9" s="31" t="s">
        <v>126</v>
      </c>
      <c r="G9" s="32">
        <v>55.628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49</v>
      </c>
      <c r="E10" s="35" t="s">
        <v>127</v>
      </c>
    </row>
    <row r="11" spans="1:5" ht="38.25" customHeight="1">
      <c r="A11" s="36" t="s">
        <v>51</v>
      </c>
      <c r="E11" s="37" t="s">
        <v>128</v>
      </c>
    </row>
    <row r="12" spans="1:5" ht="12.75" customHeight="1">
      <c r="A12" t="s">
        <v>53</v>
      </c>
      <c r="E12" s="35" t="s">
        <v>129</v>
      </c>
    </row>
    <row r="13" spans="1:16" ht="12.75" customHeight="1">
      <c r="A13" s="25" t="s">
        <v>45</v>
      </c>
      <c r="B13" s="29" t="s">
        <v>23</v>
      </c>
      <c r="C13" s="29" t="s">
        <v>124</v>
      </c>
      <c r="D13" s="25" t="s">
        <v>23</v>
      </c>
      <c r="E13" s="30" t="s">
        <v>125</v>
      </c>
      <c r="F13" s="31" t="s">
        <v>126</v>
      </c>
      <c r="G13" s="32">
        <v>2.415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49</v>
      </c>
      <c r="E14" s="35" t="s">
        <v>130</v>
      </c>
    </row>
    <row r="15" spans="1:5" ht="63.75" customHeight="1">
      <c r="A15" s="36" t="s">
        <v>51</v>
      </c>
      <c r="E15" s="37" t="s">
        <v>131</v>
      </c>
    </row>
    <row r="16" spans="1:5" ht="12.75" customHeight="1">
      <c r="A16" t="s">
        <v>53</v>
      </c>
      <c r="E16" s="35" t="s">
        <v>129</v>
      </c>
    </row>
    <row r="17" spans="1:9" ht="12.75" customHeight="1">
      <c r="A17" s="6" t="s">
        <v>43</v>
      </c>
      <c r="B17" s="6"/>
      <c r="C17" s="40" t="s">
        <v>29</v>
      </c>
      <c r="D17" s="6"/>
      <c r="E17" s="27" t="s">
        <v>132</v>
      </c>
      <c r="F17" s="6"/>
      <c r="G17" s="6"/>
      <c r="H17" s="6"/>
      <c r="I17" s="41">
        <f>0+I18+I22+I26+I30+I34+I38+I42+I46+I50+I54</f>
      </c>
    </row>
    <row r="18" spans="1:16" ht="12.75" customHeight="1">
      <c r="A18" s="25" t="s">
        <v>45</v>
      </c>
      <c r="B18" s="29" t="s">
        <v>22</v>
      </c>
      <c r="C18" s="29" t="s">
        <v>133</v>
      </c>
      <c r="D18" s="25" t="s">
        <v>68</v>
      </c>
      <c r="E18" s="30" t="s">
        <v>134</v>
      </c>
      <c r="F18" s="31" t="s">
        <v>135</v>
      </c>
      <c r="G18" s="32">
        <v>0.7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 customHeight="1">
      <c r="A19" s="34" t="s">
        <v>49</v>
      </c>
      <c r="E19" s="35" t="s">
        <v>136</v>
      </c>
    </row>
    <row r="20" spans="1:5" ht="12.75" customHeight="1">
      <c r="A20" s="36" t="s">
        <v>51</v>
      </c>
      <c r="E20" s="37" t="s">
        <v>137</v>
      </c>
    </row>
    <row r="21" spans="1:5" ht="12.75" customHeight="1">
      <c r="A21" t="s">
        <v>53</v>
      </c>
      <c r="E21" s="35" t="s">
        <v>138</v>
      </c>
    </row>
    <row r="22" spans="1:16" ht="12.75" customHeight="1">
      <c r="A22" s="25" t="s">
        <v>45</v>
      </c>
      <c r="B22" s="29" t="s">
        <v>33</v>
      </c>
      <c r="C22" s="29" t="s">
        <v>139</v>
      </c>
      <c r="D22" s="25" t="s">
        <v>68</v>
      </c>
      <c r="E22" s="30" t="s">
        <v>140</v>
      </c>
      <c r="F22" s="31" t="s">
        <v>135</v>
      </c>
      <c r="G22" s="32">
        <v>0.12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 customHeight="1">
      <c r="A23" s="34" t="s">
        <v>49</v>
      </c>
      <c r="E23" s="35" t="s">
        <v>141</v>
      </c>
    </row>
    <row r="24" spans="1:5" ht="12.75" customHeight="1">
      <c r="A24" s="36" t="s">
        <v>51</v>
      </c>
      <c r="E24" s="37" t="s">
        <v>142</v>
      </c>
    </row>
    <row r="25" spans="1:5" ht="12.75" customHeight="1">
      <c r="A25" t="s">
        <v>53</v>
      </c>
      <c r="E25" s="35" t="s">
        <v>138</v>
      </c>
    </row>
    <row r="26" spans="1:16" ht="12.75" customHeight="1">
      <c r="A26" s="25" t="s">
        <v>45</v>
      </c>
      <c r="B26" s="29" t="s">
        <v>35</v>
      </c>
      <c r="C26" s="29" t="s">
        <v>143</v>
      </c>
      <c r="D26" s="25" t="s">
        <v>68</v>
      </c>
      <c r="E26" s="30" t="s">
        <v>144</v>
      </c>
      <c r="F26" s="31" t="s">
        <v>145</v>
      </c>
      <c r="G26" s="32">
        <v>27.8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 customHeight="1">
      <c r="A27" s="34" t="s">
        <v>49</v>
      </c>
      <c r="E27" s="35" t="s">
        <v>141</v>
      </c>
    </row>
    <row r="28" spans="1:5" ht="63.75" customHeight="1">
      <c r="A28" s="36" t="s">
        <v>51</v>
      </c>
      <c r="E28" s="37" t="s">
        <v>146</v>
      </c>
    </row>
    <row r="29" spans="1:5" ht="12.75" customHeight="1">
      <c r="A29" t="s">
        <v>53</v>
      </c>
      <c r="E29" s="35" t="s">
        <v>138</v>
      </c>
    </row>
    <row r="30" spans="1:16" ht="12.75" customHeight="1">
      <c r="A30" s="25" t="s">
        <v>45</v>
      </c>
      <c r="B30" s="29" t="s">
        <v>37</v>
      </c>
      <c r="C30" s="29" t="s">
        <v>147</v>
      </c>
      <c r="D30" s="25" t="s">
        <v>68</v>
      </c>
      <c r="E30" s="30" t="s">
        <v>148</v>
      </c>
      <c r="F30" s="31" t="s">
        <v>149</v>
      </c>
      <c r="G30" s="32">
        <v>14.97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 customHeight="1">
      <c r="A31" s="34" t="s">
        <v>49</v>
      </c>
      <c r="E31" s="35" t="s">
        <v>150</v>
      </c>
    </row>
    <row r="32" spans="1:5" ht="63.75" customHeight="1">
      <c r="A32" s="36" t="s">
        <v>51</v>
      </c>
      <c r="E32" s="37" t="s">
        <v>151</v>
      </c>
    </row>
    <row r="33" spans="1:5" ht="12.75" customHeight="1">
      <c r="A33" t="s">
        <v>53</v>
      </c>
      <c r="E33" s="35" t="s">
        <v>152</v>
      </c>
    </row>
    <row r="34" spans="1:16" ht="12.75" customHeight="1">
      <c r="A34" s="25" t="s">
        <v>45</v>
      </c>
      <c r="B34" s="29" t="s">
        <v>66</v>
      </c>
      <c r="C34" s="29" t="s">
        <v>153</v>
      </c>
      <c r="D34" s="25" t="s">
        <v>68</v>
      </c>
      <c r="E34" s="30" t="s">
        <v>154</v>
      </c>
      <c r="F34" s="31" t="s">
        <v>135</v>
      </c>
      <c r="G34" s="32">
        <v>89.249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 customHeight="1">
      <c r="A35" s="34" t="s">
        <v>49</v>
      </c>
      <c r="E35" s="35" t="s">
        <v>155</v>
      </c>
    </row>
    <row r="36" spans="1:5" ht="51" customHeight="1">
      <c r="A36" s="36" t="s">
        <v>51</v>
      </c>
      <c r="E36" s="37" t="s">
        <v>156</v>
      </c>
    </row>
    <row r="37" spans="1:5" ht="293.25" customHeight="1">
      <c r="A37" t="s">
        <v>53</v>
      </c>
      <c r="E37" s="35" t="s">
        <v>157</v>
      </c>
    </row>
    <row r="38" spans="1:16" ht="12.75" customHeight="1">
      <c r="A38" s="25" t="s">
        <v>45</v>
      </c>
      <c r="B38" s="29" t="s">
        <v>72</v>
      </c>
      <c r="C38" s="29" t="s">
        <v>158</v>
      </c>
      <c r="D38" s="25" t="s">
        <v>68</v>
      </c>
      <c r="E38" s="30" t="s">
        <v>159</v>
      </c>
      <c r="F38" s="31" t="s">
        <v>135</v>
      </c>
      <c r="G38" s="32">
        <v>26.904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 customHeight="1">
      <c r="A39" s="34" t="s">
        <v>49</v>
      </c>
      <c r="E39" s="35" t="s">
        <v>141</v>
      </c>
    </row>
    <row r="40" spans="1:5" ht="63.75" customHeight="1">
      <c r="A40" s="36" t="s">
        <v>51</v>
      </c>
      <c r="E40" s="37" t="s">
        <v>160</v>
      </c>
    </row>
    <row r="41" spans="1:5" ht="293.25" customHeight="1">
      <c r="A41" t="s">
        <v>53</v>
      </c>
      <c r="E41" s="35" t="s">
        <v>157</v>
      </c>
    </row>
    <row r="42" spans="1:16" ht="12.75" customHeight="1">
      <c r="A42" s="25" t="s">
        <v>45</v>
      </c>
      <c r="B42" s="29" t="s">
        <v>40</v>
      </c>
      <c r="C42" s="29" t="s">
        <v>161</v>
      </c>
      <c r="D42" s="25" t="s">
        <v>68</v>
      </c>
      <c r="E42" s="30" t="s">
        <v>162</v>
      </c>
      <c r="F42" s="31" t="s">
        <v>135</v>
      </c>
      <c r="G42" s="32">
        <v>72.159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 customHeight="1">
      <c r="A43" s="34" t="s">
        <v>49</v>
      </c>
      <c r="E43" s="35" t="s">
        <v>163</v>
      </c>
    </row>
    <row r="44" spans="1:5" ht="51" customHeight="1">
      <c r="A44" s="36" t="s">
        <v>51</v>
      </c>
      <c r="E44" s="37" t="s">
        <v>164</v>
      </c>
    </row>
    <row r="45" spans="1:5" ht="229.5" customHeight="1">
      <c r="A45" t="s">
        <v>53</v>
      </c>
      <c r="E45" s="35" t="s">
        <v>165</v>
      </c>
    </row>
    <row r="46" spans="1:16" ht="12.75" customHeight="1">
      <c r="A46" s="25" t="s">
        <v>45</v>
      </c>
      <c r="B46" s="29" t="s">
        <v>42</v>
      </c>
      <c r="C46" s="29" t="s">
        <v>166</v>
      </c>
      <c r="D46" s="25" t="s">
        <v>68</v>
      </c>
      <c r="E46" s="30" t="s">
        <v>167</v>
      </c>
      <c r="F46" s="31" t="s">
        <v>168</v>
      </c>
      <c r="G46" s="32">
        <v>268.2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 customHeight="1">
      <c r="A47" s="34" t="s">
        <v>49</v>
      </c>
      <c r="E47" s="35" t="s">
        <v>169</v>
      </c>
    </row>
    <row r="48" spans="1:5" ht="12.75" customHeight="1">
      <c r="A48" s="36" t="s">
        <v>51</v>
      </c>
      <c r="E48" s="37" t="s">
        <v>170</v>
      </c>
    </row>
    <row r="49" spans="1:5" ht="12.75" customHeight="1">
      <c r="A49" t="s">
        <v>53</v>
      </c>
      <c r="E49" s="35" t="s">
        <v>171</v>
      </c>
    </row>
    <row r="50" spans="1:16" ht="12.75" customHeight="1">
      <c r="A50" s="25" t="s">
        <v>45</v>
      </c>
      <c r="B50" s="29" t="s">
        <v>83</v>
      </c>
      <c r="C50" s="29" t="s">
        <v>172</v>
      </c>
      <c r="D50" s="25" t="s">
        <v>68</v>
      </c>
      <c r="E50" s="30" t="s">
        <v>173</v>
      </c>
      <c r="F50" s="31" t="s">
        <v>168</v>
      </c>
      <c r="G50" s="32">
        <v>113.919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 customHeight="1">
      <c r="A51" s="34" t="s">
        <v>49</v>
      </c>
      <c r="E51" s="35" t="s">
        <v>174</v>
      </c>
    </row>
    <row r="52" spans="1:5" ht="12.75" customHeight="1">
      <c r="A52" s="36" t="s">
        <v>51</v>
      </c>
      <c r="E52" s="37" t="s">
        <v>175</v>
      </c>
    </row>
    <row r="53" spans="1:5" ht="38.25" customHeight="1">
      <c r="A53" t="s">
        <v>53</v>
      </c>
      <c r="E53" s="35" t="s">
        <v>176</v>
      </c>
    </row>
    <row r="54" spans="1:16" ht="12.75" customHeight="1">
      <c r="A54" s="25" t="s">
        <v>45</v>
      </c>
      <c r="B54" s="29" t="s">
        <v>87</v>
      </c>
      <c r="C54" s="29" t="s">
        <v>177</v>
      </c>
      <c r="D54" s="25" t="s">
        <v>68</v>
      </c>
      <c r="E54" s="30" t="s">
        <v>178</v>
      </c>
      <c r="F54" s="31" t="s">
        <v>168</v>
      </c>
      <c r="G54" s="32">
        <v>113.919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 customHeight="1">
      <c r="A55" s="34" t="s">
        <v>49</v>
      </c>
      <c r="E55" s="35" t="s">
        <v>68</v>
      </c>
    </row>
    <row r="56" spans="1:5" ht="12.75" customHeight="1">
      <c r="A56" s="36" t="s">
        <v>51</v>
      </c>
      <c r="E56" s="37" t="s">
        <v>175</v>
      </c>
    </row>
    <row r="57" spans="1:5" ht="12.75" customHeight="1">
      <c r="A57" t="s">
        <v>53</v>
      </c>
      <c r="E57" s="35" t="s">
        <v>179</v>
      </c>
    </row>
    <row r="58" spans="1:9" ht="12.75" customHeight="1">
      <c r="A58" s="6" t="s">
        <v>43</v>
      </c>
      <c r="B58" s="6"/>
      <c r="C58" s="40" t="s">
        <v>23</v>
      </c>
      <c r="D58" s="6"/>
      <c r="E58" s="27" t="s">
        <v>180</v>
      </c>
      <c r="F58" s="6"/>
      <c r="G58" s="6"/>
      <c r="H58" s="6"/>
      <c r="I58" s="41">
        <f>0+I59+I63+I67</f>
      </c>
    </row>
    <row r="59" spans="1:16" ht="12.75" customHeight="1">
      <c r="A59" s="25" t="s">
        <v>45</v>
      </c>
      <c r="B59" s="29" t="s">
        <v>92</v>
      </c>
      <c r="C59" s="29" t="s">
        <v>181</v>
      </c>
      <c r="D59" s="25" t="s">
        <v>68</v>
      </c>
      <c r="E59" s="30" t="s">
        <v>182</v>
      </c>
      <c r="F59" s="31" t="s">
        <v>168</v>
      </c>
      <c r="G59" s="32">
        <v>213.4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 customHeight="1">
      <c r="A60" s="34" t="s">
        <v>49</v>
      </c>
      <c r="E60" s="35" t="s">
        <v>183</v>
      </c>
    </row>
    <row r="61" spans="1:5" ht="12.75" customHeight="1">
      <c r="A61" s="36" t="s">
        <v>51</v>
      </c>
      <c r="E61" s="37" t="s">
        <v>184</v>
      </c>
    </row>
    <row r="62" spans="1:5" ht="12.75" customHeight="1">
      <c r="A62" t="s">
        <v>53</v>
      </c>
      <c r="E62" s="35" t="s">
        <v>185</v>
      </c>
    </row>
    <row r="63" spans="1:16" ht="12.75" customHeight="1">
      <c r="A63" s="25" t="s">
        <v>45</v>
      </c>
      <c r="B63" s="29" t="s">
        <v>97</v>
      </c>
      <c r="C63" s="29" t="s">
        <v>186</v>
      </c>
      <c r="D63" s="25" t="s">
        <v>68</v>
      </c>
      <c r="E63" s="30" t="s">
        <v>187</v>
      </c>
      <c r="F63" s="31" t="s">
        <v>145</v>
      </c>
      <c r="G63" s="32">
        <v>106.7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 customHeight="1">
      <c r="A64" s="34" t="s">
        <v>49</v>
      </c>
      <c r="E64" s="35" t="s">
        <v>188</v>
      </c>
    </row>
    <row r="65" spans="1:5" ht="12.75" customHeight="1">
      <c r="A65" s="36" t="s">
        <v>51</v>
      </c>
      <c r="E65" s="37" t="s">
        <v>189</v>
      </c>
    </row>
    <row r="66" spans="1:5" ht="114.75" customHeight="1">
      <c r="A66" t="s">
        <v>53</v>
      </c>
      <c r="E66" s="35" t="s">
        <v>190</v>
      </c>
    </row>
    <row r="67" spans="1:16" ht="12.75" customHeight="1">
      <c r="A67" s="25" t="s">
        <v>45</v>
      </c>
      <c r="B67" s="29" t="s">
        <v>100</v>
      </c>
      <c r="C67" s="29" t="s">
        <v>191</v>
      </c>
      <c r="D67" s="25" t="s">
        <v>68</v>
      </c>
      <c r="E67" s="30" t="s">
        <v>192</v>
      </c>
      <c r="F67" s="31" t="s">
        <v>168</v>
      </c>
      <c r="G67" s="32">
        <v>268.2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 customHeight="1">
      <c r="A68" s="34" t="s">
        <v>49</v>
      </c>
      <c r="E68" s="35" t="s">
        <v>193</v>
      </c>
    </row>
    <row r="69" spans="1:5" ht="12.75" customHeight="1">
      <c r="A69" s="36" t="s">
        <v>51</v>
      </c>
      <c r="E69" s="37" t="s">
        <v>170</v>
      </c>
    </row>
    <row r="70" spans="1:5" ht="102" customHeight="1">
      <c r="A70" t="s">
        <v>53</v>
      </c>
      <c r="E70" s="35" t="s">
        <v>194</v>
      </c>
    </row>
    <row r="71" spans="1:9" ht="12.75" customHeight="1">
      <c r="A71" s="6" t="s">
        <v>43</v>
      </c>
      <c r="B71" s="6"/>
      <c r="C71" s="40" t="s">
        <v>35</v>
      </c>
      <c r="D71" s="6"/>
      <c r="E71" s="27" t="s">
        <v>195</v>
      </c>
      <c r="F71" s="6"/>
      <c r="G71" s="6"/>
      <c r="H71" s="6"/>
      <c r="I71" s="41">
        <f>0+I72+I76+I80+I84+I88</f>
      </c>
    </row>
    <row r="72" spans="1:16" ht="12.75" customHeight="1">
      <c r="A72" s="25" t="s">
        <v>45</v>
      </c>
      <c r="B72" s="29" t="s">
        <v>196</v>
      </c>
      <c r="C72" s="29" t="s">
        <v>197</v>
      </c>
      <c r="D72" s="25" t="s">
        <v>68</v>
      </c>
      <c r="E72" s="30" t="s">
        <v>198</v>
      </c>
      <c r="F72" s="31" t="s">
        <v>135</v>
      </c>
      <c r="G72" s="32">
        <v>40.232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 customHeight="1">
      <c r="A73" s="34" t="s">
        <v>49</v>
      </c>
      <c r="E73" s="35" t="s">
        <v>199</v>
      </c>
    </row>
    <row r="74" spans="1:5" ht="25.5" customHeight="1">
      <c r="A74" s="36" t="s">
        <v>51</v>
      </c>
      <c r="E74" s="37" t="s">
        <v>200</v>
      </c>
    </row>
    <row r="75" spans="1:5" ht="51" customHeight="1">
      <c r="A75" t="s">
        <v>53</v>
      </c>
      <c r="E75" s="35" t="s">
        <v>201</v>
      </c>
    </row>
    <row r="76" spans="1:16" ht="12.75" customHeight="1">
      <c r="A76" s="25" t="s">
        <v>45</v>
      </c>
      <c r="B76" s="29" t="s">
        <v>202</v>
      </c>
      <c r="C76" s="29" t="s">
        <v>203</v>
      </c>
      <c r="D76" s="25" t="s">
        <v>68</v>
      </c>
      <c r="E76" s="30" t="s">
        <v>204</v>
      </c>
      <c r="F76" s="31" t="s">
        <v>168</v>
      </c>
      <c r="G76" s="32">
        <v>202.323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 customHeight="1">
      <c r="A77" s="34" t="s">
        <v>49</v>
      </c>
      <c r="E77" s="35" t="s">
        <v>205</v>
      </c>
    </row>
    <row r="78" spans="1:5" ht="12.75" customHeight="1">
      <c r="A78" s="36" t="s">
        <v>51</v>
      </c>
      <c r="E78" s="37" t="s">
        <v>206</v>
      </c>
    </row>
    <row r="79" spans="1:5" ht="89.25" customHeight="1">
      <c r="A79" t="s">
        <v>53</v>
      </c>
      <c r="E79" s="35" t="s">
        <v>207</v>
      </c>
    </row>
    <row r="80" spans="1:16" ht="12.75" customHeight="1">
      <c r="A80" s="25" t="s">
        <v>45</v>
      </c>
      <c r="B80" s="29" t="s">
        <v>208</v>
      </c>
      <c r="C80" s="29" t="s">
        <v>209</v>
      </c>
      <c r="D80" s="25" t="s">
        <v>68</v>
      </c>
      <c r="E80" s="30" t="s">
        <v>210</v>
      </c>
      <c r="F80" s="31" t="s">
        <v>168</v>
      </c>
      <c r="G80" s="32">
        <v>9.24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 customHeight="1">
      <c r="A81" s="34" t="s">
        <v>49</v>
      </c>
      <c r="E81" s="35" t="s">
        <v>211</v>
      </c>
    </row>
    <row r="82" spans="1:5" ht="12.75" customHeight="1">
      <c r="A82" s="36" t="s">
        <v>51</v>
      </c>
      <c r="E82" s="37" t="s">
        <v>212</v>
      </c>
    </row>
    <row r="83" spans="1:5" ht="89.25" customHeight="1">
      <c r="A83" t="s">
        <v>53</v>
      </c>
      <c r="E83" s="35" t="s">
        <v>207</v>
      </c>
    </row>
    <row r="84" spans="1:16" ht="12.75" customHeight="1">
      <c r="A84" s="25" t="s">
        <v>45</v>
      </c>
      <c r="B84" s="29" t="s">
        <v>213</v>
      </c>
      <c r="C84" s="29" t="s">
        <v>214</v>
      </c>
      <c r="D84" s="25" t="s">
        <v>68</v>
      </c>
      <c r="E84" s="30" t="s">
        <v>215</v>
      </c>
      <c r="F84" s="31" t="s">
        <v>168</v>
      </c>
      <c r="G84" s="32">
        <v>2.244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 customHeight="1">
      <c r="A85" s="34" t="s">
        <v>49</v>
      </c>
      <c r="E85" s="35" t="s">
        <v>216</v>
      </c>
    </row>
    <row r="86" spans="1:5" ht="12.75" customHeight="1">
      <c r="A86" s="36" t="s">
        <v>51</v>
      </c>
      <c r="E86" s="37" t="s">
        <v>217</v>
      </c>
    </row>
    <row r="87" spans="1:5" ht="89.25" customHeight="1">
      <c r="A87" t="s">
        <v>53</v>
      </c>
      <c r="E87" s="35" t="s">
        <v>207</v>
      </c>
    </row>
    <row r="88" spans="1:16" ht="12.75" customHeight="1">
      <c r="A88" s="25" t="s">
        <v>45</v>
      </c>
      <c r="B88" s="29" t="s">
        <v>218</v>
      </c>
      <c r="C88" s="29" t="s">
        <v>219</v>
      </c>
      <c r="D88" s="25" t="s">
        <v>68</v>
      </c>
      <c r="E88" s="30" t="s">
        <v>220</v>
      </c>
      <c r="F88" s="31" t="s">
        <v>168</v>
      </c>
      <c r="G88" s="32">
        <v>13.145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 customHeight="1">
      <c r="A89" s="34" t="s">
        <v>49</v>
      </c>
      <c r="E89" s="35" t="s">
        <v>205</v>
      </c>
    </row>
    <row r="90" spans="1:5" ht="12.75" customHeight="1">
      <c r="A90" s="36" t="s">
        <v>51</v>
      </c>
      <c r="E90" s="37" t="s">
        <v>221</v>
      </c>
    </row>
    <row r="91" spans="1:5" ht="89.25" customHeight="1">
      <c r="A91" t="s">
        <v>53</v>
      </c>
      <c r="E91" s="35" t="s">
        <v>207</v>
      </c>
    </row>
    <row r="92" spans="1:9" ht="12.75" customHeight="1">
      <c r="A92" s="6" t="s">
        <v>43</v>
      </c>
      <c r="B92" s="6"/>
      <c r="C92" s="40" t="s">
        <v>72</v>
      </c>
      <c r="D92" s="6"/>
      <c r="E92" s="27" t="s">
        <v>222</v>
      </c>
      <c r="F92" s="6"/>
      <c r="G92" s="6"/>
      <c r="H92" s="6"/>
      <c r="I92" s="41">
        <f>0+I93+I97</f>
      </c>
    </row>
    <row r="93" spans="1:16" ht="12.75" customHeight="1">
      <c r="A93" s="25" t="s">
        <v>45</v>
      </c>
      <c r="B93" s="29" t="s">
        <v>223</v>
      </c>
      <c r="C93" s="29" t="s">
        <v>224</v>
      </c>
      <c r="D93" s="25" t="s">
        <v>68</v>
      </c>
      <c r="E93" s="30" t="s">
        <v>225</v>
      </c>
      <c r="F93" s="31" t="s">
        <v>145</v>
      </c>
      <c r="G93" s="32">
        <v>25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 customHeight="1">
      <c r="A94" s="34" t="s">
        <v>49</v>
      </c>
      <c r="E94" s="35" t="s">
        <v>226</v>
      </c>
    </row>
    <row r="95" spans="1:5" ht="12.75" customHeight="1">
      <c r="A95" s="36" t="s">
        <v>51</v>
      </c>
      <c r="E95" s="37" t="s">
        <v>227</v>
      </c>
    </row>
    <row r="96" spans="1:5" ht="153" customHeight="1">
      <c r="A96" t="s">
        <v>53</v>
      </c>
      <c r="E96" s="35" t="s">
        <v>228</v>
      </c>
    </row>
    <row r="97" spans="1:16" ht="12.75" customHeight="1">
      <c r="A97" s="25" t="s">
        <v>45</v>
      </c>
      <c r="B97" s="29" t="s">
        <v>229</v>
      </c>
      <c r="C97" s="29" t="s">
        <v>230</v>
      </c>
      <c r="D97" s="25" t="s">
        <v>68</v>
      </c>
      <c r="E97" s="30" t="s">
        <v>231</v>
      </c>
      <c r="F97" s="31" t="s">
        <v>145</v>
      </c>
      <c r="G97" s="32">
        <v>25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 customHeight="1">
      <c r="A98" s="34" t="s">
        <v>49</v>
      </c>
      <c r="E98" s="35" t="s">
        <v>232</v>
      </c>
    </row>
    <row r="99" spans="1:5" ht="12.75" customHeight="1">
      <c r="A99" s="36" t="s">
        <v>51</v>
      </c>
      <c r="E99" s="37" t="s">
        <v>227</v>
      </c>
    </row>
    <row r="100" spans="1:5" ht="12.75" customHeight="1">
      <c r="A100" t="s">
        <v>53</v>
      </c>
      <c r="E100" s="35" t="s">
        <v>233</v>
      </c>
    </row>
    <row r="101" spans="1:9" ht="12.75" customHeight="1">
      <c r="A101" s="6" t="s">
        <v>43</v>
      </c>
      <c r="B101" s="6"/>
      <c r="C101" s="40" t="s">
        <v>40</v>
      </c>
      <c r="D101" s="6"/>
      <c r="E101" s="27" t="s">
        <v>44</v>
      </c>
      <c r="F101" s="6"/>
      <c r="G101" s="6"/>
      <c r="H101" s="6"/>
      <c r="I101" s="41">
        <f>0+I102+I106+I110+I114+I118+I122</f>
      </c>
    </row>
    <row r="102" spans="1:16" ht="12.75" customHeight="1">
      <c r="A102" s="25" t="s">
        <v>45</v>
      </c>
      <c r="B102" s="29" t="s">
        <v>234</v>
      </c>
      <c r="C102" s="29" t="s">
        <v>235</v>
      </c>
      <c r="D102" s="25" t="s">
        <v>68</v>
      </c>
      <c r="E102" s="30" t="s">
        <v>236</v>
      </c>
      <c r="F102" s="31" t="s">
        <v>48</v>
      </c>
      <c r="G102" s="32">
        <v>1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 customHeight="1">
      <c r="A103" s="34" t="s">
        <v>49</v>
      </c>
      <c r="E103" s="35" t="s">
        <v>237</v>
      </c>
    </row>
    <row r="104" spans="1:5" ht="25.5" customHeight="1">
      <c r="A104" s="36" t="s">
        <v>51</v>
      </c>
      <c r="E104" s="37" t="s">
        <v>238</v>
      </c>
    </row>
    <row r="105" spans="1:5" ht="63.75" customHeight="1">
      <c r="A105" t="s">
        <v>53</v>
      </c>
      <c r="E105" s="35" t="s">
        <v>239</v>
      </c>
    </row>
    <row r="106" spans="1:16" ht="12.75" customHeight="1">
      <c r="A106" s="25" t="s">
        <v>45</v>
      </c>
      <c r="B106" s="29" t="s">
        <v>240</v>
      </c>
      <c r="C106" s="29" t="s">
        <v>241</v>
      </c>
      <c r="D106" s="25" t="s">
        <v>68</v>
      </c>
      <c r="E106" s="30" t="s">
        <v>242</v>
      </c>
      <c r="F106" s="31" t="s">
        <v>48</v>
      </c>
      <c r="G106" s="32">
        <v>1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 customHeight="1">
      <c r="A107" s="34" t="s">
        <v>49</v>
      </c>
      <c r="E107" s="35" t="s">
        <v>243</v>
      </c>
    </row>
    <row r="108" spans="1:5" ht="25.5" customHeight="1">
      <c r="A108" s="36" t="s">
        <v>51</v>
      </c>
      <c r="E108" s="37" t="s">
        <v>238</v>
      </c>
    </row>
    <row r="109" spans="1:5" ht="12.75" customHeight="1">
      <c r="A109" t="s">
        <v>53</v>
      </c>
      <c r="E109" s="35" t="s">
        <v>59</v>
      </c>
    </row>
    <row r="110" spans="1:16" ht="12.75" customHeight="1">
      <c r="A110" s="25" t="s">
        <v>45</v>
      </c>
      <c r="B110" s="29" t="s">
        <v>244</v>
      </c>
      <c r="C110" s="29" t="s">
        <v>245</v>
      </c>
      <c r="D110" s="25" t="s">
        <v>68</v>
      </c>
      <c r="E110" s="30" t="s">
        <v>246</v>
      </c>
      <c r="F110" s="31" t="s">
        <v>145</v>
      </c>
      <c r="G110" s="32">
        <v>100.21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 customHeight="1">
      <c r="A111" s="34" t="s">
        <v>49</v>
      </c>
      <c r="E111" s="35" t="s">
        <v>247</v>
      </c>
    </row>
    <row r="112" spans="1:5" ht="12.75" customHeight="1">
      <c r="A112" s="36" t="s">
        <v>51</v>
      </c>
      <c r="E112" s="37" t="s">
        <v>248</v>
      </c>
    </row>
    <row r="113" spans="1:5" ht="38.25" customHeight="1">
      <c r="A113" t="s">
        <v>53</v>
      </c>
      <c r="E113" s="35" t="s">
        <v>249</v>
      </c>
    </row>
    <row r="114" spans="1:16" ht="12.75" customHeight="1">
      <c r="A114" s="25" t="s">
        <v>45</v>
      </c>
      <c r="B114" s="29" t="s">
        <v>250</v>
      </c>
      <c r="C114" s="29" t="s">
        <v>251</v>
      </c>
      <c r="D114" s="25" t="s">
        <v>29</v>
      </c>
      <c r="E114" s="30" t="s">
        <v>252</v>
      </c>
      <c r="F114" s="31" t="s">
        <v>145</v>
      </c>
      <c r="G114" s="32">
        <v>79.64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 customHeight="1">
      <c r="A115" s="34" t="s">
        <v>49</v>
      </c>
      <c r="E115" s="35" t="s">
        <v>253</v>
      </c>
    </row>
    <row r="116" spans="1:5" ht="12.75" customHeight="1">
      <c r="A116" s="36" t="s">
        <v>51</v>
      </c>
      <c r="E116" s="37" t="s">
        <v>254</v>
      </c>
    </row>
    <row r="117" spans="1:5" ht="38.25" customHeight="1">
      <c r="A117" t="s">
        <v>53</v>
      </c>
      <c r="E117" s="35" t="s">
        <v>249</v>
      </c>
    </row>
    <row r="118" spans="1:16" ht="12.75" customHeight="1">
      <c r="A118" s="25" t="s">
        <v>45</v>
      </c>
      <c r="B118" s="29" t="s">
        <v>255</v>
      </c>
      <c r="C118" s="29" t="s">
        <v>251</v>
      </c>
      <c r="D118" s="25" t="s">
        <v>23</v>
      </c>
      <c r="E118" s="30" t="s">
        <v>252</v>
      </c>
      <c r="F118" s="31" t="s">
        <v>145</v>
      </c>
      <c r="G118" s="32">
        <v>27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 customHeight="1">
      <c r="A119" s="34" t="s">
        <v>49</v>
      </c>
      <c r="E119" s="35" t="s">
        <v>256</v>
      </c>
    </row>
    <row r="120" spans="1:5" ht="12.75" customHeight="1">
      <c r="A120" s="36" t="s">
        <v>51</v>
      </c>
      <c r="E120" s="37" t="s">
        <v>257</v>
      </c>
    </row>
    <row r="121" spans="1:5" ht="38.25" customHeight="1">
      <c r="A121" t="s">
        <v>53</v>
      </c>
      <c r="E121" s="35" t="s">
        <v>249</v>
      </c>
    </row>
    <row r="122" spans="1:16" ht="12.75" customHeight="1">
      <c r="A122" s="25" t="s">
        <v>45</v>
      </c>
      <c r="B122" s="29" t="s">
        <v>258</v>
      </c>
      <c r="C122" s="29" t="s">
        <v>251</v>
      </c>
      <c r="D122" s="25" t="s">
        <v>22</v>
      </c>
      <c r="E122" s="30" t="s">
        <v>252</v>
      </c>
      <c r="F122" s="31" t="s">
        <v>145</v>
      </c>
      <c r="G122" s="32">
        <v>23.87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 customHeight="1">
      <c r="A123" s="34" t="s">
        <v>49</v>
      </c>
      <c r="E123" s="35" t="s">
        <v>259</v>
      </c>
    </row>
    <row r="124" spans="1:5" ht="12.75" customHeight="1">
      <c r="A124" s="36" t="s">
        <v>51</v>
      </c>
      <c r="E124" s="37" t="s">
        <v>260</v>
      </c>
    </row>
    <row r="125" spans="1:5" ht="38.25" customHeight="1">
      <c r="A125" t="s">
        <v>53</v>
      </c>
      <c r="E125" s="35" t="s">
        <v>249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261</v>
      </c>
      <c r="I3" s="38">
        <f>0+I8+I17+I54+I59+I64+I109+I118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261</v>
      </c>
      <c r="D4" s="6"/>
      <c r="E4" s="18" t="s">
        <v>262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106</v>
      </c>
      <c r="F8" s="19"/>
      <c r="G8" s="19"/>
      <c r="H8" s="19"/>
      <c r="I8" s="28">
        <f>0+I9+I13</f>
      </c>
    </row>
    <row r="9" spans="1:16" ht="12.75" customHeight="1">
      <c r="A9" s="25" t="s">
        <v>45</v>
      </c>
      <c r="B9" s="29" t="s">
        <v>29</v>
      </c>
      <c r="C9" s="29" t="s">
        <v>124</v>
      </c>
      <c r="D9" s="25" t="s">
        <v>29</v>
      </c>
      <c r="E9" s="30" t="s">
        <v>125</v>
      </c>
      <c r="F9" s="31" t="s">
        <v>126</v>
      </c>
      <c r="G9" s="32">
        <v>141.208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49</v>
      </c>
      <c r="E10" s="35" t="s">
        <v>263</v>
      </c>
    </row>
    <row r="11" spans="1:5" ht="38.25" customHeight="1">
      <c r="A11" s="36" t="s">
        <v>51</v>
      </c>
      <c r="E11" s="37" t="s">
        <v>264</v>
      </c>
    </row>
    <row r="12" spans="1:5" ht="12.75" customHeight="1">
      <c r="A12" t="s">
        <v>53</v>
      </c>
      <c r="E12" s="35" t="s">
        <v>129</v>
      </c>
    </row>
    <row r="13" spans="1:16" ht="12.75" customHeight="1">
      <c r="A13" s="25" t="s">
        <v>45</v>
      </c>
      <c r="B13" s="29" t="s">
        <v>23</v>
      </c>
      <c r="C13" s="29" t="s">
        <v>124</v>
      </c>
      <c r="D13" s="25" t="s">
        <v>23</v>
      </c>
      <c r="E13" s="30" t="s">
        <v>125</v>
      </c>
      <c r="F13" s="31" t="s">
        <v>126</v>
      </c>
      <c r="G13" s="32">
        <v>79.944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49</v>
      </c>
      <c r="E14" s="35" t="s">
        <v>265</v>
      </c>
    </row>
    <row r="15" spans="1:5" ht="12.75" customHeight="1">
      <c r="A15" s="36" t="s">
        <v>51</v>
      </c>
      <c r="E15" s="37" t="s">
        <v>266</v>
      </c>
    </row>
    <row r="16" spans="1:5" ht="12.75" customHeight="1">
      <c r="A16" t="s">
        <v>53</v>
      </c>
      <c r="E16" s="35" t="s">
        <v>129</v>
      </c>
    </row>
    <row r="17" spans="1:9" ht="12.75" customHeight="1">
      <c r="A17" s="6" t="s">
        <v>43</v>
      </c>
      <c r="B17" s="6"/>
      <c r="C17" s="40" t="s">
        <v>29</v>
      </c>
      <c r="D17" s="6"/>
      <c r="E17" s="27" t="s">
        <v>132</v>
      </c>
      <c r="F17" s="6"/>
      <c r="G17" s="6"/>
      <c r="H17" s="6"/>
      <c r="I17" s="41">
        <f>0+I18+I22+I26+I30+I34+I38+I42+I46+I50</f>
      </c>
    </row>
    <row r="18" spans="1:16" ht="12.75" customHeight="1">
      <c r="A18" s="25" t="s">
        <v>45</v>
      </c>
      <c r="B18" s="29" t="s">
        <v>22</v>
      </c>
      <c r="C18" s="29" t="s">
        <v>267</v>
      </c>
      <c r="D18" s="25" t="s">
        <v>68</v>
      </c>
      <c r="E18" s="30" t="s">
        <v>268</v>
      </c>
      <c r="F18" s="31" t="s">
        <v>135</v>
      </c>
      <c r="G18" s="32">
        <v>72.433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 customHeight="1">
      <c r="A19" s="34" t="s">
        <v>49</v>
      </c>
      <c r="E19" s="35" t="s">
        <v>269</v>
      </c>
    </row>
    <row r="20" spans="1:5" ht="12.75" customHeight="1">
      <c r="A20" s="36" t="s">
        <v>51</v>
      </c>
      <c r="E20" s="37" t="s">
        <v>270</v>
      </c>
    </row>
    <row r="21" spans="1:5" ht="12.75" customHeight="1">
      <c r="A21" t="s">
        <v>53</v>
      </c>
      <c r="E21" s="35" t="s">
        <v>138</v>
      </c>
    </row>
    <row r="22" spans="1:16" ht="12.75" customHeight="1">
      <c r="A22" s="25" t="s">
        <v>45</v>
      </c>
      <c r="B22" s="29" t="s">
        <v>33</v>
      </c>
      <c r="C22" s="29" t="s">
        <v>271</v>
      </c>
      <c r="D22" s="25" t="s">
        <v>68</v>
      </c>
      <c r="E22" s="30" t="s">
        <v>272</v>
      </c>
      <c r="F22" s="31" t="s">
        <v>135</v>
      </c>
      <c r="G22" s="32">
        <v>72.425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 customHeight="1">
      <c r="A23" s="34" t="s">
        <v>49</v>
      </c>
      <c r="E23" s="35" t="s">
        <v>141</v>
      </c>
    </row>
    <row r="24" spans="1:5" ht="38.25" customHeight="1">
      <c r="A24" s="36" t="s">
        <v>51</v>
      </c>
      <c r="E24" s="37" t="s">
        <v>273</v>
      </c>
    </row>
    <row r="25" spans="1:5" ht="12.75" customHeight="1">
      <c r="A25" t="s">
        <v>53</v>
      </c>
      <c r="E25" s="35" t="s">
        <v>138</v>
      </c>
    </row>
    <row r="26" spans="1:16" ht="12.75" customHeight="1">
      <c r="A26" s="25" t="s">
        <v>45</v>
      </c>
      <c r="B26" s="29" t="s">
        <v>35</v>
      </c>
      <c r="C26" s="29" t="s">
        <v>274</v>
      </c>
      <c r="D26" s="25" t="s">
        <v>68</v>
      </c>
      <c r="E26" s="30" t="s">
        <v>275</v>
      </c>
      <c r="F26" s="31" t="s">
        <v>135</v>
      </c>
      <c r="G26" s="32">
        <v>1.41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 customHeight="1">
      <c r="A27" s="34" t="s">
        <v>49</v>
      </c>
      <c r="E27" s="35" t="s">
        <v>276</v>
      </c>
    </row>
    <row r="28" spans="1:5" ht="12.75" customHeight="1">
      <c r="A28" s="36" t="s">
        <v>51</v>
      </c>
      <c r="E28" s="37" t="s">
        <v>277</v>
      </c>
    </row>
    <row r="29" spans="1:5" ht="12.75" customHeight="1">
      <c r="A29" t="s">
        <v>53</v>
      </c>
      <c r="E29" s="35" t="s">
        <v>138</v>
      </c>
    </row>
    <row r="30" spans="1:16" ht="12.75" customHeight="1">
      <c r="A30" s="25" t="s">
        <v>45</v>
      </c>
      <c r="B30" s="29" t="s">
        <v>37</v>
      </c>
      <c r="C30" s="29" t="s">
        <v>278</v>
      </c>
      <c r="D30" s="25" t="s">
        <v>68</v>
      </c>
      <c r="E30" s="30" t="s">
        <v>279</v>
      </c>
      <c r="F30" s="31" t="s">
        <v>135</v>
      </c>
      <c r="G30" s="32">
        <v>33.31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 customHeight="1">
      <c r="A31" s="34" t="s">
        <v>49</v>
      </c>
      <c r="E31" s="35" t="s">
        <v>141</v>
      </c>
    </row>
    <row r="32" spans="1:5" ht="38.25" customHeight="1">
      <c r="A32" s="36" t="s">
        <v>51</v>
      </c>
      <c r="E32" s="37" t="s">
        <v>280</v>
      </c>
    </row>
    <row r="33" spans="1:5" ht="12.75" customHeight="1">
      <c r="A33" t="s">
        <v>53</v>
      </c>
      <c r="E33" s="35" t="s">
        <v>138</v>
      </c>
    </row>
    <row r="34" spans="1:16" ht="12.75" customHeight="1">
      <c r="A34" s="25" t="s">
        <v>45</v>
      </c>
      <c r="B34" s="29" t="s">
        <v>66</v>
      </c>
      <c r="C34" s="29" t="s">
        <v>281</v>
      </c>
      <c r="D34" s="25" t="s">
        <v>68</v>
      </c>
      <c r="E34" s="30" t="s">
        <v>282</v>
      </c>
      <c r="F34" s="31" t="s">
        <v>135</v>
      </c>
      <c r="G34" s="32">
        <v>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 customHeight="1">
      <c r="A35" s="34" t="s">
        <v>49</v>
      </c>
      <c r="E35" s="35" t="s">
        <v>283</v>
      </c>
    </row>
    <row r="36" spans="1:5" ht="12.75" customHeight="1">
      <c r="A36" s="36" t="s">
        <v>51</v>
      </c>
      <c r="E36" s="37" t="s">
        <v>284</v>
      </c>
    </row>
    <row r="37" spans="1:5" ht="25.5" customHeight="1">
      <c r="A37" t="s">
        <v>53</v>
      </c>
      <c r="E37" s="35" t="s">
        <v>285</v>
      </c>
    </row>
    <row r="38" spans="1:16" ht="12.75" customHeight="1">
      <c r="A38" s="25" t="s">
        <v>45</v>
      </c>
      <c r="B38" s="29" t="s">
        <v>72</v>
      </c>
      <c r="C38" s="29" t="s">
        <v>286</v>
      </c>
      <c r="D38" s="25" t="s">
        <v>68</v>
      </c>
      <c r="E38" s="30" t="s">
        <v>287</v>
      </c>
      <c r="F38" s="31" t="s">
        <v>135</v>
      </c>
      <c r="G38" s="32">
        <v>1.8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 customHeight="1">
      <c r="A39" s="34" t="s">
        <v>49</v>
      </c>
      <c r="E39" s="35" t="s">
        <v>141</v>
      </c>
    </row>
    <row r="40" spans="1:5" ht="12.75" customHeight="1">
      <c r="A40" s="36" t="s">
        <v>51</v>
      </c>
      <c r="E40" s="37" t="s">
        <v>288</v>
      </c>
    </row>
    <row r="41" spans="1:5" ht="255" customHeight="1">
      <c r="A41" t="s">
        <v>53</v>
      </c>
      <c r="E41" s="35" t="s">
        <v>289</v>
      </c>
    </row>
    <row r="42" spans="1:16" ht="12.75" customHeight="1">
      <c r="A42" s="25" t="s">
        <v>45</v>
      </c>
      <c r="B42" s="29" t="s">
        <v>40</v>
      </c>
      <c r="C42" s="29" t="s">
        <v>166</v>
      </c>
      <c r="D42" s="25" t="s">
        <v>68</v>
      </c>
      <c r="E42" s="30" t="s">
        <v>167</v>
      </c>
      <c r="F42" s="31" t="s">
        <v>168</v>
      </c>
      <c r="G42" s="32">
        <v>444.1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 customHeight="1">
      <c r="A43" s="34" t="s">
        <v>49</v>
      </c>
      <c r="E43" s="35" t="s">
        <v>290</v>
      </c>
    </row>
    <row r="44" spans="1:5" ht="38.25" customHeight="1">
      <c r="A44" s="36" t="s">
        <v>51</v>
      </c>
      <c r="E44" s="37" t="s">
        <v>291</v>
      </c>
    </row>
    <row r="45" spans="1:5" ht="12.75" customHeight="1">
      <c r="A45" t="s">
        <v>53</v>
      </c>
      <c r="E45" s="35" t="s">
        <v>171</v>
      </c>
    </row>
    <row r="46" spans="1:16" ht="12.75" customHeight="1">
      <c r="A46" s="25" t="s">
        <v>45</v>
      </c>
      <c r="B46" s="29" t="s">
        <v>42</v>
      </c>
      <c r="C46" s="29" t="s">
        <v>172</v>
      </c>
      <c r="D46" s="25" t="s">
        <v>68</v>
      </c>
      <c r="E46" s="30" t="s">
        <v>173</v>
      </c>
      <c r="F46" s="31" t="s">
        <v>168</v>
      </c>
      <c r="G46" s="32">
        <v>41.1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 customHeight="1">
      <c r="A47" s="34" t="s">
        <v>49</v>
      </c>
      <c r="E47" s="35" t="s">
        <v>292</v>
      </c>
    </row>
    <row r="48" spans="1:5" ht="12.75" customHeight="1">
      <c r="A48" s="36" t="s">
        <v>51</v>
      </c>
      <c r="E48" s="37" t="s">
        <v>293</v>
      </c>
    </row>
    <row r="49" spans="1:5" ht="38.25" customHeight="1">
      <c r="A49" t="s">
        <v>53</v>
      </c>
      <c r="E49" s="35" t="s">
        <v>176</v>
      </c>
    </row>
    <row r="50" spans="1:16" ht="12.75" customHeight="1">
      <c r="A50" s="25" t="s">
        <v>45</v>
      </c>
      <c r="B50" s="29" t="s">
        <v>83</v>
      </c>
      <c r="C50" s="29" t="s">
        <v>177</v>
      </c>
      <c r="D50" s="25" t="s">
        <v>68</v>
      </c>
      <c r="E50" s="30" t="s">
        <v>178</v>
      </c>
      <c r="F50" s="31" t="s">
        <v>168</v>
      </c>
      <c r="G50" s="32">
        <v>41.1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 customHeight="1">
      <c r="A51" s="34" t="s">
        <v>49</v>
      </c>
      <c r="E51" s="35" t="s">
        <v>292</v>
      </c>
    </row>
    <row r="52" spans="1:5" ht="12.75" customHeight="1">
      <c r="A52" s="36" t="s">
        <v>51</v>
      </c>
      <c r="E52" s="37" t="s">
        <v>293</v>
      </c>
    </row>
    <row r="53" spans="1:5" ht="12.75" customHeight="1">
      <c r="A53" t="s">
        <v>53</v>
      </c>
      <c r="E53" s="35" t="s">
        <v>179</v>
      </c>
    </row>
    <row r="54" spans="1:9" ht="12.75" customHeight="1">
      <c r="A54" s="6" t="s">
        <v>43</v>
      </c>
      <c r="B54" s="6"/>
      <c r="C54" s="40" t="s">
        <v>23</v>
      </c>
      <c r="D54" s="6"/>
      <c r="E54" s="27" t="s">
        <v>180</v>
      </c>
      <c r="F54" s="6"/>
      <c r="G54" s="6"/>
      <c r="H54" s="6"/>
      <c r="I54" s="41">
        <f>0+I55</f>
      </c>
    </row>
    <row r="55" spans="1:16" ht="12.75" customHeight="1">
      <c r="A55" s="25" t="s">
        <v>45</v>
      </c>
      <c r="B55" s="29" t="s">
        <v>87</v>
      </c>
      <c r="C55" s="29" t="s">
        <v>191</v>
      </c>
      <c r="D55" s="25" t="s">
        <v>68</v>
      </c>
      <c r="E55" s="30" t="s">
        <v>192</v>
      </c>
      <c r="F55" s="31" t="s">
        <v>168</v>
      </c>
      <c r="G55" s="32">
        <v>413.9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 customHeight="1">
      <c r="A56" s="34" t="s">
        <v>49</v>
      </c>
      <c r="E56" s="35" t="s">
        <v>193</v>
      </c>
    </row>
    <row r="57" spans="1:5" ht="12.75" customHeight="1">
      <c r="A57" s="36" t="s">
        <v>51</v>
      </c>
      <c r="E57" s="37" t="s">
        <v>294</v>
      </c>
    </row>
    <row r="58" spans="1:5" ht="102" customHeight="1">
      <c r="A58" t="s">
        <v>53</v>
      </c>
      <c r="E58" s="35" t="s">
        <v>194</v>
      </c>
    </row>
    <row r="59" spans="1:9" ht="12.75" customHeight="1">
      <c r="A59" s="6" t="s">
        <v>43</v>
      </c>
      <c r="B59" s="6"/>
      <c r="C59" s="40" t="s">
        <v>33</v>
      </c>
      <c r="D59" s="6"/>
      <c r="E59" s="27" t="s">
        <v>295</v>
      </c>
      <c r="F59" s="6"/>
      <c r="G59" s="6"/>
      <c r="H59" s="6"/>
      <c r="I59" s="41">
        <f>0+I60</f>
      </c>
    </row>
    <row r="60" spans="1:16" ht="12.75" customHeight="1">
      <c r="A60" s="25" t="s">
        <v>45</v>
      </c>
      <c r="B60" s="29" t="s">
        <v>92</v>
      </c>
      <c r="C60" s="29" t="s">
        <v>296</v>
      </c>
      <c r="D60" s="25" t="s">
        <v>68</v>
      </c>
      <c r="E60" s="30" t="s">
        <v>297</v>
      </c>
      <c r="F60" s="31" t="s">
        <v>135</v>
      </c>
      <c r="G60" s="32">
        <v>5.626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 customHeight="1">
      <c r="A61" s="34" t="s">
        <v>49</v>
      </c>
      <c r="E61" s="35" t="s">
        <v>298</v>
      </c>
    </row>
    <row r="62" spans="1:5" ht="38.25" customHeight="1">
      <c r="A62" s="36" t="s">
        <v>51</v>
      </c>
      <c r="E62" s="37" t="s">
        <v>299</v>
      </c>
    </row>
    <row r="63" spans="1:5" ht="216.75" customHeight="1">
      <c r="A63" t="s">
        <v>53</v>
      </c>
      <c r="E63" s="35" t="s">
        <v>300</v>
      </c>
    </row>
    <row r="64" spans="1:9" ht="12.75" customHeight="1">
      <c r="A64" s="6" t="s">
        <v>43</v>
      </c>
      <c r="B64" s="6"/>
      <c r="C64" s="40" t="s">
        <v>35</v>
      </c>
      <c r="D64" s="6"/>
      <c r="E64" s="27" t="s">
        <v>195</v>
      </c>
      <c r="F64" s="6"/>
      <c r="G64" s="6"/>
      <c r="H64" s="6"/>
      <c r="I64" s="41">
        <f>0+I65+I69+I73+I77+I81+I85+I89+I93+I97+I101+I105</f>
      </c>
    </row>
    <row r="65" spans="1:16" ht="12.75" customHeight="1">
      <c r="A65" s="25" t="s">
        <v>45</v>
      </c>
      <c r="B65" s="29" t="s">
        <v>97</v>
      </c>
      <c r="C65" s="29" t="s">
        <v>301</v>
      </c>
      <c r="D65" s="25" t="s">
        <v>68</v>
      </c>
      <c r="E65" s="30" t="s">
        <v>302</v>
      </c>
      <c r="F65" s="31" t="s">
        <v>168</v>
      </c>
      <c r="G65" s="32">
        <v>413.9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 customHeight="1">
      <c r="A66" s="34" t="s">
        <v>49</v>
      </c>
      <c r="E66" s="35" t="s">
        <v>303</v>
      </c>
    </row>
    <row r="67" spans="1:5" ht="12.75" customHeight="1">
      <c r="A67" s="36" t="s">
        <v>51</v>
      </c>
      <c r="E67" s="37" t="s">
        <v>294</v>
      </c>
    </row>
    <row r="68" spans="1:5" ht="51" customHeight="1">
      <c r="A68" t="s">
        <v>53</v>
      </c>
      <c r="E68" s="35" t="s">
        <v>201</v>
      </c>
    </row>
    <row r="69" spans="1:16" ht="12.75" customHeight="1">
      <c r="A69" s="25" t="s">
        <v>45</v>
      </c>
      <c r="B69" s="29" t="s">
        <v>100</v>
      </c>
      <c r="C69" s="29" t="s">
        <v>304</v>
      </c>
      <c r="D69" s="25" t="s">
        <v>68</v>
      </c>
      <c r="E69" s="30" t="s">
        <v>305</v>
      </c>
      <c r="F69" s="31" t="s">
        <v>168</v>
      </c>
      <c r="G69" s="32">
        <v>413.9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 customHeight="1">
      <c r="A70" s="34" t="s">
        <v>49</v>
      </c>
      <c r="E70" s="35" t="s">
        <v>306</v>
      </c>
    </row>
    <row r="71" spans="1:5" ht="12.75" customHeight="1">
      <c r="A71" s="36" t="s">
        <v>51</v>
      </c>
      <c r="E71" s="37" t="s">
        <v>294</v>
      </c>
    </row>
    <row r="72" spans="1:5" ht="51" customHeight="1">
      <c r="A72" t="s">
        <v>53</v>
      </c>
      <c r="E72" s="35" t="s">
        <v>201</v>
      </c>
    </row>
    <row r="73" spans="1:16" ht="12.75" customHeight="1">
      <c r="A73" s="25" t="s">
        <v>45</v>
      </c>
      <c r="B73" s="29" t="s">
        <v>196</v>
      </c>
      <c r="C73" s="29" t="s">
        <v>307</v>
      </c>
      <c r="D73" s="25" t="s">
        <v>68</v>
      </c>
      <c r="E73" s="30" t="s">
        <v>308</v>
      </c>
      <c r="F73" s="31" t="s">
        <v>168</v>
      </c>
      <c r="G73" s="32">
        <v>14.06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 customHeight="1">
      <c r="A74" s="34" t="s">
        <v>49</v>
      </c>
      <c r="E74" s="35" t="s">
        <v>309</v>
      </c>
    </row>
    <row r="75" spans="1:5" ht="12.75" customHeight="1">
      <c r="A75" s="36" t="s">
        <v>51</v>
      </c>
      <c r="E75" s="37" t="s">
        <v>310</v>
      </c>
    </row>
    <row r="76" spans="1:5" ht="76.5" customHeight="1">
      <c r="A76" t="s">
        <v>53</v>
      </c>
      <c r="E76" s="35" t="s">
        <v>311</v>
      </c>
    </row>
    <row r="77" spans="1:16" ht="12.75" customHeight="1">
      <c r="A77" s="25" t="s">
        <v>45</v>
      </c>
      <c r="B77" s="29" t="s">
        <v>202</v>
      </c>
      <c r="C77" s="29" t="s">
        <v>312</v>
      </c>
      <c r="D77" s="25" t="s">
        <v>68</v>
      </c>
      <c r="E77" s="30" t="s">
        <v>313</v>
      </c>
      <c r="F77" s="31" t="s">
        <v>168</v>
      </c>
      <c r="G77" s="32">
        <v>413.9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12.75" customHeight="1">
      <c r="A78" s="34" t="s">
        <v>49</v>
      </c>
      <c r="E78" s="35" t="s">
        <v>314</v>
      </c>
    </row>
    <row r="79" spans="1:5" ht="12.75" customHeight="1">
      <c r="A79" s="36" t="s">
        <v>51</v>
      </c>
      <c r="E79" s="37" t="s">
        <v>294</v>
      </c>
    </row>
    <row r="80" spans="1:5" ht="51" customHeight="1">
      <c r="A80" t="s">
        <v>53</v>
      </c>
      <c r="E80" s="35" t="s">
        <v>315</v>
      </c>
    </row>
    <row r="81" spans="1:16" ht="12.75" customHeight="1">
      <c r="A81" s="25" t="s">
        <v>45</v>
      </c>
      <c r="B81" s="29" t="s">
        <v>208</v>
      </c>
      <c r="C81" s="29" t="s">
        <v>316</v>
      </c>
      <c r="D81" s="25" t="s">
        <v>68</v>
      </c>
      <c r="E81" s="30" t="s">
        <v>317</v>
      </c>
      <c r="F81" s="31" t="s">
        <v>168</v>
      </c>
      <c r="G81" s="32">
        <v>452.5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 customHeight="1">
      <c r="A82" s="34" t="s">
        <v>49</v>
      </c>
      <c r="E82" s="35" t="s">
        <v>318</v>
      </c>
    </row>
    <row r="83" spans="1:5" ht="38.25" customHeight="1">
      <c r="A83" s="36" t="s">
        <v>51</v>
      </c>
      <c r="E83" s="37" t="s">
        <v>319</v>
      </c>
    </row>
    <row r="84" spans="1:5" ht="51" customHeight="1">
      <c r="A84" t="s">
        <v>53</v>
      </c>
      <c r="E84" s="35" t="s">
        <v>315</v>
      </c>
    </row>
    <row r="85" spans="1:16" ht="12.75" customHeight="1">
      <c r="A85" s="25" t="s">
        <v>45</v>
      </c>
      <c r="B85" s="29" t="s">
        <v>213</v>
      </c>
      <c r="C85" s="29" t="s">
        <v>320</v>
      </c>
      <c r="D85" s="25" t="s">
        <v>68</v>
      </c>
      <c r="E85" s="30" t="s">
        <v>321</v>
      </c>
      <c r="F85" s="31" t="s">
        <v>135</v>
      </c>
      <c r="G85" s="32">
        <v>3.86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 customHeight="1">
      <c r="A86" s="34" t="s">
        <v>49</v>
      </c>
      <c r="E86" s="35" t="s">
        <v>68</v>
      </c>
    </row>
    <row r="87" spans="1:5" ht="12.75" customHeight="1">
      <c r="A87" s="36" t="s">
        <v>51</v>
      </c>
      <c r="E87" s="37" t="s">
        <v>322</v>
      </c>
    </row>
    <row r="88" spans="1:5" ht="89.25" customHeight="1">
      <c r="A88" t="s">
        <v>53</v>
      </c>
      <c r="E88" s="35" t="s">
        <v>323</v>
      </c>
    </row>
    <row r="89" spans="1:16" ht="12.75" customHeight="1">
      <c r="A89" s="25" t="s">
        <v>45</v>
      </c>
      <c r="B89" s="29" t="s">
        <v>218</v>
      </c>
      <c r="C89" s="29" t="s">
        <v>324</v>
      </c>
      <c r="D89" s="25" t="s">
        <v>68</v>
      </c>
      <c r="E89" s="30" t="s">
        <v>325</v>
      </c>
      <c r="F89" s="31" t="s">
        <v>168</v>
      </c>
      <c r="G89" s="32">
        <v>413.908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 customHeight="1">
      <c r="A90" s="34" t="s">
        <v>49</v>
      </c>
      <c r="E90" s="35" t="s">
        <v>68</v>
      </c>
    </row>
    <row r="91" spans="1:5" ht="12.75" customHeight="1">
      <c r="A91" s="36" t="s">
        <v>51</v>
      </c>
      <c r="E91" s="37" t="s">
        <v>326</v>
      </c>
    </row>
    <row r="92" spans="1:5" ht="89.25" customHeight="1">
      <c r="A92" t="s">
        <v>53</v>
      </c>
      <c r="E92" s="35" t="s">
        <v>323</v>
      </c>
    </row>
    <row r="93" spans="1:16" ht="12.75" customHeight="1">
      <c r="A93" s="25" t="s">
        <v>45</v>
      </c>
      <c r="B93" s="29" t="s">
        <v>223</v>
      </c>
      <c r="C93" s="29" t="s">
        <v>327</v>
      </c>
      <c r="D93" s="25" t="s">
        <v>68</v>
      </c>
      <c r="E93" s="30" t="s">
        <v>328</v>
      </c>
      <c r="F93" s="31" t="s">
        <v>168</v>
      </c>
      <c r="G93" s="32">
        <v>413.9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 customHeight="1">
      <c r="A94" s="34" t="s">
        <v>49</v>
      </c>
      <c r="E94" s="35" t="s">
        <v>329</v>
      </c>
    </row>
    <row r="95" spans="1:5" ht="12.75" customHeight="1">
      <c r="A95" s="36" t="s">
        <v>51</v>
      </c>
      <c r="E95" s="37" t="s">
        <v>294</v>
      </c>
    </row>
    <row r="96" spans="1:5" ht="89.25" customHeight="1">
      <c r="A96" t="s">
        <v>53</v>
      </c>
      <c r="E96" s="35" t="s">
        <v>323</v>
      </c>
    </row>
    <row r="97" spans="1:16" ht="12.75" customHeight="1">
      <c r="A97" s="25" t="s">
        <v>45</v>
      </c>
      <c r="B97" s="29" t="s">
        <v>229</v>
      </c>
      <c r="C97" s="29" t="s">
        <v>330</v>
      </c>
      <c r="D97" s="25" t="s">
        <v>68</v>
      </c>
      <c r="E97" s="30" t="s">
        <v>331</v>
      </c>
      <c r="F97" s="31" t="s">
        <v>168</v>
      </c>
      <c r="G97" s="32">
        <v>15.036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 customHeight="1">
      <c r="A98" s="34" t="s">
        <v>49</v>
      </c>
      <c r="E98" s="35" t="s">
        <v>68</v>
      </c>
    </row>
    <row r="99" spans="1:5" ht="12.75" customHeight="1">
      <c r="A99" s="36" t="s">
        <v>51</v>
      </c>
      <c r="E99" s="37" t="s">
        <v>332</v>
      </c>
    </row>
    <row r="100" spans="1:5" ht="89.25" customHeight="1">
      <c r="A100" t="s">
        <v>53</v>
      </c>
      <c r="E100" s="35" t="s">
        <v>333</v>
      </c>
    </row>
    <row r="101" spans="1:16" ht="12.75" customHeight="1">
      <c r="A101" s="25" t="s">
        <v>45</v>
      </c>
      <c r="B101" s="29" t="s">
        <v>234</v>
      </c>
      <c r="C101" s="29" t="s">
        <v>334</v>
      </c>
      <c r="D101" s="25" t="s">
        <v>68</v>
      </c>
      <c r="E101" s="30" t="s">
        <v>335</v>
      </c>
      <c r="F101" s="31" t="s">
        <v>168</v>
      </c>
      <c r="G101" s="32">
        <v>3.024</v>
      </c>
      <c r="H101" s="33">
        <v>0</v>
      </c>
      <c r="I101" s="33">
        <f>ROUND(ROUND(H101,2)*ROUND(G101,3),2)</f>
      </c>
      <c r="O101">
        <f>(I101*21)/100</f>
      </c>
      <c r="P101" t="s">
        <v>23</v>
      </c>
    </row>
    <row r="102" spans="1:5" ht="12.75" customHeight="1">
      <c r="A102" s="34" t="s">
        <v>49</v>
      </c>
      <c r="E102" s="35" t="s">
        <v>68</v>
      </c>
    </row>
    <row r="103" spans="1:5" ht="12.75" customHeight="1">
      <c r="A103" s="36" t="s">
        <v>51</v>
      </c>
      <c r="E103" s="37" t="s">
        <v>336</v>
      </c>
    </row>
    <row r="104" spans="1:5" ht="89.25" customHeight="1">
      <c r="A104" t="s">
        <v>53</v>
      </c>
      <c r="E104" s="35" t="s">
        <v>207</v>
      </c>
    </row>
    <row r="105" spans="1:16" ht="12.75" customHeight="1">
      <c r="A105" s="25" t="s">
        <v>45</v>
      </c>
      <c r="B105" s="29" t="s">
        <v>240</v>
      </c>
      <c r="C105" s="29" t="s">
        <v>337</v>
      </c>
      <c r="D105" s="25" t="s">
        <v>68</v>
      </c>
      <c r="E105" s="30" t="s">
        <v>338</v>
      </c>
      <c r="F105" s="31" t="s">
        <v>145</v>
      </c>
      <c r="G105" s="32">
        <v>333.1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 customHeight="1">
      <c r="A106" s="34" t="s">
        <v>49</v>
      </c>
      <c r="E106" s="35" t="s">
        <v>68</v>
      </c>
    </row>
    <row r="107" spans="1:5" ht="12.75" customHeight="1">
      <c r="A107" s="36" t="s">
        <v>51</v>
      </c>
      <c r="E107" s="37" t="s">
        <v>339</v>
      </c>
    </row>
    <row r="108" spans="1:5" ht="38.25" customHeight="1">
      <c r="A108" t="s">
        <v>53</v>
      </c>
      <c r="E108" s="35" t="s">
        <v>340</v>
      </c>
    </row>
    <row r="109" spans="1:9" ht="12.75" customHeight="1">
      <c r="A109" s="6" t="s">
        <v>43</v>
      </c>
      <c r="B109" s="6"/>
      <c r="C109" s="40" t="s">
        <v>72</v>
      </c>
      <c r="D109" s="6"/>
      <c r="E109" s="27" t="s">
        <v>222</v>
      </c>
      <c r="F109" s="6"/>
      <c r="G109" s="6"/>
      <c r="H109" s="6"/>
      <c r="I109" s="41">
        <f>0+I110+I114</f>
      </c>
    </row>
    <row r="110" spans="1:16" ht="12.75" customHeight="1">
      <c r="A110" s="25" t="s">
        <v>45</v>
      </c>
      <c r="B110" s="29" t="s">
        <v>244</v>
      </c>
      <c r="C110" s="29" t="s">
        <v>341</v>
      </c>
      <c r="D110" s="25" t="s">
        <v>68</v>
      </c>
      <c r="E110" s="30" t="s">
        <v>342</v>
      </c>
      <c r="F110" s="31" t="s">
        <v>145</v>
      </c>
      <c r="G110" s="32">
        <v>3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 customHeight="1">
      <c r="A111" s="34" t="s">
        <v>49</v>
      </c>
      <c r="E111" s="35" t="s">
        <v>343</v>
      </c>
    </row>
    <row r="112" spans="1:5" ht="12.75" customHeight="1">
      <c r="A112" s="36" t="s">
        <v>51</v>
      </c>
      <c r="E112" s="37" t="s">
        <v>344</v>
      </c>
    </row>
    <row r="113" spans="1:5" ht="165.75" customHeight="1">
      <c r="A113" t="s">
        <v>53</v>
      </c>
      <c r="E113" s="35" t="s">
        <v>345</v>
      </c>
    </row>
    <row r="114" spans="1:16" ht="12.75" customHeight="1">
      <c r="A114" s="25" t="s">
        <v>45</v>
      </c>
      <c r="B114" s="29" t="s">
        <v>250</v>
      </c>
      <c r="C114" s="29" t="s">
        <v>346</v>
      </c>
      <c r="D114" s="25" t="s">
        <v>68</v>
      </c>
      <c r="E114" s="30" t="s">
        <v>347</v>
      </c>
      <c r="F114" s="31" t="s">
        <v>48</v>
      </c>
      <c r="G114" s="32">
        <v>1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 customHeight="1">
      <c r="A115" s="34" t="s">
        <v>49</v>
      </c>
      <c r="E115" s="35" t="s">
        <v>348</v>
      </c>
    </row>
    <row r="116" spans="1:5" ht="12.75" customHeight="1">
      <c r="A116" s="36" t="s">
        <v>51</v>
      </c>
      <c r="E116" s="37" t="s">
        <v>68</v>
      </c>
    </row>
    <row r="117" spans="1:5" ht="63.75" customHeight="1">
      <c r="A117" t="s">
        <v>53</v>
      </c>
      <c r="E117" s="35" t="s">
        <v>349</v>
      </c>
    </row>
    <row r="118" spans="1:9" ht="12.75" customHeight="1">
      <c r="A118" s="6" t="s">
        <v>43</v>
      </c>
      <c r="B118" s="6"/>
      <c r="C118" s="40" t="s">
        <v>40</v>
      </c>
      <c r="D118" s="6"/>
      <c r="E118" s="27" t="s">
        <v>44</v>
      </c>
      <c r="F118" s="6"/>
      <c r="G118" s="6"/>
      <c r="H118" s="6"/>
      <c r="I118" s="41">
        <f>0+I119+I123</f>
      </c>
    </row>
    <row r="119" spans="1:16" ht="12.75" customHeight="1">
      <c r="A119" s="25" t="s">
        <v>45</v>
      </c>
      <c r="B119" s="29" t="s">
        <v>255</v>
      </c>
      <c r="C119" s="29" t="s">
        <v>350</v>
      </c>
      <c r="D119" s="25" t="s">
        <v>68</v>
      </c>
      <c r="E119" s="30" t="s">
        <v>252</v>
      </c>
      <c r="F119" s="31" t="s">
        <v>145</v>
      </c>
      <c r="G119" s="32">
        <v>22.3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 customHeight="1">
      <c r="A120" s="34" t="s">
        <v>49</v>
      </c>
      <c r="E120" s="35" t="s">
        <v>351</v>
      </c>
    </row>
    <row r="121" spans="1:5" ht="12.75" customHeight="1">
      <c r="A121" s="36" t="s">
        <v>51</v>
      </c>
      <c r="E121" s="37" t="s">
        <v>352</v>
      </c>
    </row>
    <row r="122" spans="1:5" ht="38.25" customHeight="1">
      <c r="A122" t="s">
        <v>53</v>
      </c>
      <c r="E122" s="35" t="s">
        <v>249</v>
      </c>
    </row>
    <row r="123" spans="1:16" ht="12.75" customHeight="1">
      <c r="A123" s="25" t="s">
        <v>45</v>
      </c>
      <c r="B123" s="29" t="s">
        <v>258</v>
      </c>
      <c r="C123" s="29" t="s">
        <v>251</v>
      </c>
      <c r="D123" s="25" t="s">
        <v>68</v>
      </c>
      <c r="E123" s="30" t="s">
        <v>252</v>
      </c>
      <c r="F123" s="31" t="s">
        <v>145</v>
      </c>
      <c r="G123" s="32">
        <v>6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12.75" customHeight="1">
      <c r="A124" s="34" t="s">
        <v>49</v>
      </c>
      <c r="E124" s="35" t="s">
        <v>259</v>
      </c>
    </row>
    <row r="125" spans="1:5" ht="12.75" customHeight="1">
      <c r="A125" s="36" t="s">
        <v>51</v>
      </c>
      <c r="E125" s="37" t="s">
        <v>353</v>
      </c>
    </row>
    <row r="126" spans="1:5" ht="38.25" customHeight="1">
      <c r="A126" t="s">
        <v>53</v>
      </c>
      <c r="E126" s="35" t="s">
        <v>249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354</v>
      </c>
      <c r="I3" s="38">
        <f>0+I8+I21+I46+I51+I68+I73+I90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354</v>
      </c>
      <c r="D4" s="6"/>
      <c r="E4" s="18" t="s">
        <v>355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106</v>
      </c>
      <c r="F8" s="19"/>
      <c r="G8" s="19"/>
      <c r="H8" s="19"/>
      <c r="I8" s="28">
        <f>0+I9+I13+I17</f>
      </c>
    </row>
    <row r="9" spans="1:16" ht="12.75" customHeight="1">
      <c r="A9" s="25" t="s">
        <v>45</v>
      </c>
      <c r="B9" s="29" t="s">
        <v>29</v>
      </c>
      <c r="C9" s="29" t="s">
        <v>356</v>
      </c>
      <c r="D9" s="25" t="s">
        <v>68</v>
      </c>
      <c r="E9" s="30" t="s">
        <v>357</v>
      </c>
      <c r="F9" s="31" t="s">
        <v>358</v>
      </c>
      <c r="G9" s="32">
        <v>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49</v>
      </c>
      <c r="E10" s="35" t="s">
        <v>359</v>
      </c>
    </row>
    <row r="11" spans="1:5" ht="12.75" customHeight="1">
      <c r="A11" s="36" t="s">
        <v>51</v>
      </c>
      <c r="E11" s="37" t="s">
        <v>68</v>
      </c>
    </row>
    <row r="12" spans="1:5" ht="12.75" customHeight="1">
      <c r="A12" t="s">
        <v>53</v>
      </c>
      <c r="E12" s="35" t="s">
        <v>68</v>
      </c>
    </row>
    <row r="13" spans="1:16" ht="12.75" customHeight="1">
      <c r="A13" s="25" t="s">
        <v>45</v>
      </c>
      <c r="B13" s="29" t="s">
        <v>23</v>
      </c>
      <c r="C13" s="29" t="s">
        <v>124</v>
      </c>
      <c r="D13" s="25" t="s">
        <v>29</v>
      </c>
      <c r="E13" s="30" t="s">
        <v>125</v>
      </c>
      <c r="F13" s="31" t="s">
        <v>126</v>
      </c>
      <c r="G13" s="32">
        <v>34.029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49</v>
      </c>
      <c r="E14" s="35" t="s">
        <v>360</v>
      </c>
    </row>
    <row r="15" spans="1:5" ht="12.75" customHeight="1">
      <c r="A15" s="36" t="s">
        <v>51</v>
      </c>
      <c r="E15" s="37" t="s">
        <v>361</v>
      </c>
    </row>
    <row r="16" spans="1:5" ht="12.75" customHeight="1">
      <c r="A16" t="s">
        <v>53</v>
      </c>
      <c r="E16" s="35" t="s">
        <v>129</v>
      </c>
    </row>
    <row r="17" spans="1:16" ht="12.75" customHeight="1">
      <c r="A17" s="25" t="s">
        <v>45</v>
      </c>
      <c r="B17" s="29" t="s">
        <v>22</v>
      </c>
      <c r="C17" s="29" t="s">
        <v>124</v>
      </c>
      <c r="D17" s="25" t="s">
        <v>23</v>
      </c>
      <c r="E17" s="30" t="s">
        <v>125</v>
      </c>
      <c r="F17" s="31" t="s">
        <v>126</v>
      </c>
      <c r="G17" s="32">
        <v>11.551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 customHeight="1">
      <c r="A18" s="34" t="s">
        <v>49</v>
      </c>
      <c r="E18" s="35" t="s">
        <v>130</v>
      </c>
    </row>
    <row r="19" spans="1:5" ht="63.75" customHeight="1">
      <c r="A19" s="36" t="s">
        <v>51</v>
      </c>
      <c r="E19" s="37" t="s">
        <v>362</v>
      </c>
    </row>
    <row r="20" spans="1:5" ht="12.75" customHeight="1">
      <c r="A20" t="s">
        <v>53</v>
      </c>
      <c r="E20" s="35" t="s">
        <v>129</v>
      </c>
    </row>
    <row r="21" spans="1:9" ht="12.75" customHeight="1">
      <c r="A21" s="6" t="s">
        <v>43</v>
      </c>
      <c r="B21" s="6"/>
      <c r="C21" s="40" t="s">
        <v>29</v>
      </c>
      <c r="D21" s="6"/>
      <c r="E21" s="27" t="s">
        <v>132</v>
      </c>
      <c r="F21" s="6"/>
      <c r="G21" s="6"/>
      <c r="H21" s="6"/>
      <c r="I21" s="41">
        <f>0+I22+I26+I30+I34+I38+I42</f>
      </c>
    </row>
    <row r="22" spans="1:16" ht="12.75" customHeight="1">
      <c r="A22" s="25" t="s">
        <v>45</v>
      </c>
      <c r="B22" s="29" t="s">
        <v>33</v>
      </c>
      <c r="C22" s="29" t="s">
        <v>139</v>
      </c>
      <c r="D22" s="25" t="s">
        <v>68</v>
      </c>
      <c r="E22" s="30" t="s">
        <v>140</v>
      </c>
      <c r="F22" s="31" t="s">
        <v>135</v>
      </c>
      <c r="G22" s="32">
        <v>3.58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 customHeight="1">
      <c r="A23" s="34" t="s">
        <v>49</v>
      </c>
      <c r="E23" s="35" t="s">
        <v>363</v>
      </c>
    </row>
    <row r="24" spans="1:5" ht="12.75" customHeight="1">
      <c r="A24" s="36" t="s">
        <v>51</v>
      </c>
      <c r="E24" s="37" t="s">
        <v>364</v>
      </c>
    </row>
    <row r="25" spans="1:5" ht="12.75" customHeight="1">
      <c r="A25" t="s">
        <v>53</v>
      </c>
      <c r="E25" s="35" t="s">
        <v>138</v>
      </c>
    </row>
    <row r="26" spans="1:16" ht="12.75" customHeight="1">
      <c r="A26" s="25" t="s">
        <v>45</v>
      </c>
      <c r="B26" s="29" t="s">
        <v>35</v>
      </c>
      <c r="C26" s="29" t="s">
        <v>271</v>
      </c>
      <c r="D26" s="25" t="s">
        <v>68</v>
      </c>
      <c r="E26" s="30" t="s">
        <v>272</v>
      </c>
      <c r="F26" s="31" t="s">
        <v>135</v>
      </c>
      <c r="G26" s="32">
        <v>17.91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 customHeight="1">
      <c r="A27" s="34" t="s">
        <v>49</v>
      </c>
      <c r="E27" s="35" t="s">
        <v>141</v>
      </c>
    </row>
    <row r="28" spans="1:5" ht="25.5" customHeight="1">
      <c r="A28" s="36" t="s">
        <v>51</v>
      </c>
      <c r="E28" s="37" t="s">
        <v>365</v>
      </c>
    </row>
    <row r="29" spans="1:5" ht="12.75" customHeight="1">
      <c r="A29" t="s">
        <v>53</v>
      </c>
      <c r="E29" s="35" t="s">
        <v>138</v>
      </c>
    </row>
    <row r="30" spans="1:16" ht="12.75" customHeight="1">
      <c r="A30" s="25" t="s">
        <v>45</v>
      </c>
      <c r="B30" s="29" t="s">
        <v>37</v>
      </c>
      <c r="C30" s="29" t="s">
        <v>366</v>
      </c>
      <c r="D30" s="25" t="s">
        <v>68</v>
      </c>
      <c r="E30" s="30" t="s">
        <v>367</v>
      </c>
      <c r="F30" s="31" t="s">
        <v>145</v>
      </c>
      <c r="G30" s="32">
        <v>18.4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 customHeight="1">
      <c r="A31" s="34" t="s">
        <v>49</v>
      </c>
      <c r="E31" s="35" t="s">
        <v>141</v>
      </c>
    </row>
    <row r="32" spans="1:5" ht="12.75" customHeight="1">
      <c r="A32" s="36" t="s">
        <v>51</v>
      </c>
      <c r="E32" s="37" t="s">
        <v>368</v>
      </c>
    </row>
    <row r="33" spans="1:5" ht="12.75" customHeight="1">
      <c r="A33" t="s">
        <v>53</v>
      </c>
      <c r="E33" s="35" t="s">
        <v>138</v>
      </c>
    </row>
    <row r="34" spans="1:16" ht="12.75" customHeight="1">
      <c r="A34" s="25" t="s">
        <v>45</v>
      </c>
      <c r="B34" s="29" t="s">
        <v>66</v>
      </c>
      <c r="C34" s="29" t="s">
        <v>369</v>
      </c>
      <c r="D34" s="25" t="s">
        <v>68</v>
      </c>
      <c r="E34" s="30" t="s">
        <v>370</v>
      </c>
      <c r="F34" s="31" t="s">
        <v>149</v>
      </c>
      <c r="G34" s="32">
        <v>1.058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 customHeight="1">
      <c r="A35" s="34" t="s">
        <v>49</v>
      </c>
      <c r="E35" s="35" t="s">
        <v>150</v>
      </c>
    </row>
    <row r="36" spans="1:5" ht="12.75" customHeight="1">
      <c r="A36" s="36" t="s">
        <v>51</v>
      </c>
      <c r="E36" s="37" t="s">
        <v>371</v>
      </c>
    </row>
    <row r="37" spans="1:5" ht="12.75" customHeight="1">
      <c r="A37" t="s">
        <v>53</v>
      </c>
      <c r="E37" s="35" t="s">
        <v>152</v>
      </c>
    </row>
    <row r="38" spans="1:16" ht="12.75" customHeight="1">
      <c r="A38" s="25" t="s">
        <v>45</v>
      </c>
      <c r="B38" s="29" t="s">
        <v>72</v>
      </c>
      <c r="C38" s="29" t="s">
        <v>172</v>
      </c>
      <c r="D38" s="25" t="s">
        <v>68</v>
      </c>
      <c r="E38" s="30" t="s">
        <v>173</v>
      </c>
      <c r="F38" s="31" t="s">
        <v>168</v>
      </c>
      <c r="G38" s="32">
        <v>16.2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25.5" customHeight="1">
      <c r="A39" s="34" t="s">
        <v>49</v>
      </c>
      <c r="E39" s="35" t="s">
        <v>372</v>
      </c>
    </row>
    <row r="40" spans="1:5" ht="12.75" customHeight="1">
      <c r="A40" s="36" t="s">
        <v>51</v>
      </c>
      <c r="E40" s="37" t="s">
        <v>373</v>
      </c>
    </row>
    <row r="41" spans="1:5" ht="38.25" customHeight="1">
      <c r="A41" t="s">
        <v>53</v>
      </c>
      <c r="E41" s="35" t="s">
        <v>176</v>
      </c>
    </row>
    <row r="42" spans="1:16" ht="12.75" customHeight="1">
      <c r="A42" s="25" t="s">
        <v>45</v>
      </c>
      <c r="B42" s="29" t="s">
        <v>40</v>
      </c>
      <c r="C42" s="29" t="s">
        <v>177</v>
      </c>
      <c r="D42" s="25" t="s">
        <v>68</v>
      </c>
      <c r="E42" s="30" t="s">
        <v>178</v>
      </c>
      <c r="F42" s="31" t="s">
        <v>168</v>
      </c>
      <c r="G42" s="32">
        <v>16.2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 customHeight="1">
      <c r="A43" s="34" t="s">
        <v>49</v>
      </c>
      <c r="E43" s="35" t="s">
        <v>292</v>
      </c>
    </row>
    <row r="44" spans="1:5" ht="12.75" customHeight="1">
      <c r="A44" s="36" t="s">
        <v>51</v>
      </c>
      <c r="E44" s="37" t="s">
        <v>373</v>
      </c>
    </row>
    <row r="45" spans="1:5" ht="12.75" customHeight="1">
      <c r="A45" t="s">
        <v>53</v>
      </c>
      <c r="E45" s="35" t="s">
        <v>179</v>
      </c>
    </row>
    <row r="46" spans="1:9" ht="12.75" customHeight="1">
      <c r="A46" s="6" t="s">
        <v>43</v>
      </c>
      <c r="B46" s="6"/>
      <c r="C46" s="40" t="s">
        <v>22</v>
      </c>
      <c r="D46" s="6"/>
      <c r="E46" s="27" t="s">
        <v>374</v>
      </c>
      <c r="F46" s="6"/>
      <c r="G46" s="6"/>
      <c r="H46" s="6"/>
      <c r="I46" s="41">
        <f>0+I47</f>
      </c>
    </row>
    <row r="47" spans="1:16" ht="12.75" customHeight="1">
      <c r="A47" s="25" t="s">
        <v>45</v>
      </c>
      <c r="B47" s="29" t="s">
        <v>42</v>
      </c>
      <c r="C47" s="29" t="s">
        <v>375</v>
      </c>
      <c r="D47" s="25" t="s">
        <v>68</v>
      </c>
      <c r="E47" s="30" t="s">
        <v>376</v>
      </c>
      <c r="F47" s="31" t="s">
        <v>135</v>
      </c>
      <c r="G47" s="32">
        <v>0.304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 customHeight="1">
      <c r="A48" s="34" t="s">
        <v>49</v>
      </c>
      <c r="E48" s="35" t="s">
        <v>68</v>
      </c>
    </row>
    <row r="49" spans="1:5" ht="12.75" customHeight="1">
      <c r="A49" s="36" t="s">
        <v>51</v>
      </c>
      <c r="E49" s="37" t="s">
        <v>377</v>
      </c>
    </row>
    <row r="50" spans="1:5" ht="76.5" customHeight="1">
      <c r="A50" t="s">
        <v>53</v>
      </c>
      <c r="E50" s="35" t="s">
        <v>378</v>
      </c>
    </row>
    <row r="51" spans="1:9" ht="12.75" customHeight="1">
      <c r="A51" s="6" t="s">
        <v>43</v>
      </c>
      <c r="B51" s="6"/>
      <c r="C51" s="40" t="s">
        <v>35</v>
      </c>
      <c r="D51" s="6"/>
      <c r="E51" s="27" t="s">
        <v>195</v>
      </c>
      <c r="F51" s="6"/>
      <c r="G51" s="6"/>
      <c r="H51" s="6"/>
      <c r="I51" s="41">
        <f>0+I52+I56+I60+I64</f>
      </c>
    </row>
    <row r="52" spans="1:16" ht="12.75" customHeight="1">
      <c r="A52" s="25" t="s">
        <v>45</v>
      </c>
      <c r="B52" s="29" t="s">
        <v>83</v>
      </c>
      <c r="C52" s="29" t="s">
        <v>197</v>
      </c>
      <c r="D52" s="25" t="s">
        <v>68</v>
      </c>
      <c r="E52" s="30" t="s">
        <v>198</v>
      </c>
      <c r="F52" s="31" t="s">
        <v>135</v>
      </c>
      <c r="G52" s="32">
        <v>14.652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 customHeight="1">
      <c r="A53" s="34" t="s">
        <v>49</v>
      </c>
      <c r="E53" s="35" t="s">
        <v>68</v>
      </c>
    </row>
    <row r="54" spans="1:5" ht="25.5" customHeight="1">
      <c r="A54" s="36" t="s">
        <v>51</v>
      </c>
      <c r="E54" s="37" t="s">
        <v>379</v>
      </c>
    </row>
    <row r="55" spans="1:5" ht="51" customHeight="1">
      <c r="A55" t="s">
        <v>53</v>
      </c>
      <c r="E55" s="35" t="s">
        <v>201</v>
      </c>
    </row>
    <row r="56" spans="1:16" ht="12.75" customHeight="1">
      <c r="A56" s="25" t="s">
        <v>45</v>
      </c>
      <c r="B56" s="29" t="s">
        <v>87</v>
      </c>
      <c r="C56" s="29" t="s">
        <v>380</v>
      </c>
      <c r="D56" s="25" t="s">
        <v>68</v>
      </c>
      <c r="E56" s="30" t="s">
        <v>381</v>
      </c>
      <c r="F56" s="31" t="s">
        <v>168</v>
      </c>
      <c r="G56" s="32">
        <v>56.5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 customHeight="1">
      <c r="A57" s="34" t="s">
        <v>49</v>
      </c>
      <c r="E57" s="35" t="s">
        <v>382</v>
      </c>
    </row>
    <row r="58" spans="1:5" ht="38.25" customHeight="1">
      <c r="A58" s="36" t="s">
        <v>51</v>
      </c>
      <c r="E58" s="37" t="s">
        <v>383</v>
      </c>
    </row>
    <row r="59" spans="1:5" ht="89.25" customHeight="1">
      <c r="A59" t="s">
        <v>53</v>
      </c>
      <c r="E59" s="35" t="s">
        <v>207</v>
      </c>
    </row>
    <row r="60" spans="1:16" ht="12.75" customHeight="1">
      <c r="A60" s="25" t="s">
        <v>45</v>
      </c>
      <c r="B60" s="29" t="s">
        <v>92</v>
      </c>
      <c r="C60" s="29" t="s">
        <v>384</v>
      </c>
      <c r="D60" s="25" t="s">
        <v>68</v>
      </c>
      <c r="E60" s="30" t="s">
        <v>385</v>
      </c>
      <c r="F60" s="31" t="s">
        <v>168</v>
      </c>
      <c r="G60" s="32">
        <v>3.163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 customHeight="1">
      <c r="A61" s="34" t="s">
        <v>49</v>
      </c>
      <c r="E61" s="35" t="s">
        <v>382</v>
      </c>
    </row>
    <row r="62" spans="1:5" ht="12.75" customHeight="1">
      <c r="A62" s="36" t="s">
        <v>51</v>
      </c>
      <c r="E62" s="37" t="s">
        <v>386</v>
      </c>
    </row>
    <row r="63" spans="1:5" ht="89.25" customHeight="1">
      <c r="A63" t="s">
        <v>53</v>
      </c>
      <c r="E63" s="35" t="s">
        <v>207</v>
      </c>
    </row>
    <row r="64" spans="1:16" ht="12.75" customHeight="1">
      <c r="A64" s="25" t="s">
        <v>45</v>
      </c>
      <c r="B64" s="29" t="s">
        <v>97</v>
      </c>
      <c r="C64" s="29" t="s">
        <v>387</v>
      </c>
      <c r="D64" s="25" t="s">
        <v>68</v>
      </c>
      <c r="E64" s="30" t="s">
        <v>388</v>
      </c>
      <c r="F64" s="31" t="s">
        <v>168</v>
      </c>
      <c r="G64" s="32">
        <v>46.5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 customHeight="1">
      <c r="A65" s="34" t="s">
        <v>49</v>
      </c>
      <c r="E65" s="35" t="s">
        <v>389</v>
      </c>
    </row>
    <row r="66" spans="1:5" ht="12.75" customHeight="1">
      <c r="A66" s="36" t="s">
        <v>51</v>
      </c>
      <c r="E66" s="37" t="s">
        <v>390</v>
      </c>
    </row>
    <row r="67" spans="1:5" ht="51" customHeight="1">
      <c r="A67" t="s">
        <v>53</v>
      </c>
      <c r="E67" s="35" t="s">
        <v>391</v>
      </c>
    </row>
    <row r="68" spans="1:9" ht="12.75" customHeight="1">
      <c r="A68" s="6" t="s">
        <v>43</v>
      </c>
      <c r="B68" s="6"/>
      <c r="C68" s="40" t="s">
        <v>66</v>
      </c>
      <c r="D68" s="6"/>
      <c r="E68" s="27" t="s">
        <v>392</v>
      </c>
      <c r="F68" s="6"/>
      <c r="G68" s="6"/>
      <c r="H68" s="6"/>
      <c r="I68" s="41">
        <f>0+I69</f>
      </c>
    </row>
    <row r="69" spans="1:16" ht="12.75" customHeight="1">
      <c r="A69" s="25" t="s">
        <v>45</v>
      </c>
      <c r="B69" s="29" t="s">
        <v>100</v>
      </c>
      <c r="C69" s="29" t="s">
        <v>393</v>
      </c>
      <c r="D69" s="25" t="s">
        <v>68</v>
      </c>
      <c r="E69" s="30" t="s">
        <v>394</v>
      </c>
      <c r="F69" s="31" t="s">
        <v>109</v>
      </c>
      <c r="G69" s="32">
        <v>1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 customHeight="1">
      <c r="A70" s="34" t="s">
        <v>49</v>
      </c>
      <c r="E70" s="35" t="s">
        <v>395</v>
      </c>
    </row>
    <row r="71" spans="1:5" ht="12.75" customHeight="1">
      <c r="A71" s="36" t="s">
        <v>51</v>
      </c>
      <c r="E71" s="37" t="s">
        <v>68</v>
      </c>
    </row>
    <row r="72" spans="1:5" ht="38.25" customHeight="1">
      <c r="A72" t="s">
        <v>53</v>
      </c>
      <c r="E72" s="35" t="s">
        <v>396</v>
      </c>
    </row>
    <row r="73" spans="1:9" ht="12.75" customHeight="1">
      <c r="A73" s="6" t="s">
        <v>43</v>
      </c>
      <c r="B73" s="6"/>
      <c r="C73" s="40" t="s">
        <v>72</v>
      </c>
      <c r="D73" s="6"/>
      <c r="E73" s="27" t="s">
        <v>222</v>
      </c>
      <c r="F73" s="6"/>
      <c r="G73" s="6"/>
      <c r="H73" s="6"/>
      <c r="I73" s="41">
        <f>0+I74+I78+I82+I86</f>
      </c>
    </row>
    <row r="74" spans="1:16" ht="12.75" customHeight="1">
      <c r="A74" s="25" t="s">
        <v>45</v>
      </c>
      <c r="B74" s="29" t="s">
        <v>196</v>
      </c>
      <c r="C74" s="29" t="s">
        <v>224</v>
      </c>
      <c r="D74" s="25" t="s">
        <v>68</v>
      </c>
      <c r="E74" s="30" t="s">
        <v>225</v>
      </c>
      <c r="F74" s="31" t="s">
        <v>145</v>
      </c>
      <c r="G74" s="32">
        <v>5.5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 customHeight="1">
      <c r="A75" s="34" t="s">
        <v>49</v>
      </c>
      <c r="E75" s="35" t="s">
        <v>397</v>
      </c>
    </row>
    <row r="76" spans="1:5" ht="12.75" customHeight="1">
      <c r="A76" s="36" t="s">
        <v>51</v>
      </c>
      <c r="E76" s="37" t="s">
        <v>398</v>
      </c>
    </row>
    <row r="77" spans="1:5" ht="153" customHeight="1">
      <c r="A77" t="s">
        <v>53</v>
      </c>
      <c r="E77" s="35" t="s">
        <v>228</v>
      </c>
    </row>
    <row r="78" spans="1:16" ht="12.75" customHeight="1">
      <c r="A78" s="25" t="s">
        <v>45</v>
      </c>
      <c r="B78" s="29" t="s">
        <v>202</v>
      </c>
      <c r="C78" s="29" t="s">
        <v>399</v>
      </c>
      <c r="D78" s="25" t="s">
        <v>68</v>
      </c>
      <c r="E78" s="30" t="s">
        <v>400</v>
      </c>
      <c r="F78" s="31" t="s">
        <v>48</v>
      </c>
      <c r="G78" s="32">
        <v>1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 customHeight="1">
      <c r="A79" s="34" t="s">
        <v>49</v>
      </c>
      <c r="E79" s="35" t="s">
        <v>68</v>
      </c>
    </row>
    <row r="80" spans="1:5" ht="12.75" customHeight="1">
      <c r="A80" s="36" t="s">
        <v>51</v>
      </c>
      <c r="E80" s="37" t="s">
        <v>68</v>
      </c>
    </row>
    <row r="81" spans="1:5" ht="25.5" customHeight="1">
      <c r="A81" t="s">
        <v>53</v>
      </c>
      <c r="E81" s="35" t="s">
        <v>401</v>
      </c>
    </row>
    <row r="82" spans="1:16" ht="12.75" customHeight="1">
      <c r="A82" s="25" t="s">
        <v>45</v>
      </c>
      <c r="B82" s="29" t="s">
        <v>208</v>
      </c>
      <c r="C82" s="29" t="s">
        <v>402</v>
      </c>
      <c r="D82" s="25" t="s">
        <v>68</v>
      </c>
      <c r="E82" s="30" t="s">
        <v>403</v>
      </c>
      <c r="F82" s="31" t="s">
        <v>48</v>
      </c>
      <c r="G82" s="32">
        <v>1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 customHeight="1">
      <c r="A83" s="34" t="s">
        <v>49</v>
      </c>
      <c r="E83" s="35" t="s">
        <v>404</v>
      </c>
    </row>
    <row r="84" spans="1:5" ht="12.75" customHeight="1">
      <c r="A84" s="36" t="s">
        <v>51</v>
      </c>
      <c r="E84" s="37" t="s">
        <v>405</v>
      </c>
    </row>
    <row r="85" spans="1:5" ht="12.75" customHeight="1">
      <c r="A85" t="s">
        <v>53</v>
      </c>
      <c r="E85" s="35" t="s">
        <v>406</v>
      </c>
    </row>
    <row r="86" spans="1:16" ht="12.75" customHeight="1">
      <c r="A86" s="25" t="s">
        <v>45</v>
      </c>
      <c r="B86" s="29" t="s">
        <v>213</v>
      </c>
      <c r="C86" s="29" t="s">
        <v>230</v>
      </c>
      <c r="D86" s="25" t="s">
        <v>68</v>
      </c>
      <c r="E86" s="30" t="s">
        <v>231</v>
      </c>
      <c r="F86" s="31" t="s">
        <v>145</v>
      </c>
      <c r="G86" s="32">
        <v>5.5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 customHeight="1">
      <c r="A87" s="34" t="s">
        <v>49</v>
      </c>
      <c r="E87" s="35" t="s">
        <v>407</v>
      </c>
    </row>
    <row r="88" spans="1:5" ht="12.75" customHeight="1">
      <c r="A88" s="36" t="s">
        <v>51</v>
      </c>
      <c r="E88" s="37" t="s">
        <v>398</v>
      </c>
    </row>
    <row r="89" spans="1:5" ht="12.75" customHeight="1">
      <c r="A89" t="s">
        <v>53</v>
      </c>
      <c r="E89" s="35" t="s">
        <v>233</v>
      </c>
    </row>
    <row r="90" spans="1:9" ht="12.75" customHeight="1">
      <c r="A90" s="6" t="s">
        <v>43</v>
      </c>
      <c r="B90" s="6"/>
      <c r="C90" s="40" t="s">
        <v>40</v>
      </c>
      <c r="D90" s="6"/>
      <c r="E90" s="27" t="s">
        <v>44</v>
      </c>
      <c r="F90" s="6"/>
      <c r="G90" s="6"/>
      <c r="H90" s="6"/>
      <c r="I90" s="41">
        <f>0+I91+I95+I99+I103+I107+I111+I115+I119+I123</f>
      </c>
    </row>
    <row r="91" spans="1:16" ht="12.75" customHeight="1">
      <c r="A91" s="25" t="s">
        <v>45</v>
      </c>
      <c r="B91" s="29" t="s">
        <v>218</v>
      </c>
      <c r="C91" s="29" t="s">
        <v>408</v>
      </c>
      <c r="D91" s="25" t="s">
        <v>68</v>
      </c>
      <c r="E91" s="30" t="s">
        <v>409</v>
      </c>
      <c r="F91" s="31" t="s">
        <v>145</v>
      </c>
      <c r="G91" s="32">
        <v>4.8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 customHeight="1">
      <c r="A92" s="34" t="s">
        <v>49</v>
      </c>
      <c r="E92" s="35" t="s">
        <v>247</v>
      </c>
    </row>
    <row r="93" spans="1:5" ht="12.75" customHeight="1">
      <c r="A93" s="36" t="s">
        <v>51</v>
      </c>
      <c r="E93" s="37" t="s">
        <v>410</v>
      </c>
    </row>
    <row r="94" spans="1:5" ht="38.25" customHeight="1">
      <c r="A94" t="s">
        <v>53</v>
      </c>
      <c r="E94" s="35" t="s">
        <v>249</v>
      </c>
    </row>
    <row r="95" spans="1:16" ht="12.75" customHeight="1">
      <c r="A95" s="25" t="s">
        <v>45</v>
      </c>
      <c r="B95" s="29" t="s">
        <v>223</v>
      </c>
      <c r="C95" s="29" t="s">
        <v>251</v>
      </c>
      <c r="D95" s="25" t="s">
        <v>68</v>
      </c>
      <c r="E95" s="30" t="s">
        <v>252</v>
      </c>
      <c r="F95" s="31" t="s">
        <v>145</v>
      </c>
      <c r="G95" s="32">
        <v>21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 customHeight="1">
      <c r="A96" s="34" t="s">
        <v>49</v>
      </c>
      <c r="E96" s="35" t="s">
        <v>259</v>
      </c>
    </row>
    <row r="97" spans="1:5" ht="12.75" customHeight="1">
      <c r="A97" s="36" t="s">
        <v>51</v>
      </c>
      <c r="E97" s="37" t="s">
        <v>411</v>
      </c>
    </row>
    <row r="98" spans="1:5" ht="38.25" customHeight="1">
      <c r="A98" t="s">
        <v>53</v>
      </c>
      <c r="E98" s="35" t="s">
        <v>249</v>
      </c>
    </row>
    <row r="99" spans="1:16" ht="12.75" customHeight="1">
      <c r="A99" s="25" t="s">
        <v>45</v>
      </c>
      <c r="B99" s="29" t="s">
        <v>229</v>
      </c>
      <c r="C99" s="29" t="s">
        <v>412</v>
      </c>
      <c r="D99" s="25" t="s">
        <v>68</v>
      </c>
      <c r="E99" s="30" t="s">
        <v>413</v>
      </c>
      <c r="F99" s="31" t="s">
        <v>135</v>
      </c>
      <c r="G99" s="32">
        <v>0.6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 customHeight="1">
      <c r="A100" s="34" t="s">
        <v>49</v>
      </c>
      <c r="E100" s="35" t="s">
        <v>68</v>
      </c>
    </row>
    <row r="101" spans="1:5" ht="12.75" customHeight="1">
      <c r="A101" s="36" t="s">
        <v>51</v>
      </c>
      <c r="E101" s="37" t="s">
        <v>414</v>
      </c>
    </row>
    <row r="102" spans="1:5" ht="255" customHeight="1">
      <c r="A102" t="s">
        <v>53</v>
      </c>
      <c r="E102" s="35" t="s">
        <v>415</v>
      </c>
    </row>
    <row r="103" spans="1:16" ht="12.75" customHeight="1">
      <c r="A103" s="25" t="s">
        <v>45</v>
      </c>
      <c r="B103" s="29" t="s">
        <v>234</v>
      </c>
      <c r="C103" s="29" t="s">
        <v>416</v>
      </c>
      <c r="D103" s="25" t="s">
        <v>68</v>
      </c>
      <c r="E103" s="30" t="s">
        <v>417</v>
      </c>
      <c r="F103" s="31" t="s">
        <v>145</v>
      </c>
      <c r="G103" s="32">
        <v>1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 customHeight="1">
      <c r="A104" s="34" t="s">
        <v>49</v>
      </c>
      <c r="E104" s="35" t="s">
        <v>418</v>
      </c>
    </row>
    <row r="105" spans="1:5" ht="12.75" customHeight="1">
      <c r="A105" s="36" t="s">
        <v>51</v>
      </c>
      <c r="E105" s="37" t="s">
        <v>419</v>
      </c>
    </row>
    <row r="106" spans="1:5" ht="51" customHeight="1">
      <c r="A106" t="s">
        <v>53</v>
      </c>
      <c r="E106" s="35" t="s">
        <v>420</v>
      </c>
    </row>
    <row r="107" spans="1:16" ht="12.75" customHeight="1">
      <c r="A107" s="25" t="s">
        <v>45</v>
      </c>
      <c r="B107" s="29" t="s">
        <v>240</v>
      </c>
      <c r="C107" s="29" t="s">
        <v>421</v>
      </c>
      <c r="D107" s="25" t="s">
        <v>68</v>
      </c>
      <c r="E107" s="30" t="s">
        <v>422</v>
      </c>
      <c r="F107" s="31" t="s">
        <v>145</v>
      </c>
      <c r="G107" s="32">
        <v>3.5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 customHeight="1">
      <c r="A108" s="34" t="s">
        <v>49</v>
      </c>
      <c r="E108" s="35" t="s">
        <v>423</v>
      </c>
    </row>
    <row r="109" spans="1:5" ht="12.75" customHeight="1">
      <c r="A109" s="36" t="s">
        <v>51</v>
      </c>
      <c r="E109" s="37" t="s">
        <v>424</v>
      </c>
    </row>
    <row r="110" spans="1:5" ht="63.75" customHeight="1">
      <c r="A110" t="s">
        <v>53</v>
      </c>
      <c r="E110" s="35" t="s">
        <v>425</v>
      </c>
    </row>
    <row r="111" spans="1:16" ht="12.75" customHeight="1">
      <c r="A111" s="25" t="s">
        <v>45</v>
      </c>
      <c r="B111" s="29" t="s">
        <v>244</v>
      </c>
      <c r="C111" s="29" t="s">
        <v>426</v>
      </c>
      <c r="D111" s="25" t="s">
        <v>68</v>
      </c>
      <c r="E111" s="30" t="s">
        <v>427</v>
      </c>
      <c r="F111" s="31" t="s">
        <v>135</v>
      </c>
      <c r="G111" s="32">
        <v>0.304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 customHeight="1">
      <c r="A112" s="34" t="s">
        <v>49</v>
      </c>
      <c r="E112" s="35" t="s">
        <v>141</v>
      </c>
    </row>
    <row r="113" spans="1:5" ht="12.75" customHeight="1">
      <c r="A113" s="36" t="s">
        <v>51</v>
      </c>
      <c r="E113" s="37" t="s">
        <v>428</v>
      </c>
    </row>
    <row r="114" spans="1:5" ht="63.75" customHeight="1">
      <c r="A114" t="s">
        <v>53</v>
      </c>
      <c r="E114" s="35" t="s">
        <v>429</v>
      </c>
    </row>
    <row r="115" spans="1:16" ht="12.75" customHeight="1">
      <c r="A115" s="25" t="s">
        <v>45</v>
      </c>
      <c r="B115" s="29" t="s">
        <v>250</v>
      </c>
      <c r="C115" s="29" t="s">
        <v>430</v>
      </c>
      <c r="D115" s="25" t="s">
        <v>68</v>
      </c>
      <c r="E115" s="30" t="s">
        <v>431</v>
      </c>
      <c r="F115" s="31" t="s">
        <v>135</v>
      </c>
      <c r="G115" s="32">
        <v>0.6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 customHeight="1">
      <c r="A116" s="34" t="s">
        <v>49</v>
      </c>
      <c r="E116" s="35" t="s">
        <v>432</v>
      </c>
    </row>
    <row r="117" spans="1:5" ht="12.75" customHeight="1">
      <c r="A117" s="36" t="s">
        <v>51</v>
      </c>
      <c r="E117" s="37" t="s">
        <v>433</v>
      </c>
    </row>
    <row r="118" spans="1:5" ht="63.75" customHeight="1">
      <c r="A118" t="s">
        <v>53</v>
      </c>
      <c r="E118" s="35" t="s">
        <v>429</v>
      </c>
    </row>
    <row r="119" spans="1:16" ht="12.75" customHeight="1">
      <c r="A119" s="25" t="s">
        <v>45</v>
      </c>
      <c r="B119" s="29" t="s">
        <v>255</v>
      </c>
      <c r="C119" s="29" t="s">
        <v>434</v>
      </c>
      <c r="D119" s="25" t="s">
        <v>68</v>
      </c>
      <c r="E119" s="30" t="s">
        <v>435</v>
      </c>
      <c r="F119" s="31" t="s">
        <v>145</v>
      </c>
      <c r="G119" s="32">
        <v>3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 customHeight="1">
      <c r="A120" s="34" t="s">
        <v>49</v>
      </c>
      <c r="E120" s="35" t="s">
        <v>432</v>
      </c>
    </row>
    <row r="121" spans="1:5" ht="12.75" customHeight="1">
      <c r="A121" s="36" t="s">
        <v>51</v>
      </c>
      <c r="E121" s="37" t="s">
        <v>436</v>
      </c>
    </row>
    <row r="122" spans="1:5" ht="38.25" customHeight="1">
      <c r="A122" t="s">
        <v>53</v>
      </c>
      <c r="E122" s="35" t="s">
        <v>437</v>
      </c>
    </row>
    <row r="123" spans="1:16" ht="12.75" customHeight="1">
      <c r="A123" s="25" t="s">
        <v>45</v>
      </c>
      <c r="B123" s="29" t="s">
        <v>258</v>
      </c>
      <c r="C123" s="29" t="s">
        <v>438</v>
      </c>
      <c r="D123" s="25" t="s">
        <v>68</v>
      </c>
      <c r="E123" s="30" t="s">
        <v>439</v>
      </c>
      <c r="F123" s="31" t="s">
        <v>145</v>
      </c>
      <c r="G123" s="32">
        <v>1.5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12.75" customHeight="1">
      <c r="A124" s="34" t="s">
        <v>49</v>
      </c>
      <c r="E124" s="35" t="s">
        <v>440</v>
      </c>
    </row>
    <row r="125" spans="1:5" ht="12.75" customHeight="1">
      <c r="A125" s="36" t="s">
        <v>51</v>
      </c>
      <c r="E125" s="37" t="s">
        <v>441</v>
      </c>
    </row>
    <row r="126" spans="1:5" ht="38.25" customHeight="1">
      <c r="A126" t="s">
        <v>53</v>
      </c>
      <c r="E126" s="35" t="s">
        <v>442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443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443</v>
      </c>
      <c r="D4" s="6"/>
      <c r="E4" s="18" t="s">
        <v>444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40</v>
      </c>
      <c r="D8" s="19"/>
      <c r="E8" s="27" t="s">
        <v>44</v>
      </c>
      <c r="F8" s="19"/>
      <c r="G8" s="19"/>
      <c r="H8" s="19"/>
      <c r="I8" s="28">
        <f>0+I9+I13+I17+I21+I25+I29+I33+I37+I41+I45+I49+I53+I57+I61</f>
      </c>
    </row>
    <row r="9" spans="1:16" ht="12.75" customHeight="1">
      <c r="A9" s="25" t="s">
        <v>45</v>
      </c>
      <c r="B9" s="29" t="s">
        <v>29</v>
      </c>
      <c r="C9" s="29" t="s">
        <v>445</v>
      </c>
      <c r="D9" s="25" t="s">
        <v>68</v>
      </c>
      <c r="E9" s="30" t="s">
        <v>446</v>
      </c>
      <c r="F9" s="31" t="s">
        <v>48</v>
      </c>
      <c r="G9" s="32">
        <v>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49</v>
      </c>
      <c r="E10" s="35" t="s">
        <v>440</v>
      </c>
    </row>
    <row r="11" spans="1:5" ht="38.25" customHeight="1">
      <c r="A11" s="36" t="s">
        <v>51</v>
      </c>
      <c r="E11" s="37" t="s">
        <v>447</v>
      </c>
    </row>
    <row r="12" spans="1:5" ht="12.75" customHeight="1">
      <c r="A12" t="s">
        <v>53</v>
      </c>
      <c r="E12" s="35" t="s">
        <v>448</v>
      </c>
    </row>
    <row r="13" spans="1:16" ht="12.75" customHeight="1">
      <c r="A13" s="25" t="s">
        <v>45</v>
      </c>
      <c r="B13" s="29" t="s">
        <v>23</v>
      </c>
      <c r="C13" s="29" t="s">
        <v>449</v>
      </c>
      <c r="D13" s="25" t="s">
        <v>68</v>
      </c>
      <c r="E13" s="30" t="s">
        <v>450</v>
      </c>
      <c r="F13" s="31" t="s">
        <v>48</v>
      </c>
      <c r="G13" s="32">
        <v>3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49</v>
      </c>
      <c r="E14" s="35" t="s">
        <v>68</v>
      </c>
    </row>
    <row r="15" spans="1:5" ht="38.25" customHeight="1">
      <c r="A15" s="36" t="s">
        <v>51</v>
      </c>
      <c r="E15" s="37" t="s">
        <v>451</v>
      </c>
    </row>
    <row r="16" spans="1:5" ht="25.5" customHeight="1">
      <c r="A16" t="s">
        <v>53</v>
      </c>
      <c r="E16" s="35" t="s">
        <v>452</v>
      </c>
    </row>
    <row r="17" spans="1:16" ht="12.75" customHeight="1">
      <c r="A17" s="25" t="s">
        <v>45</v>
      </c>
      <c r="B17" s="29" t="s">
        <v>22</v>
      </c>
      <c r="C17" s="29" t="s">
        <v>46</v>
      </c>
      <c r="D17" s="25" t="s">
        <v>68</v>
      </c>
      <c r="E17" s="30" t="s">
        <v>47</v>
      </c>
      <c r="F17" s="31" t="s">
        <v>48</v>
      </c>
      <c r="G17" s="32">
        <v>3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 customHeight="1">
      <c r="A18" s="34" t="s">
        <v>49</v>
      </c>
      <c r="E18" s="35" t="s">
        <v>68</v>
      </c>
    </row>
    <row r="19" spans="1:5" ht="38.25" customHeight="1">
      <c r="A19" s="36" t="s">
        <v>51</v>
      </c>
      <c r="E19" s="37" t="s">
        <v>453</v>
      </c>
    </row>
    <row r="20" spans="1:5" ht="63.75" customHeight="1">
      <c r="A20" t="s">
        <v>53</v>
      </c>
      <c r="E20" s="35" t="s">
        <v>54</v>
      </c>
    </row>
    <row r="21" spans="1:16" ht="12.75" customHeight="1">
      <c r="A21" s="25" t="s">
        <v>45</v>
      </c>
      <c r="B21" s="29" t="s">
        <v>33</v>
      </c>
      <c r="C21" s="29" t="s">
        <v>57</v>
      </c>
      <c r="D21" s="25" t="s">
        <v>29</v>
      </c>
      <c r="E21" s="30" t="s">
        <v>58</v>
      </c>
      <c r="F21" s="31" t="s">
        <v>48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 customHeight="1">
      <c r="A22" s="34" t="s">
        <v>49</v>
      </c>
      <c r="E22" s="35" t="s">
        <v>440</v>
      </c>
    </row>
    <row r="23" spans="1:5" ht="12.75" customHeight="1">
      <c r="A23" s="36" t="s">
        <v>51</v>
      </c>
      <c r="E23" s="37" t="s">
        <v>454</v>
      </c>
    </row>
    <row r="24" spans="1:5" ht="12.75" customHeight="1">
      <c r="A24" t="s">
        <v>53</v>
      </c>
      <c r="E24" s="35" t="s">
        <v>59</v>
      </c>
    </row>
    <row r="25" spans="1:16" ht="12.75" customHeight="1">
      <c r="A25" s="25" t="s">
        <v>45</v>
      </c>
      <c r="B25" s="29" t="s">
        <v>35</v>
      </c>
      <c r="C25" s="29" t="s">
        <v>57</v>
      </c>
      <c r="D25" s="25" t="s">
        <v>23</v>
      </c>
      <c r="E25" s="30" t="s">
        <v>58</v>
      </c>
      <c r="F25" s="31" t="s">
        <v>48</v>
      </c>
      <c r="G25" s="32">
        <v>3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 customHeight="1">
      <c r="A26" s="34" t="s">
        <v>49</v>
      </c>
      <c r="E26" s="35" t="s">
        <v>455</v>
      </c>
    </row>
    <row r="27" spans="1:5" ht="38.25" customHeight="1">
      <c r="A27" s="36" t="s">
        <v>51</v>
      </c>
      <c r="E27" s="37" t="s">
        <v>453</v>
      </c>
    </row>
    <row r="28" spans="1:5" ht="12.75" customHeight="1">
      <c r="A28" t="s">
        <v>53</v>
      </c>
      <c r="E28" s="35" t="s">
        <v>59</v>
      </c>
    </row>
    <row r="29" spans="1:16" ht="12.75" customHeight="1">
      <c r="A29" s="25" t="s">
        <v>45</v>
      </c>
      <c r="B29" s="29" t="s">
        <v>37</v>
      </c>
      <c r="C29" s="29" t="s">
        <v>456</v>
      </c>
      <c r="D29" s="25" t="s">
        <v>457</v>
      </c>
      <c r="E29" s="30" t="s">
        <v>458</v>
      </c>
      <c r="F29" s="31" t="s">
        <v>48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 customHeight="1">
      <c r="A30" s="34" t="s">
        <v>49</v>
      </c>
      <c r="E30" s="35" t="s">
        <v>459</v>
      </c>
    </row>
    <row r="31" spans="1:5" ht="12.75" customHeight="1">
      <c r="A31" s="36" t="s">
        <v>51</v>
      </c>
      <c r="E31" s="37" t="s">
        <v>460</v>
      </c>
    </row>
    <row r="32" spans="1:5" ht="25.5" customHeight="1">
      <c r="A32" t="s">
        <v>53</v>
      </c>
      <c r="E32" s="35" t="s">
        <v>452</v>
      </c>
    </row>
    <row r="33" spans="1:16" ht="12.75" customHeight="1">
      <c r="A33" s="25" t="s">
        <v>45</v>
      </c>
      <c r="B33" s="29" t="s">
        <v>66</v>
      </c>
      <c r="C33" s="29" t="s">
        <v>461</v>
      </c>
      <c r="D33" s="25" t="s">
        <v>68</v>
      </c>
      <c r="E33" s="30" t="s">
        <v>462</v>
      </c>
      <c r="F33" s="31" t="s">
        <v>48</v>
      </c>
      <c r="G33" s="32">
        <v>2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 customHeight="1">
      <c r="A34" s="34" t="s">
        <v>49</v>
      </c>
      <c r="E34" s="35" t="s">
        <v>68</v>
      </c>
    </row>
    <row r="35" spans="1:5" ht="12.75" customHeight="1">
      <c r="A35" s="36" t="s">
        <v>51</v>
      </c>
      <c r="E35" s="37" t="s">
        <v>463</v>
      </c>
    </row>
    <row r="36" spans="1:5" ht="25.5" customHeight="1">
      <c r="A36" t="s">
        <v>53</v>
      </c>
      <c r="E36" s="35" t="s">
        <v>464</v>
      </c>
    </row>
    <row r="37" spans="1:16" ht="12.75" customHeight="1">
      <c r="A37" s="25" t="s">
        <v>45</v>
      </c>
      <c r="B37" s="29" t="s">
        <v>72</v>
      </c>
      <c r="C37" s="29" t="s">
        <v>465</v>
      </c>
      <c r="D37" s="25" t="s">
        <v>68</v>
      </c>
      <c r="E37" s="30" t="s">
        <v>466</v>
      </c>
      <c r="F37" s="31" t="s">
        <v>48</v>
      </c>
      <c r="G37" s="32">
        <v>3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 customHeight="1">
      <c r="A38" s="34" t="s">
        <v>49</v>
      </c>
      <c r="E38" s="35" t="s">
        <v>68</v>
      </c>
    </row>
    <row r="39" spans="1:5" ht="38.25" customHeight="1">
      <c r="A39" s="36" t="s">
        <v>51</v>
      </c>
      <c r="E39" s="37" t="s">
        <v>467</v>
      </c>
    </row>
    <row r="40" spans="1:5" ht="63.75" customHeight="1">
      <c r="A40" t="s">
        <v>53</v>
      </c>
      <c r="E40" s="35" t="s">
        <v>468</v>
      </c>
    </row>
    <row r="41" spans="1:16" ht="12.75" customHeight="1">
      <c r="A41" s="25" t="s">
        <v>45</v>
      </c>
      <c r="B41" s="29" t="s">
        <v>40</v>
      </c>
      <c r="C41" s="29" t="s">
        <v>469</v>
      </c>
      <c r="D41" s="25" t="s">
        <v>29</v>
      </c>
      <c r="E41" s="30" t="s">
        <v>470</v>
      </c>
      <c r="F41" s="31" t="s">
        <v>48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 customHeight="1">
      <c r="A42" s="34" t="s">
        <v>49</v>
      </c>
      <c r="E42" s="35" t="s">
        <v>440</v>
      </c>
    </row>
    <row r="43" spans="1:5" ht="12.75" customHeight="1">
      <c r="A43" s="36" t="s">
        <v>51</v>
      </c>
      <c r="E43" s="37" t="s">
        <v>471</v>
      </c>
    </row>
    <row r="44" spans="1:5" ht="12.75" customHeight="1">
      <c r="A44" t="s">
        <v>53</v>
      </c>
      <c r="E44" s="35" t="s">
        <v>59</v>
      </c>
    </row>
    <row r="45" spans="1:16" ht="12.75" customHeight="1">
      <c r="A45" s="25" t="s">
        <v>45</v>
      </c>
      <c r="B45" s="29" t="s">
        <v>42</v>
      </c>
      <c r="C45" s="29" t="s">
        <v>469</v>
      </c>
      <c r="D45" s="25" t="s">
        <v>23</v>
      </c>
      <c r="E45" s="30" t="s">
        <v>470</v>
      </c>
      <c r="F45" s="31" t="s">
        <v>48</v>
      </c>
      <c r="G45" s="32">
        <v>3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 customHeight="1">
      <c r="A46" s="34" t="s">
        <v>49</v>
      </c>
      <c r="E46" s="35" t="s">
        <v>472</v>
      </c>
    </row>
    <row r="47" spans="1:5" ht="38.25" customHeight="1">
      <c r="A47" s="36" t="s">
        <v>51</v>
      </c>
      <c r="E47" s="37" t="s">
        <v>473</v>
      </c>
    </row>
    <row r="48" spans="1:5" ht="12.75" customHeight="1">
      <c r="A48" t="s">
        <v>53</v>
      </c>
      <c r="E48" s="35" t="s">
        <v>59</v>
      </c>
    </row>
    <row r="49" spans="1:16" ht="12.75" customHeight="1">
      <c r="A49" s="25" t="s">
        <v>45</v>
      </c>
      <c r="B49" s="29" t="s">
        <v>83</v>
      </c>
      <c r="C49" s="29" t="s">
        <v>474</v>
      </c>
      <c r="D49" s="25" t="s">
        <v>68</v>
      </c>
      <c r="E49" s="30" t="s">
        <v>475</v>
      </c>
      <c r="F49" s="31" t="s">
        <v>168</v>
      </c>
      <c r="G49" s="32">
        <v>116.4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 customHeight="1">
      <c r="A50" s="34" t="s">
        <v>49</v>
      </c>
      <c r="E50" s="35" t="s">
        <v>68</v>
      </c>
    </row>
    <row r="51" spans="1:5" ht="114.75" customHeight="1">
      <c r="A51" s="36" t="s">
        <v>51</v>
      </c>
      <c r="E51" s="37" t="s">
        <v>476</v>
      </c>
    </row>
    <row r="52" spans="1:5" ht="38.25" customHeight="1">
      <c r="A52" t="s">
        <v>53</v>
      </c>
      <c r="E52" s="35" t="s">
        <v>477</v>
      </c>
    </row>
    <row r="53" spans="1:16" ht="12.75" customHeight="1">
      <c r="A53" s="25" t="s">
        <v>45</v>
      </c>
      <c r="B53" s="29" t="s">
        <v>87</v>
      </c>
      <c r="C53" s="29" t="s">
        <v>478</v>
      </c>
      <c r="D53" s="25" t="s">
        <v>68</v>
      </c>
      <c r="E53" s="30" t="s">
        <v>479</v>
      </c>
      <c r="F53" s="31" t="s">
        <v>168</v>
      </c>
      <c r="G53" s="32">
        <v>21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 customHeight="1">
      <c r="A54" s="34" t="s">
        <v>49</v>
      </c>
      <c r="E54" s="35" t="s">
        <v>68</v>
      </c>
    </row>
    <row r="55" spans="1:5" ht="12.75" customHeight="1">
      <c r="A55" s="36" t="s">
        <v>51</v>
      </c>
      <c r="E55" s="37" t="s">
        <v>480</v>
      </c>
    </row>
    <row r="56" spans="1:5" ht="12.75" customHeight="1">
      <c r="A56" t="s">
        <v>53</v>
      </c>
      <c r="E56" s="35" t="s">
        <v>481</v>
      </c>
    </row>
    <row r="57" spans="1:16" ht="12.75" customHeight="1">
      <c r="A57" s="25" t="s">
        <v>45</v>
      </c>
      <c r="B57" s="29" t="s">
        <v>92</v>
      </c>
      <c r="C57" s="29" t="s">
        <v>482</v>
      </c>
      <c r="D57" s="25" t="s">
        <v>68</v>
      </c>
      <c r="E57" s="30" t="s">
        <v>483</v>
      </c>
      <c r="F57" s="31" t="s">
        <v>48</v>
      </c>
      <c r="G57" s="32">
        <v>16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 customHeight="1">
      <c r="A58" s="34" t="s">
        <v>49</v>
      </c>
      <c r="E58" s="35" t="s">
        <v>68</v>
      </c>
    </row>
    <row r="59" spans="1:5" ht="114.75" customHeight="1">
      <c r="A59" s="36" t="s">
        <v>51</v>
      </c>
      <c r="E59" s="37" t="s">
        <v>484</v>
      </c>
    </row>
    <row r="60" spans="1:5" ht="38.25" customHeight="1">
      <c r="A60" t="s">
        <v>53</v>
      </c>
      <c r="E60" s="35" t="s">
        <v>485</v>
      </c>
    </row>
    <row r="61" spans="1:16" ht="12.75" customHeight="1">
      <c r="A61" s="25" t="s">
        <v>45</v>
      </c>
      <c r="B61" s="29" t="s">
        <v>97</v>
      </c>
      <c r="C61" s="29" t="s">
        <v>486</v>
      </c>
      <c r="D61" s="25" t="s">
        <v>68</v>
      </c>
      <c r="E61" s="30" t="s">
        <v>487</v>
      </c>
      <c r="F61" s="31" t="s">
        <v>48</v>
      </c>
      <c r="G61" s="32">
        <v>2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 customHeight="1">
      <c r="A62" s="34" t="s">
        <v>49</v>
      </c>
      <c r="E62" s="35" t="s">
        <v>488</v>
      </c>
    </row>
    <row r="63" spans="1:5" ht="12.75" customHeight="1">
      <c r="A63" s="36" t="s">
        <v>51</v>
      </c>
      <c r="E63" s="37" t="s">
        <v>68</v>
      </c>
    </row>
    <row r="64" spans="1:5" ht="12.75" customHeight="1">
      <c r="A64" t="s">
        <v>53</v>
      </c>
      <c r="E64" s="35" t="s">
        <v>68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489</v>
      </c>
      <c r="I3" s="38">
        <f>0+I8+I13+I34+I51+I72+I77+I90+I95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489</v>
      </c>
      <c r="D4" s="6"/>
      <c r="E4" s="18" t="s">
        <v>490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106</v>
      </c>
      <c r="F8" s="19"/>
      <c r="G8" s="19"/>
      <c r="H8" s="19"/>
      <c r="I8" s="28">
        <f>0+I9</f>
      </c>
    </row>
    <row r="9" spans="1:16" ht="12.75" customHeight="1">
      <c r="A9" s="25" t="s">
        <v>45</v>
      </c>
      <c r="B9" s="29" t="s">
        <v>29</v>
      </c>
      <c r="C9" s="29" t="s">
        <v>124</v>
      </c>
      <c r="D9" s="25" t="s">
        <v>68</v>
      </c>
      <c r="E9" s="30" t="s">
        <v>125</v>
      </c>
      <c r="F9" s="31" t="s">
        <v>126</v>
      </c>
      <c r="G9" s="32">
        <v>255.144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49</v>
      </c>
      <c r="E10" s="35" t="s">
        <v>491</v>
      </c>
    </row>
    <row r="11" spans="1:5" ht="12.75" customHeight="1">
      <c r="A11" s="36" t="s">
        <v>51</v>
      </c>
      <c r="E11" s="37" t="s">
        <v>492</v>
      </c>
    </row>
    <row r="12" spans="1:5" ht="12.75" customHeight="1">
      <c r="A12" t="s">
        <v>53</v>
      </c>
      <c r="E12" s="35" t="s">
        <v>129</v>
      </c>
    </row>
    <row r="13" spans="1:9" ht="12.75" customHeight="1">
      <c r="A13" s="6" t="s">
        <v>43</v>
      </c>
      <c r="B13" s="6"/>
      <c r="C13" s="40" t="s">
        <v>29</v>
      </c>
      <c r="D13" s="6"/>
      <c r="E13" s="27" t="s">
        <v>132</v>
      </c>
      <c r="F13" s="6"/>
      <c r="G13" s="6"/>
      <c r="H13" s="6"/>
      <c r="I13" s="41">
        <f>0+I14+I18+I22+I26+I30</f>
      </c>
    </row>
    <row r="14" spans="1:16" ht="12.75" customHeight="1">
      <c r="A14" s="25" t="s">
        <v>45</v>
      </c>
      <c r="B14" s="29" t="s">
        <v>23</v>
      </c>
      <c r="C14" s="29" t="s">
        <v>493</v>
      </c>
      <c r="D14" s="25" t="s">
        <v>68</v>
      </c>
      <c r="E14" s="30" t="s">
        <v>494</v>
      </c>
      <c r="F14" s="31" t="s">
        <v>135</v>
      </c>
      <c r="G14" s="32">
        <v>71.8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 customHeight="1">
      <c r="A15" s="34" t="s">
        <v>49</v>
      </c>
      <c r="E15" s="35" t="s">
        <v>495</v>
      </c>
    </row>
    <row r="16" spans="1:5" ht="38.25" customHeight="1">
      <c r="A16" s="36" t="s">
        <v>51</v>
      </c>
      <c r="E16" s="37" t="s">
        <v>496</v>
      </c>
    </row>
    <row r="17" spans="1:5" ht="293.25" customHeight="1">
      <c r="A17" t="s">
        <v>53</v>
      </c>
      <c r="E17" s="35" t="s">
        <v>157</v>
      </c>
    </row>
    <row r="18" spans="1:16" ht="12.75" customHeight="1">
      <c r="A18" s="25" t="s">
        <v>45</v>
      </c>
      <c r="B18" s="29" t="s">
        <v>22</v>
      </c>
      <c r="C18" s="29" t="s">
        <v>497</v>
      </c>
      <c r="D18" s="25" t="s">
        <v>68</v>
      </c>
      <c r="E18" s="30" t="s">
        <v>498</v>
      </c>
      <c r="F18" s="31" t="s">
        <v>135</v>
      </c>
      <c r="G18" s="32">
        <v>127.572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 customHeight="1">
      <c r="A19" s="34" t="s">
        <v>49</v>
      </c>
      <c r="E19" s="35" t="s">
        <v>141</v>
      </c>
    </row>
    <row r="20" spans="1:5" ht="63.75" customHeight="1">
      <c r="A20" s="36" t="s">
        <v>51</v>
      </c>
      <c r="E20" s="37" t="s">
        <v>499</v>
      </c>
    </row>
    <row r="21" spans="1:5" ht="293.25" customHeight="1">
      <c r="A21" t="s">
        <v>53</v>
      </c>
      <c r="E21" s="35" t="s">
        <v>157</v>
      </c>
    </row>
    <row r="22" spans="1:16" ht="12.75" customHeight="1">
      <c r="A22" s="25" t="s">
        <v>45</v>
      </c>
      <c r="B22" s="29" t="s">
        <v>33</v>
      </c>
      <c r="C22" s="29" t="s">
        <v>500</v>
      </c>
      <c r="D22" s="25" t="s">
        <v>68</v>
      </c>
      <c r="E22" s="30" t="s">
        <v>501</v>
      </c>
      <c r="F22" s="31" t="s">
        <v>135</v>
      </c>
      <c r="G22" s="32">
        <v>38.4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 customHeight="1">
      <c r="A23" s="34" t="s">
        <v>49</v>
      </c>
      <c r="E23" s="35" t="s">
        <v>502</v>
      </c>
    </row>
    <row r="24" spans="1:5" ht="25.5" customHeight="1">
      <c r="A24" s="36" t="s">
        <v>51</v>
      </c>
      <c r="E24" s="37" t="s">
        <v>503</v>
      </c>
    </row>
    <row r="25" spans="1:5" ht="191.25" customHeight="1">
      <c r="A25" t="s">
        <v>53</v>
      </c>
      <c r="E25" s="35" t="s">
        <v>504</v>
      </c>
    </row>
    <row r="26" spans="1:16" ht="12.75" customHeight="1">
      <c r="A26" s="25" t="s">
        <v>45</v>
      </c>
      <c r="B26" s="29" t="s">
        <v>35</v>
      </c>
      <c r="C26" s="29" t="s">
        <v>505</v>
      </c>
      <c r="D26" s="25" t="s">
        <v>68</v>
      </c>
      <c r="E26" s="30" t="s">
        <v>506</v>
      </c>
      <c r="F26" s="31" t="s">
        <v>135</v>
      </c>
      <c r="G26" s="32">
        <v>25.6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 customHeight="1">
      <c r="A27" s="34" t="s">
        <v>49</v>
      </c>
      <c r="E27" s="35" t="s">
        <v>507</v>
      </c>
    </row>
    <row r="28" spans="1:5" ht="12.75" customHeight="1">
      <c r="A28" s="36" t="s">
        <v>51</v>
      </c>
      <c r="E28" s="37" t="s">
        <v>508</v>
      </c>
    </row>
    <row r="29" spans="1:5" ht="242.25" customHeight="1">
      <c r="A29" t="s">
        <v>53</v>
      </c>
      <c r="E29" s="35" t="s">
        <v>509</v>
      </c>
    </row>
    <row r="30" spans="1:16" ht="12.75" customHeight="1">
      <c r="A30" s="25" t="s">
        <v>45</v>
      </c>
      <c r="B30" s="29" t="s">
        <v>37</v>
      </c>
      <c r="C30" s="29" t="s">
        <v>510</v>
      </c>
      <c r="D30" s="25" t="s">
        <v>68</v>
      </c>
      <c r="E30" s="30" t="s">
        <v>511</v>
      </c>
      <c r="F30" s="31" t="s">
        <v>135</v>
      </c>
      <c r="G30" s="32">
        <v>33.358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 customHeight="1">
      <c r="A31" s="34" t="s">
        <v>49</v>
      </c>
      <c r="E31" s="35" t="s">
        <v>502</v>
      </c>
    </row>
    <row r="32" spans="1:5" ht="25.5" customHeight="1">
      <c r="A32" s="36" t="s">
        <v>51</v>
      </c>
      <c r="E32" s="37" t="s">
        <v>512</v>
      </c>
    </row>
    <row r="33" spans="1:5" ht="242.25" customHeight="1">
      <c r="A33" t="s">
        <v>53</v>
      </c>
      <c r="E33" s="35" t="s">
        <v>509</v>
      </c>
    </row>
    <row r="34" spans="1:9" ht="12.75" customHeight="1">
      <c r="A34" s="6" t="s">
        <v>43</v>
      </c>
      <c r="B34" s="6"/>
      <c r="C34" s="40" t="s">
        <v>23</v>
      </c>
      <c r="D34" s="6"/>
      <c r="E34" s="27" t="s">
        <v>180</v>
      </c>
      <c r="F34" s="6"/>
      <c r="G34" s="6"/>
      <c r="H34" s="6"/>
      <c r="I34" s="41">
        <f>0+I35+I39+I43+I47</f>
      </c>
    </row>
    <row r="35" spans="1:16" ht="12.75" customHeight="1">
      <c r="A35" s="25" t="s">
        <v>45</v>
      </c>
      <c r="B35" s="29" t="s">
        <v>66</v>
      </c>
      <c r="C35" s="29" t="s">
        <v>513</v>
      </c>
      <c r="D35" s="25" t="s">
        <v>68</v>
      </c>
      <c r="E35" s="30" t="s">
        <v>514</v>
      </c>
      <c r="F35" s="31" t="s">
        <v>145</v>
      </c>
      <c r="G35" s="32">
        <v>32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 customHeight="1">
      <c r="A36" s="34" t="s">
        <v>49</v>
      </c>
      <c r="E36" s="35" t="s">
        <v>68</v>
      </c>
    </row>
    <row r="37" spans="1:5" ht="12.75" customHeight="1">
      <c r="A37" s="36" t="s">
        <v>51</v>
      </c>
      <c r="E37" s="37" t="s">
        <v>68</v>
      </c>
    </row>
    <row r="38" spans="1:5" ht="114.75" customHeight="1">
      <c r="A38" t="s">
        <v>53</v>
      </c>
      <c r="E38" s="35" t="s">
        <v>190</v>
      </c>
    </row>
    <row r="39" spans="1:16" ht="12.75" customHeight="1">
      <c r="A39" s="25" t="s">
        <v>45</v>
      </c>
      <c r="B39" s="29" t="s">
        <v>72</v>
      </c>
      <c r="C39" s="29" t="s">
        <v>515</v>
      </c>
      <c r="D39" s="25" t="s">
        <v>68</v>
      </c>
      <c r="E39" s="30" t="s">
        <v>516</v>
      </c>
      <c r="F39" s="31" t="s">
        <v>135</v>
      </c>
      <c r="G39" s="32">
        <v>9.75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 customHeight="1">
      <c r="A40" s="34" t="s">
        <v>49</v>
      </c>
      <c r="E40" s="35" t="s">
        <v>517</v>
      </c>
    </row>
    <row r="41" spans="1:5" ht="12.75" customHeight="1">
      <c r="A41" s="36" t="s">
        <v>51</v>
      </c>
      <c r="E41" s="37" t="s">
        <v>518</v>
      </c>
    </row>
    <row r="42" spans="1:5" ht="216.75" customHeight="1">
      <c r="A42" t="s">
        <v>53</v>
      </c>
      <c r="E42" s="35" t="s">
        <v>519</v>
      </c>
    </row>
    <row r="43" spans="1:16" ht="12.75" customHeight="1">
      <c r="A43" s="25" t="s">
        <v>45</v>
      </c>
      <c r="B43" s="29" t="s">
        <v>40</v>
      </c>
      <c r="C43" s="29" t="s">
        <v>520</v>
      </c>
      <c r="D43" s="25" t="s">
        <v>68</v>
      </c>
      <c r="E43" s="30" t="s">
        <v>521</v>
      </c>
      <c r="F43" s="31" t="s">
        <v>126</v>
      </c>
      <c r="G43" s="32">
        <v>0.273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 customHeight="1">
      <c r="A44" s="34" t="s">
        <v>49</v>
      </c>
      <c r="E44" s="35" t="s">
        <v>68</v>
      </c>
    </row>
    <row r="45" spans="1:5" ht="12.75" customHeight="1">
      <c r="A45" s="36" t="s">
        <v>51</v>
      </c>
      <c r="E45" s="37" t="s">
        <v>522</v>
      </c>
    </row>
    <row r="46" spans="1:5" ht="178.5" customHeight="1">
      <c r="A46" t="s">
        <v>53</v>
      </c>
      <c r="E46" s="35" t="s">
        <v>523</v>
      </c>
    </row>
    <row r="47" spans="1:16" ht="12.75" customHeight="1">
      <c r="A47" s="25" t="s">
        <v>45</v>
      </c>
      <c r="B47" s="29" t="s">
        <v>42</v>
      </c>
      <c r="C47" s="29" t="s">
        <v>191</v>
      </c>
      <c r="D47" s="25" t="s">
        <v>68</v>
      </c>
      <c r="E47" s="30" t="s">
        <v>192</v>
      </c>
      <c r="F47" s="31" t="s">
        <v>168</v>
      </c>
      <c r="G47" s="32">
        <v>41.6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 customHeight="1">
      <c r="A48" s="34" t="s">
        <v>49</v>
      </c>
      <c r="E48" s="35" t="s">
        <v>524</v>
      </c>
    </row>
    <row r="49" spans="1:5" ht="12.75" customHeight="1">
      <c r="A49" s="36" t="s">
        <v>51</v>
      </c>
      <c r="E49" s="37" t="s">
        <v>525</v>
      </c>
    </row>
    <row r="50" spans="1:5" ht="102" customHeight="1">
      <c r="A50" t="s">
        <v>53</v>
      </c>
      <c r="E50" s="35" t="s">
        <v>194</v>
      </c>
    </row>
    <row r="51" spans="1:9" ht="12.75" customHeight="1">
      <c r="A51" s="6" t="s">
        <v>43</v>
      </c>
      <c r="B51" s="6"/>
      <c r="C51" s="40" t="s">
        <v>22</v>
      </c>
      <c r="D51" s="6"/>
      <c r="E51" s="27" t="s">
        <v>374</v>
      </c>
      <c r="F51" s="6"/>
      <c r="G51" s="6"/>
      <c r="H51" s="6"/>
      <c r="I51" s="41">
        <f>0+I52+I56+I60+I64+I68</f>
      </c>
    </row>
    <row r="52" spans="1:16" ht="12.75" customHeight="1">
      <c r="A52" s="25" t="s">
        <v>45</v>
      </c>
      <c r="B52" s="29" t="s">
        <v>83</v>
      </c>
      <c r="C52" s="29" t="s">
        <v>526</v>
      </c>
      <c r="D52" s="25" t="s">
        <v>68</v>
      </c>
      <c r="E52" s="30" t="s">
        <v>527</v>
      </c>
      <c r="F52" s="31" t="s">
        <v>528</v>
      </c>
      <c r="G52" s="32">
        <v>192.64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 customHeight="1">
      <c r="A53" s="34" t="s">
        <v>49</v>
      </c>
      <c r="E53" s="35" t="s">
        <v>529</v>
      </c>
    </row>
    <row r="54" spans="1:5" ht="12.75" customHeight="1">
      <c r="A54" s="36" t="s">
        <v>51</v>
      </c>
      <c r="E54" s="37" t="s">
        <v>530</v>
      </c>
    </row>
    <row r="55" spans="1:5" ht="12.75" customHeight="1">
      <c r="A55" t="s">
        <v>53</v>
      </c>
      <c r="E55" s="35" t="s">
        <v>531</v>
      </c>
    </row>
    <row r="56" spans="1:16" ht="12.75" customHeight="1">
      <c r="A56" s="25" t="s">
        <v>45</v>
      </c>
      <c r="B56" s="29" t="s">
        <v>87</v>
      </c>
      <c r="C56" s="29" t="s">
        <v>532</v>
      </c>
      <c r="D56" s="25" t="s">
        <v>68</v>
      </c>
      <c r="E56" s="30" t="s">
        <v>533</v>
      </c>
      <c r="F56" s="31" t="s">
        <v>135</v>
      </c>
      <c r="G56" s="32">
        <v>3.2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 customHeight="1">
      <c r="A57" s="34" t="s">
        <v>49</v>
      </c>
      <c r="E57" s="35" t="s">
        <v>534</v>
      </c>
    </row>
    <row r="58" spans="1:5" ht="12.75" customHeight="1">
      <c r="A58" s="36" t="s">
        <v>51</v>
      </c>
      <c r="E58" s="37" t="s">
        <v>535</v>
      </c>
    </row>
    <row r="59" spans="1:5" ht="229.5" customHeight="1">
      <c r="A59" t="s">
        <v>53</v>
      </c>
      <c r="E59" s="35" t="s">
        <v>536</v>
      </c>
    </row>
    <row r="60" spans="1:16" ht="12.75" customHeight="1">
      <c r="A60" s="25" t="s">
        <v>45</v>
      </c>
      <c r="B60" s="29" t="s">
        <v>92</v>
      </c>
      <c r="C60" s="29" t="s">
        <v>537</v>
      </c>
      <c r="D60" s="25" t="s">
        <v>68</v>
      </c>
      <c r="E60" s="30" t="s">
        <v>538</v>
      </c>
      <c r="F60" s="31" t="s">
        <v>126</v>
      </c>
      <c r="G60" s="32">
        <v>0.387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 customHeight="1">
      <c r="A61" s="34" t="s">
        <v>49</v>
      </c>
      <c r="E61" s="35" t="s">
        <v>68</v>
      </c>
    </row>
    <row r="62" spans="1:5" ht="12.75" customHeight="1">
      <c r="A62" s="36" t="s">
        <v>51</v>
      </c>
      <c r="E62" s="37" t="s">
        <v>539</v>
      </c>
    </row>
    <row r="63" spans="1:5" ht="178.5" customHeight="1">
      <c r="A63" t="s">
        <v>53</v>
      </c>
      <c r="E63" s="35" t="s">
        <v>540</v>
      </c>
    </row>
    <row r="64" spans="1:16" ht="12.75" customHeight="1">
      <c r="A64" s="25" t="s">
        <v>45</v>
      </c>
      <c r="B64" s="29" t="s">
        <v>97</v>
      </c>
      <c r="C64" s="29" t="s">
        <v>541</v>
      </c>
      <c r="D64" s="25" t="s">
        <v>68</v>
      </c>
      <c r="E64" s="30" t="s">
        <v>542</v>
      </c>
      <c r="F64" s="31" t="s">
        <v>135</v>
      </c>
      <c r="G64" s="32">
        <v>17.28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 customHeight="1">
      <c r="A65" s="34" t="s">
        <v>49</v>
      </c>
      <c r="E65" s="35" t="s">
        <v>543</v>
      </c>
    </row>
    <row r="66" spans="1:5" ht="12.75" customHeight="1">
      <c r="A66" s="36" t="s">
        <v>51</v>
      </c>
      <c r="E66" s="37" t="s">
        <v>544</v>
      </c>
    </row>
    <row r="67" spans="1:5" ht="216.75" customHeight="1">
      <c r="A67" t="s">
        <v>53</v>
      </c>
      <c r="E67" s="35" t="s">
        <v>300</v>
      </c>
    </row>
    <row r="68" spans="1:16" ht="12.75" customHeight="1">
      <c r="A68" s="25" t="s">
        <v>45</v>
      </c>
      <c r="B68" s="29" t="s">
        <v>100</v>
      </c>
      <c r="C68" s="29" t="s">
        <v>545</v>
      </c>
      <c r="D68" s="25" t="s">
        <v>68</v>
      </c>
      <c r="E68" s="30" t="s">
        <v>546</v>
      </c>
      <c r="F68" s="31" t="s">
        <v>126</v>
      </c>
      <c r="G68" s="32">
        <v>1.331</v>
      </c>
      <c r="H68" s="33">
        <v>0</v>
      </c>
      <c r="I68" s="33">
        <f>ROUND(ROUND(H68,2)*ROUND(G68,3),2)</f>
      </c>
      <c r="O68">
        <f>(I68*21)/100</f>
      </c>
      <c r="P68" t="s">
        <v>23</v>
      </c>
    </row>
    <row r="69" spans="1:5" ht="12.75" customHeight="1">
      <c r="A69" s="34" t="s">
        <v>49</v>
      </c>
      <c r="E69" s="35" t="s">
        <v>68</v>
      </c>
    </row>
    <row r="70" spans="1:5" ht="12.75" customHeight="1">
      <c r="A70" s="36" t="s">
        <v>51</v>
      </c>
      <c r="E70" s="37" t="s">
        <v>547</v>
      </c>
    </row>
    <row r="71" spans="1:5" ht="178.5" customHeight="1">
      <c r="A71" t="s">
        <v>53</v>
      </c>
      <c r="E71" s="35" t="s">
        <v>523</v>
      </c>
    </row>
    <row r="72" spans="1:9" ht="12.75" customHeight="1">
      <c r="A72" s="6" t="s">
        <v>43</v>
      </c>
      <c r="B72" s="6"/>
      <c r="C72" s="40" t="s">
        <v>33</v>
      </c>
      <c r="D72" s="6"/>
      <c r="E72" s="27" t="s">
        <v>295</v>
      </c>
      <c r="F72" s="6"/>
      <c r="G72" s="6"/>
      <c r="H72" s="6"/>
      <c r="I72" s="41">
        <f>0+I73</f>
      </c>
    </row>
    <row r="73" spans="1:16" ht="12.75" customHeight="1">
      <c r="A73" s="25" t="s">
        <v>45</v>
      </c>
      <c r="B73" s="29" t="s">
        <v>196</v>
      </c>
      <c r="C73" s="29" t="s">
        <v>548</v>
      </c>
      <c r="D73" s="25" t="s">
        <v>68</v>
      </c>
      <c r="E73" s="30" t="s">
        <v>549</v>
      </c>
      <c r="F73" s="31" t="s">
        <v>135</v>
      </c>
      <c r="G73" s="32">
        <v>40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 customHeight="1">
      <c r="A74" s="34" t="s">
        <v>49</v>
      </c>
      <c r="E74" s="35" t="s">
        <v>550</v>
      </c>
    </row>
    <row r="75" spans="1:5" ht="12.75" customHeight="1">
      <c r="A75" s="36" t="s">
        <v>51</v>
      </c>
      <c r="E75" s="37" t="s">
        <v>551</v>
      </c>
    </row>
    <row r="76" spans="1:5" ht="25.5" customHeight="1">
      <c r="A76" t="s">
        <v>53</v>
      </c>
      <c r="E76" s="35" t="s">
        <v>552</v>
      </c>
    </row>
    <row r="77" spans="1:9" ht="12.75" customHeight="1">
      <c r="A77" s="6" t="s">
        <v>43</v>
      </c>
      <c r="B77" s="6"/>
      <c r="C77" s="40" t="s">
        <v>66</v>
      </c>
      <c r="D77" s="6"/>
      <c r="E77" s="27" t="s">
        <v>392</v>
      </c>
      <c r="F77" s="6"/>
      <c r="G77" s="6"/>
      <c r="H77" s="6"/>
      <c r="I77" s="41">
        <f>0+I78+I82+I86</f>
      </c>
    </row>
    <row r="78" spans="1:16" ht="12.75" customHeight="1">
      <c r="A78" s="25" t="s">
        <v>45</v>
      </c>
      <c r="B78" s="29" t="s">
        <v>202</v>
      </c>
      <c r="C78" s="29" t="s">
        <v>553</v>
      </c>
      <c r="D78" s="25" t="s">
        <v>68</v>
      </c>
      <c r="E78" s="30" t="s">
        <v>554</v>
      </c>
      <c r="F78" s="31" t="s">
        <v>168</v>
      </c>
      <c r="G78" s="32">
        <v>118.4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 customHeight="1">
      <c r="A79" s="34" t="s">
        <v>49</v>
      </c>
      <c r="E79" s="35" t="s">
        <v>555</v>
      </c>
    </row>
    <row r="80" spans="1:5" ht="12.75" customHeight="1">
      <c r="A80" s="36" t="s">
        <v>51</v>
      </c>
      <c r="E80" s="37" t="s">
        <v>556</v>
      </c>
    </row>
    <row r="81" spans="1:5" ht="140.25" customHeight="1">
      <c r="A81" t="s">
        <v>53</v>
      </c>
      <c r="E81" s="35" t="s">
        <v>557</v>
      </c>
    </row>
    <row r="82" spans="1:16" ht="12.75" customHeight="1">
      <c r="A82" s="25" t="s">
        <v>45</v>
      </c>
      <c r="B82" s="29" t="s">
        <v>208</v>
      </c>
      <c r="C82" s="29" t="s">
        <v>558</v>
      </c>
      <c r="D82" s="25" t="s">
        <v>68</v>
      </c>
      <c r="E82" s="30" t="s">
        <v>559</v>
      </c>
      <c r="F82" s="31" t="s">
        <v>168</v>
      </c>
      <c r="G82" s="32">
        <v>9.6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 customHeight="1">
      <c r="A83" s="34" t="s">
        <v>49</v>
      </c>
      <c r="E83" s="35" t="s">
        <v>560</v>
      </c>
    </row>
    <row r="84" spans="1:5" ht="12.75" customHeight="1">
      <c r="A84" s="36" t="s">
        <v>51</v>
      </c>
      <c r="E84" s="37" t="s">
        <v>561</v>
      </c>
    </row>
    <row r="85" spans="1:5" ht="38.25" customHeight="1">
      <c r="A85" t="s">
        <v>53</v>
      </c>
      <c r="E85" s="35" t="s">
        <v>562</v>
      </c>
    </row>
    <row r="86" spans="1:16" ht="12.75" customHeight="1">
      <c r="A86" s="25" t="s">
        <v>45</v>
      </c>
      <c r="B86" s="29" t="s">
        <v>213</v>
      </c>
      <c r="C86" s="29" t="s">
        <v>563</v>
      </c>
      <c r="D86" s="25" t="s">
        <v>68</v>
      </c>
      <c r="E86" s="30" t="s">
        <v>564</v>
      </c>
      <c r="F86" s="31" t="s">
        <v>168</v>
      </c>
      <c r="G86" s="32">
        <v>57.6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 customHeight="1">
      <c r="A87" s="34" t="s">
        <v>49</v>
      </c>
      <c r="E87" s="35" t="s">
        <v>68</v>
      </c>
    </row>
    <row r="88" spans="1:5" ht="25.5" customHeight="1">
      <c r="A88" s="36" t="s">
        <v>51</v>
      </c>
      <c r="E88" s="37" t="s">
        <v>565</v>
      </c>
    </row>
    <row r="89" spans="1:5" ht="12.75" customHeight="1">
      <c r="A89" t="s">
        <v>53</v>
      </c>
      <c r="E89" s="35" t="s">
        <v>566</v>
      </c>
    </row>
    <row r="90" spans="1:9" ht="12.75" customHeight="1">
      <c r="A90" s="6" t="s">
        <v>43</v>
      </c>
      <c r="B90" s="6"/>
      <c r="C90" s="40" t="s">
        <v>72</v>
      </c>
      <c r="D90" s="6"/>
      <c r="E90" s="27" t="s">
        <v>222</v>
      </c>
      <c r="F90" s="6"/>
      <c r="G90" s="6"/>
      <c r="H90" s="6"/>
      <c r="I90" s="41">
        <f>0+I91</f>
      </c>
    </row>
    <row r="91" spans="1:16" ht="12.75" customHeight="1">
      <c r="A91" s="25" t="s">
        <v>45</v>
      </c>
      <c r="B91" s="29" t="s">
        <v>218</v>
      </c>
      <c r="C91" s="29" t="s">
        <v>567</v>
      </c>
      <c r="D91" s="25" t="s">
        <v>68</v>
      </c>
      <c r="E91" s="30" t="s">
        <v>568</v>
      </c>
      <c r="F91" s="31" t="s">
        <v>145</v>
      </c>
      <c r="G91" s="32">
        <v>1.5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 customHeight="1">
      <c r="A92" s="34" t="s">
        <v>49</v>
      </c>
      <c r="E92" s="35" t="s">
        <v>569</v>
      </c>
    </row>
    <row r="93" spans="1:5" ht="25.5" customHeight="1">
      <c r="A93" s="36" t="s">
        <v>51</v>
      </c>
      <c r="E93" s="37" t="s">
        <v>570</v>
      </c>
    </row>
    <row r="94" spans="1:5" ht="165.75" customHeight="1">
      <c r="A94" t="s">
        <v>53</v>
      </c>
      <c r="E94" s="35" t="s">
        <v>345</v>
      </c>
    </row>
    <row r="95" spans="1:9" ht="12.75" customHeight="1">
      <c r="A95" s="6" t="s">
        <v>43</v>
      </c>
      <c r="B95" s="6"/>
      <c r="C95" s="40" t="s">
        <v>40</v>
      </c>
      <c r="D95" s="6"/>
      <c r="E95" s="27" t="s">
        <v>44</v>
      </c>
      <c r="F95" s="6"/>
      <c r="G95" s="6"/>
      <c r="H95" s="6"/>
      <c r="I95" s="41">
        <f>0+I96</f>
      </c>
    </row>
    <row r="96" spans="1:16" ht="12.75" customHeight="1">
      <c r="A96" s="25" t="s">
        <v>45</v>
      </c>
      <c r="B96" s="29" t="s">
        <v>223</v>
      </c>
      <c r="C96" s="29" t="s">
        <v>571</v>
      </c>
      <c r="D96" s="25" t="s">
        <v>68</v>
      </c>
      <c r="E96" s="30" t="s">
        <v>572</v>
      </c>
      <c r="F96" s="31" t="s">
        <v>145</v>
      </c>
      <c r="G96" s="32">
        <v>31.5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 customHeight="1">
      <c r="A97" s="34" t="s">
        <v>49</v>
      </c>
      <c r="E97" s="35" t="s">
        <v>573</v>
      </c>
    </row>
    <row r="98" spans="1:5" ht="12.75" customHeight="1">
      <c r="A98" s="36" t="s">
        <v>51</v>
      </c>
      <c r="E98" s="37" t="s">
        <v>68</v>
      </c>
    </row>
    <row r="99" spans="1:5" ht="51" customHeight="1">
      <c r="A99" t="s">
        <v>53</v>
      </c>
      <c r="E99" s="35" t="s">
        <v>574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575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575</v>
      </c>
      <c r="D4" s="6"/>
      <c r="E4" s="18" t="s">
        <v>576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106</v>
      </c>
      <c r="F8" s="19"/>
      <c r="G8" s="19"/>
      <c r="H8" s="19"/>
      <c r="I8" s="28">
        <f>0+I9</f>
      </c>
    </row>
    <row r="9" spans="1:16" ht="12.75" customHeight="1">
      <c r="A9" s="25" t="s">
        <v>45</v>
      </c>
      <c r="B9" s="29" t="s">
        <v>29</v>
      </c>
      <c r="C9" s="29" t="s">
        <v>577</v>
      </c>
      <c r="D9" s="25" t="s">
        <v>68</v>
      </c>
      <c r="E9" s="30" t="s">
        <v>575</v>
      </c>
      <c r="F9" s="31" t="s">
        <v>109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49</v>
      </c>
      <c r="E10" s="35" t="s">
        <v>578</v>
      </c>
    </row>
    <row r="11" spans="1:5" ht="12.75" customHeight="1">
      <c r="A11" s="36" t="s">
        <v>51</v>
      </c>
      <c r="E11" s="37" t="s">
        <v>68</v>
      </c>
    </row>
    <row r="12" spans="1:5" ht="12.75" customHeight="1">
      <c r="A12" t="s">
        <v>53</v>
      </c>
      <c r="E12" s="35" t="s">
        <v>68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