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0" windowWidth="20655" windowHeight="99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D31" i="3"/>
  <c r="BC31"/>
  <c r="BB31"/>
  <c r="BA31"/>
  <c r="BE31"/>
  <c r="BE30"/>
  <c r="BD30"/>
  <c r="BC30"/>
  <c r="BA30"/>
  <c r="BB30"/>
  <c r="BE29"/>
  <c r="BD29"/>
  <c r="BC29"/>
  <c r="BA29"/>
  <c r="BB29"/>
  <c r="BE28"/>
  <c r="BD28"/>
  <c r="BC28"/>
  <c r="BA28"/>
  <c r="BB28"/>
  <c r="BE27"/>
  <c r="BD27"/>
  <c r="BC27"/>
  <c r="BA27"/>
  <c r="BB27"/>
  <c r="BE26"/>
  <c r="BD26"/>
  <c r="BC26"/>
  <c r="BA26"/>
  <c r="BA32" s="1"/>
  <c r="E12" i="2" s="1"/>
  <c r="BB26" i="3"/>
  <c r="B12" i="2"/>
  <c r="A12"/>
  <c r="BD32" i="3"/>
  <c r="H12" i="2" s="1"/>
  <c r="BC32" i="3"/>
  <c r="G12" i="2" s="1"/>
  <c r="C32" i="3"/>
  <c r="BE23"/>
  <c r="BE24" s="1"/>
  <c r="I11" i="2" s="1"/>
  <c r="BD23" i="3"/>
  <c r="BD24" s="1"/>
  <c r="H11" i="2" s="1"/>
  <c r="BC23" i="3"/>
  <c r="BC24" s="1"/>
  <c r="G11" i="2" s="1"/>
  <c r="BA23" i="3"/>
  <c r="BA24" s="1"/>
  <c r="E11" i="2" s="1"/>
  <c r="BB23" i="3"/>
  <c r="BB24" s="1"/>
  <c r="F11" i="2" s="1"/>
  <c r="B11"/>
  <c r="A11"/>
  <c r="C24" i="3"/>
  <c r="BE21"/>
  <c r="I10" i="2" s="1"/>
  <c r="BD21" i="3"/>
  <c r="H10" i="2" s="1"/>
  <c r="BA21" i="3"/>
  <c r="E10" i="2" s="1"/>
  <c r="BB21" i="3"/>
  <c r="F10" i="2" s="1"/>
  <c r="B10"/>
  <c r="A10"/>
  <c r="BC21" i="3"/>
  <c r="G10" i="2" s="1"/>
  <c r="C21" i="3"/>
  <c r="BE18"/>
  <c r="BD18"/>
  <c r="BC18"/>
  <c r="BA18"/>
  <c r="BB18"/>
  <c r="BE17"/>
  <c r="BD17"/>
  <c r="BC17"/>
  <c r="BC19" s="1"/>
  <c r="G9" i="2" s="1"/>
  <c r="BA17" i="3"/>
  <c r="BB17"/>
  <c r="B9" i="2"/>
  <c r="A9"/>
  <c r="C19" i="3"/>
  <c r="BE14"/>
  <c r="BD14"/>
  <c r="BC14"/>
  <c r="BA14"/>
  <c r="BB14"/>
  <c r="BE13"/>
  <c r="BD13"/>
  <c r="BC13"/>
  <c r="BA13"/>
  <c r="BB13"/>
  <c r="BE12"/>
  <c r="BE15" s="1"/>
  <c r="I8" i="2" s="1"/>
  <c r="BD12" i="3"/>
  <c r="BC12"/>
  <c r="BA12"/>
  <c r="BB12"/>
  <c r="B8" i="2"/>
  <c r="A8"/>
  <c r="C15" i="3"/>
  <c r="BE9"/>
  <c r="BD9"/>
  <c r="BC9"/>
  <c r="BA9"/>
  <c r="BB9"/>
  <c r="BE8"/>
  <c r="BD8"/>
  <c r="BC8"/>
  <c r="BA8"/>
  <c r="BB8"/>
  <c r="B7" i="2"/>
  <c r="A7"/>
  <c r="C10" i="3"/>
  <c r="E4"/>
  <c r="C4"/>
  <c r="F3"/>
  <c r="C3"/>
  <c r="C2" i="2"/>
  <c r="C1"/>
  <c r="C33" i="1"/>
  <c r="F33" s="1"/>
  <c r="C31"/>
  <c r="C9"/>
  <c r="G7"/>
  <c r="D2"/>
  <c r="C2"/>
  <c r="BB19" i="3" l="1"/>
  <c r="F9" i="2" s="1"/>
  <c r="BE19" i="3"/>
  <c r="I9" i="2" s="1"/>
  <c r="BE10" i="3"/>
  <c r="I7" i="2" s="1"/>
  <c r="BD10" i="3"/>
  <c r="H7" i="2" s="1"/>
  <c r="BA10" i="3"/>
  <c r="E7" i="2" s="1"/>
  <c r="BC15" i="3"/>
  <c r="G8" i="2" s="1"/>
  <c r="BB32" i="3"/>
  <c r="F12" i="2" s="1"/>
  <c r="BA15" i="3"/>
  <c r="E8" i="2" s="1"/>
  <c r="BC10" i="3"/>
  <c r="G7" i="2" s="1"/>
  <c r="BA19" i="3"/>
  <c r="E9" i="2" s="1"/>
  <c r="BE32" i="3"/>
  <c r="I12" i="2" s="1"/>
  <c r="BD19" i="3"/>
  <c r="H9" i="2" s="1"/>
  <c r="BD15" i="3"/>
  <c r="H8" i="2" s="1"/>
  <c r="BB10" i="3"/>
  <c r="F7" i="2" s="1"/>
  <c r="BB15" i="3"/>
  <c r="F8" i="2" s="1"/>
  <c r="I13" l="1"/>
  <c r="C21" i="1" s="1"/>
  <c r="E13" i="2"/>
  <c r="C15" i="1" s="1"/>
  <c r="G13" i="2"/>
  <c r="C18" i="1" s="1"/>
  <c r="H13" i="2"/>
  <c r="C17" i="1" s="1"/>
  <c r="F13" i="2"/>
  <c r="C16" i="1" l="1"/>
  <c r="C19" s="1"/>
  <c r="C22" s="1"/>
  <c r="G24" i="2"/>
  <c r="I24" s="1"/>
  <c r="G21" i="1" s="1"/>
  <c r="G22" i="2"/>
  <c r="I22" s="1"/>
  <c r="G19" i="1" s="1"/>
  <c r="G18" i="2"/>
  <c r="I18" s="1"/>
  <c r="G25"/>
  <c r="I25" s="1"/>
  <c r="G23"/>
  <c r="I23" s="1"/>
  <c r="G20" i="1" s="1"/>
  <c r="G21" i="2"/>
  <c r="I21" s="1"/>
  <c r="G18" i="1" s="1"/>
  <c r="G19" i="2"/>
  <c r="I19" s="1"/>
  <c r="G16" i="1" s="1"/>
  <c r="G20" i="2"/>
  <c r="I20" s="1"/>
  <c r="G17" i="1" s="1"/>
  <c r="G15" l="1"/>
  <c r="H2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<sst xmlns="http://schemas.openxmlformats.org/spreadsheetml/2006/main" count="176" uniqueCount="133">
  <si>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</si>
  <si>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</si>
  <si>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</si>
  <si>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</si>
  <si>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</si>
  <si>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</si>
  <si>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</si>
  <si>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</si>
  <si>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</si>
  <si>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</si>
  <si>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</si>
  <si>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</si>
  <si>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</si>
  <si>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</si>
  <si>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</si>
  <si>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</si>
  <si>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</si>
  <si>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</si>
  <si>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</si>
  <si>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</si>
  <si>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</si>
  <si>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</si>
  <si>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</si>
  <si>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</si>
  <si>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</si>
  <si>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</si>
  <si>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</si>
  <si>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</si>
  <si>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</si>
  <si>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</si>
  <si>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</si>
  <si>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</si>
  <si>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</si>
  <si>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</si>
  <si>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</si>
  <si>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</si>
  <si>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</si>
  <si>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</si>
  <si>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</si>
  <si>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</si>
  <si>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</si>
  <si>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</si>
  <si>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</si>
  <si>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</si>
  <si>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</si>
  <si>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</si>
  <si>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</si>
  <si>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</si>
  <si>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</si>
  <si>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</si>
  <si>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</si>
  <si>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</si>
  <si>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</si>
  <si>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</si>
  <si>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</si>
  <si>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</si>
  <si>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</si>
  <si>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</si>
  <si>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</si>
  <si>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</si>
  <si>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</si>
  <si>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</si>
  <si>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</si>
  <si>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</si>
  <si>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</si>
  <si>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</si>
  <si>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</si>
  <si>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</si>
  <si>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</si>
  <si>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</si>
  <si>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</si>
  <si>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</si>
  <si>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</si>
  <si>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</si>
  <si>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</si>
  <si>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</si>
  <si>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027/15</t>
  </si>
  <si>
    <t>Stavební úpravy objektu NJ</t>
  </si>
  <si>
    <t>027c</t>
  </si>
  <si>
    <t>Plynofikace</t>
  </si>
  <si>
    <t>722</t>
  </si>
  <si>
    <t>Vnitřní vodovod</t>
  </si>
  <si>
    <t>722160223RM1</t>
  </si>
  <si>
    <t xml:space="preserve">Potrubí z měděn.trubek vč.záv.a zed.prací D 18/1,0 </t>
  </si>
  <si>
    <t>m</t>
  </si>
  <si>
    <t>722160226RM1</t>
  </si>
  <si>
    <t xml:space="preserve">Potrubí z měděn.trubek vč.záv.a zed.prací D 28/1,5 </t>
  </si>
  <si>
    <t>723</t>
  </si>
  <si>
    <t>Vnitřní plynovod</t>
  </si>
  <si>
    <t>723239102RT2</t>
  </si>
  <si>
    <t>Montáž plynovodních armatur, 2 závity, G 3/4 včetně kulového kohoutu</t>
  </si>
  <si>
    <t>kus</t>
  </si>
  <si>
    <t>723239103RT2</t>
  </si>
  <si>
    <t>Montáž plynovodních armatur, 2 závity, G 1 včetně kulového kohoutu</t>
  </si>
  <si>
    <t>723239199RT2</t>
  </si>
  <si>
    <t xml:space="preserve">Odkouření 80/125 přes střechu </t>
  </si>
  <si>
    <t>724</t>
  </si>
  <si>
    <t>Strojní vybavení</t>
  </si>
  <si>
    <t>722290234R01</t>
  </si>
  <si>
    <t xml:space="preserve">Demontáž stáv. plynových topidel </t>
  </si>
  <si>
    <t>soubor</t>
  </si>
  <si>
    <t>722290234R02</t>
  </si>
  <si>
    <t xml:space="preserve">Demontáž stáv. potrubí </t>
  </si>
  <si>
    <t>732</t>
  </si>
  <si>
    <t>Strojovny</t>
  </si>
  <si>
    <t>735</t>
  </si>
  <si>
    <t>Otopná tělesa</t>
  </si>
  <si>
    <t>7351587U05</t>
  </si>
  <si>
    <t xml:space="preserve">Nátěr emailový </t>
  </si>
  <si>
    <t>m2</t>
  </si>
  <si>
    <t>799</t>
  </si>
  <si>
    <t>Ostatní</t>
  </si>
  <si>
    <t>230230016R00</t>
  </si>
  <si>
    <t xml:space="preserve">Hlavní tlaková zkouška vzduchem 0,6 MPa, DN 80 </t>
  </si>
  <si>
    <t>734209115RT9</t>
  </si>
  <si>
    <t>Sekání prostupů vč. zapravení</t>
  </si>
  <si>
    <t>734209116RT2</t>
  </si>
  <si>
    <t>Sekání drážek ve zdivu vč.zapravení</t>
  </si>
  <si>
    <t>908      R00</t>
  </si>
  <si>
    <t xml:space="preserve">Likvidace odpadu </t>
  </si>
  <si>
    <t>908      R01</t>
  </si>
  <si>
    <t xml:space="preserve">Odvoz odpadu vč. naložení </t>
  </si>
  <si>
    <t>900      R00</t>
  </si>
  <si>
    <t xml:space="preserve">Hzs - nezmeřitelné práce </t>
  </si>
  <si>
    <t>hodina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</si>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</sst>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>
      <selection activeCell="C31" sqref="C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027c</v>
      </c>
      <c r="D2" s="5">
        <f>Rekapitulace!G2</f>
        <v>0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97"/>
      <c r="D8" s="197"/>
      <c r="E8" s="19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97">
        <f>Projektant</f>
        <v>0</v>
      </c>
      <c r="D9" s="197"/>
      <c r="E9" s="198"/>
      <c r="F9" s="11"/>
      <c r="G9" s="33"/>
      <c r="H9" s="34"/>
    </row>
    <row r="10" spans="1:57">
      <c r="A10" s="28" t="s">
        <v>15</v>
      </c>
      <c r="B10" s="11"/>
      <c r="C10" s="197"/>
      <c r="D10" s="197"/>
      <c r="E10" s="197"/>
      <c r="F10" s="35"/>
      <c r="G10" s="36"/>
      <c r="H10" s="37"/>
    </row>
    <row r="11" spans="1:57" ht="13.5" customHeight="1">
      <c r="A11" s="28" t="s">
        <v>16</v>
      </c>
      <c r="B11" s="11"/>
      <c r="C11" s="197"/>
      <c r="D11" s="197"/>
      <c r="E11" s="197"/>
      <c r="F11" s="38" t="s">
        <v>17</v>
      </c>
      <c r="G11" s="39" t="s">
        <v>76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99"/>
      <c r="D12" s="199"/>
      <c r="E12" s="19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Rekapitulace!A18</f>
        <v>Ztížené výrobní podmínky</v>
      </c>
      <c r="E15" s="57"/>
      <c r="F15" s="58"/>
      <c r="G15" s="55">
        <f>Rekapitulace!I18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59" t="str">
        <f>Rekapitulace!A19</f>
        <v>Oborová přirážka</v>
      </c>
      <c r="E16" s="60"/>
      <c r="F16" s="61"/>
      <c r="G16" s="55">
        <f>Rekapitulace!I19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59" t="str">
        <f>Rekapitulace!A20</f>
        <v>Přesun stavebních kapacit</v>
      </c>
      <c r="E17" s="60"/>
      <c r="F17" s="61"/>
      <c r="G17" s="55">
        <f>Rekapitulace!I20</f>
        <v>0</v>
      </c>
    </row>
    <row r="18" spans="1:7" ht="15.95" customHeight="1">
      <c r="A18" s="62" t="s">
        <v>28</v>
      </c>
      <c r="B18" s="63" t="s">
        <v>29</v>
      </c>
      <c r="C18" s="55">
        <f>Dodavka</f>
        <v>0</v>
      </c>
      <c r="D18" s="59" t="str">
        <f>Rekapitulace!A21</f>
        <v>Mimostaveništní doprava</v>
      </c>
      <c r="E18" s="60"/>
      <c r="F18" s="61"/>
      <c r="G18" s="55">
        <f>Rekapitulace!I21</f>
        <v>0</v>
      </c>
    </row>
    <row r="19" spans="1:7" ht="15.95" customHeight="1">
      <c r="A19" s="64" t="s">
        <v>30</v>
      </c>
      <c r="B19" s="54"/>
      <c r="C19" s="55">
        <f>SUM(C15:C18)</f>
        <v>0</v>
      </c>
      <c r="D19" s="65" t="str">
        <f>Rekapitulace!A22</f>
        <v>Zařízení staveniště</v>
      </c>
      <c r="E19" s="60"/>
      <c r="F19" s="61"/>
      <c r="G19" s="55">
        <f>Rekapitulace!I22</f>
        <v>0</v>
      </c>
    </row>
    <row r="20" spans="1:7" ht="15.95" customHeight="1">
      <c r="A20" s="64"/>
      <c r="B20" s="54"/>
      <c r="C20" s="55"/>
      <c r="D20" s="59" t="str">
        <f>Rekapitulace!A23</f>
        <v>Provoz investora</v>
      </c>
      <c r="E20" s="60"/>
      <c r="F20" s="61"/>
      <c r="G20" s="55">
        <f>Rekapitulace!I23</f>
        <v>0</v>
      </c>
    </row>
    <row r="21" spans="1:7" ht="15.95" customHeight="1">
      <c r="A21" s="64" t="s">
        <v>31</v>
      </c>
      <c r="B21" s="54"/>
      <c r="C21" s="55">
        <f>HZS</f>
        <v>0</v>
      </c>
      <c r="D21" s="59" t="str">
        <f>Rekapitulace!A24</f>
        <v>Kompletační činnost (IČD)</v>
      </c>
      <c r="E21" s="60"/>
      <c r="F21" s="61"/>
      <c r="G21" s="55">
        <f>Rekapitulace!I24</f>
        <v>0</v>
      </c>
    </row>
    <row r="22" spans="1:7" ht="15.95" customHeight="1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>
      <c r="A23" s="200" t="s">
        <v>34</v>
      </c>
      <c r="B23" s="201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>
      <c r="A27" s="66"/>
      <c r="B27" s="80"/>
      <c r="C27" s="76"/>
      <c r="D27" s="34"/>
      <c r="F27" s="77"/>
      <c r="G27" s="78"/>
    </row>
    <row r="28" spans="1:7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>
      <c r="A29" s="66"/>
      <c r="B29" s="34"/>
      <c r="C29" s="82"/>
      <c r="D29" s="83"/>
      <c r="E29" s="82"/>
      <c r="F29" s="34"/>
      <c r="G29" s="78"/>
    </row>
    <row r="30" spans="1:7">
      <c r="A30" s="84" t="s">
        <v>43</v>
      </c>
      <c r="B30" s="85"/>
      <c r="C30" s="86">
        <v>15</v>
      </c>
      <c r="D30" s="85" t="s">
        <v>44</v>
      </c>
      <c r="E30" s="87"/>
      <c r="F30" s="202">
        <f>ROUND(C23-F32,0)</f>
        <v>0</v>
      </c>
      <c r="G30" s="203"/>
    </row>
    <row r="31" spans="1:7">
      <c r="A31" s="84" t="s">
        <v>45</v>
      </c>
      <c r="B31" s="85"/>
      <c r="C31" s="86">
        <f>SazbaDPH1</f>
        <v>15</v>
      </c>
      <c r="D31" s="85" t="s">
        <v>46</v>
      </c>
      <c r="E31" s="87"/>
      <c r="F31" s="202">
        <f>ROUND(PRODUCT(F30,C31/100),1)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1"/>
      <c r="F33" s="202">
        <f>ROUND(PRODUCT(F32,C33/100),1)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CEILING(SUM(F30:F33),IF(SUM(F30:F33)&gt;=0,1,-1))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6"/>
      <c r="C37" s="196"/>
      <c r="D37" s="196"/>
      <c r="E37" s="196"/>
      <c r="F37" s="196"/>
      <c r="G37" s="196"/>
      <c r="H37" t="s">
        <v>6</v>
      </c>
    </row>
    <row r="38" spans="1:8" ht="12.75" customHeight="1">
      <c r="A38" s="95"/>
      <c r="B38" s="196"/>
      <c r="C38" s="196"/>
      <c r="D38" s="196"/>
      <c r="E38" s="196"/>
      <c r="F38" s="196"/>
      <c r="G38" s="196"/>
      <c r="H38" t="s">
        <v>6</v>
      </c>
    </row>
    <row r="39" spans="1:8">
      <c r="A39" s="95"/>
      <c r="B39" s="196"/>
      <c r="C39" s="196"/>
      <c r="D39" s="196"/>
      <c r="E39" s="196"/>
      <c r="F39" s="196"/>
      <c r="G39" s="196"/>
      <c r="H39" t="s">
        <v>6</v>
      </c>
    </row>
    <row r="40" spans="1:8">
      <c r="A40" s="95"/>
      <c r="B40" s="196"/>
      <c r="C40" s="196"/>
      <c r="D40" s="196"/>
      <c r="E40" s="196"/>
      <c r="F40" s="196"/>
      <c r="G40" s="196"/>
      <c r="H40" t="s">
        <v>6</v>
      </c>
    </row>
    <row r="41" spans="1:8">
      <c r="A41" s="95"/>
      <c r="B41" s="196"/>
      <c r="C41" s="196"/>
      <c r="D41" s="196"/>
      <c r="E41" s="196"/>
      <c r="F41" s="196"/>
      <c r="G41" s="196"/>
      <c r="H41" t="s">
        <v>6</v>
      </c>
    </row>
    <row r="42" spans="1:8">
      <c r="A42" s="95"/>
      <c r="B42" s="196"/>
      <c r="C42" s="196"/>
      <c r="D42" s="196"/>
      <c r="E42" s="196"/>
      <c r="F42" s="196"/>
      <c r="G42" s="196"/>
      <c r="H42" t="s">
        <v>6</v>
      </c>
    </row>
    <row r="43" spans="1:8">
      <c r="A43" s="95"/>
      <c r="B43" s="196"/>
      <c r="C43" s="196"/>
      <c r="D43" s="196"/>
      <c r="E43" s="196"/>
      <c r="F43" s="196"/>
      <c r="G43" s="196"/>
      <c r="H43" t="s">
        <v>6</v>
      </c>
    </row>
    <row r="44" spans="1:8">
      <c r="A44" s="95"/>
      <c r="B44" s="196"/>
      <c r="C44" s="196"/>
      <c r="D44" s="196"/>
      <c r="E44" s="196"/>
      <c r="F44" s="196"/>
      <c r="G44" s="196"/>
      <c r="H44" t="s">
        <v>6</v>
      </c>
    </row>
    <row r="45" spans="1:8" ht="0.75" customHeight="1">
      <c r="A45" s="95"/>
      <c r="B45" s="196"/>
      <c r="C45" s="196"/>
      <c r="D45" s="196"/>
      <c r="E45" s="196"/>
      <c r="F45" s="196"/>
      <c r="G45" s="196"/>
      <c r="H45" t="s">
        <v>6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7" t="s">
        <v>49</v>
      </c>
      <c r="B1" s="208"/>
      <c r="C1" s="96" t="str">
        <f>CONCATENATE(cislostavby," ",nazevstavby)</f>
        <v>027/15 Stavební úpravy objektu NJ</v>
      </c>
      <c r="D1" s="97"/>
      <c r="E1" s="98"/>
      <c r="F1" s="97"/>
      <c r="G1" s="99" t="s">
        <v>50</v>
      </c>
      <c r="H1" s="100" t="s">
        <v>78</v>
      </c>
      <c r="I1" s="101"/>
    </row>
    <row r="2" spans="1:57" ht="13.5" thickBot="1">
      <c r="A2" s="209" t="s">
        <v>51</v>
      </c>
      <c r="B2" s="210"/>
      <c r="C2" s="102" t="str">
        <f>CONCATENATE(cisloobjektu," ",nazevobjektu)</f>
        <v>027c Plynofikace</v>
      </c>
      <c r="D2" s="103"/>
      <c r="E2" s="104"/>
      <c r="F2" s="103"/>
      <c r="G2" s="211"/>
      <c r="H2" s="212"/>
      <c r="I2" s="213"/>
    </row>
    <row r="3" spans="1:57" ht="13.5" thickTop="1">
      <c r="F3" s="34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/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2" t="str">
        <f>Položky!B7</f>
        <v>722</v>
      </c>
      <c r="B7" s="114" t="str">
        <f>Položky!C7</f>
        <v>Vnitřní vodovod</v>
      </c>
      <c r="D7" s="115"/>
      <c r="E7" s="193">
        <f>Položky!BA10</f>
        <v>0</v>
      </c>
      <c r="F7" s="194">
        <f>Položky!BB10</f>
        <v>0</v>
      </c>
      <c r="G7" s="194">
        <f>Položky!BC10</f>
        <v>0</v>
      </c>
      <c r="H7" s="194">
        <f>Položky!BD10</f>
        <v>0</v>
      </c>
      <c r="I7" s="195">
        <f>Položky!BE10</f>
        <v>0</v>
      </c>
    </row>
    <row r="8" spans="1:57" s="34" customFormat="1">
      <c r="A8" s="192" t="str">
        <f>Položky!B11</f>
        <v>723</v>
      </c>
      <c r="B8" s="114" t="str">
        <f>Položky!C11</f>
        <v>Vnitřní plynovod</v>
      </c>
      <c r="D8" s="115"/>
      <c r="E8" s="193">
        <f>Položky!BA15</f>
        <v>0</v>
      </c>
      <c r="F8" s="194">
        <f>Položky!BB15</f>
        <v>0</v>
      </c>
      <c r="G8" s="194">
        <f>Položky!BC15</f>
        <v>0</v>
      </c>
      <c r="H8" s="194">
        <f>Položky!BD15</f>
        <v>0</v>
      </c>
      <c r="I8" s="195">
        <f>Položky!BE15</f>
        <v>0</v>
      </c>
    </row>
    <row r="9" spans="1:57" s="34" customFormat="1">
      <c r="A9" s="192" t="str">
        <f>Položky!B16</f>
        <v>724</v>
      </c>
      <c r="B9" s="114" t="str">
        <f>Položky!C16</f>
        <v>Strojní vybavení</v>
      </c>
      <c r="D9" s="115"/>
      <c r="E9" s="193">
        <f>Položky!BA19</f>
        <v>0</v>
      </c>
      <c r="F9" s="194">
        <f>Položky!BB19</f>
        <v>0</v>
      </c>
      <c r="G9" s="194">
        <f>Položky!BC19</f>
        <v>0</v>
      </c>
      <c r="H9" s="194">
        <f>Položky!BD19</f>
        <v>0</v>
      </c>
      <c r="I9" s="195">
        <f>Položky!BE19</f>
        <v>0</v>
      </c>
    </row>
    <row r="10" spans="1:57" s="34" customFormat="1">
      <c r="A10" s="192" t="str">
        <f>Položky!B20</f>
        <v>732</v>
      </c>
      <c r="B10" s="114" t="str">
        <f>Položky!C20</f>
        <v>Strojovny</v>
      </c>
      <c r="D10" s="115"/>
      <c r="E10" s="193">
        <f>Položky!BA21</f>
        <v>0</v>
      </c>
      <c r="F10" s="194">
        <f>Položky!BB21</f>
        <v>0</v>
      </c>
      <c r="G10" s="194">
        <f>Položky!BC21</f>
        <v>0</v>
      </c>
      <c r="H10" s="194">
        <f>Položky!BD21</f>
        <v>0</v>
      </c>
      <c r="I10" s="195">
        <f>Položky!BE21</f>
        <v>0</v>
      </c>
    </row>
    <row r="11" spans="1:57" s="34" customFormat="1">
      <c r="A11" s="192" t="str">
        <f>Položky!B22</f>
        <v>735</v>
      </c>
      <c r="B11" s="114" t="str">
        <f>Položky!C22</f>
        <v>Otopná tělesa</v>
      </c>
      <c r="D11" s="115"/>
      <c r="E11" s="193">
        <f>Položky!BA24</f>
        <v>0</v>
      </c>
      <c r="F11" s="194">
        <f>Položky!BB24</f>
        <v>0</v>
      </c>
      <c r="G11" s="194">
        <f>Položky!BC24</f>
        <v>0</v>
      </c>
      <c r="H11" s="194">
        <f>Položky!BD24</f>
        <v>0</v>
      </c>
      <c r="I11" s="195">
        <f>Položky!BE24</f>
        <v>0</v>
      </c>
    </row>
    <row r="12" spans="1:57" s="34" customFormat="1" ht="13.5" thickBot="1">
      <c r="A12" s="192" t="str">
        <f>Položky!B25</f>
        <v>799</v>
      </c>
      <c r="B12" s="114" t="str">
        <f>Položky!C25</f>
        <v>Ostatní</v>
      </c>
      <c r="D12" s="115"/>
      <c r="E12" s="193">
        <f>Položky!BA32</f>
        <v>0</v>
      </c>
      <c r="F12" s="194">
        <f>Položky!BB32</f>
        <v>0</v>
      </c>
      <c r="G12" s="194">
        <f>Položky!BC32</f>
        <v>0</v>
      </c>
      <c r="H12" s="194">
        <f>Položky!BD32</f>
        <v>0</v>
      </c>
      <c r="I12" s="195">
        <f>Položky!BE32</f>
        <v>0</v>
      </c>
    </row>
    <row r="13" spans="1:57" s="122" customFormat="1" ht="13.5" thickBot="1">
      <c r="A13" s="116"/>
      <c r="B13" s="117" t="s">
        <v>58</v>
      </c>
      <c r="C13" s="117"/>
      <c r="D13" s="118"/>
      <c r="E13" s="119">
        <f>SUM(E7:E12)</f>
        <v>0</v>
      </c>
      <c r="F13" s="120">
        <f>SUM(F7:F12)</f>
        <v>0</v>
      </c>
      <c r="G13" s="120">
        <f>SUM(G7:G12)</f>
        <v>0</v>
      </c>
      <c r="H13" s="120">
        <f>SUM(H7:H12)</f>
        <v>0</v>
      </c>
      <c r="I13" s="121">
        <f>SUM(I7:I12)</f>
        <v>0</v>
      </c>
    </row>
    <row r="14" spans="1:57">
      <c r="A14" s="34"/>
      <c r="B14" s="34"/>
      <c r="C14" s="34"/>
      <c r="D14" s="34"/>
      <c r="E14" s="34"/>
      <c r="F14" s="34"/>
      <c r="G14" s="34"/>
      <c r="H14" s="34"/>
      <c r="I14" s="34"/>
    </row>
    <row r="15" spans="1:57" ht="19.5" customHeight="1">
      <c r="A15" s="106" t="s">
        <v>59</v>
      </c>
      <c r="B15" s="106"/>
      <c r="C15" s="106"/>
      <c r="D15" s="106"/>
      <c r="E15" s="106"/>
      <c r="F15" s="106"/>
      <c r="G15" s="123"/>
      <c r="H15" s="106"/>
      <c r="I15" s="106"/>
      <c r="BA15" s="40"/>
      <c r="BB15" s="40"/>
      <c r="BC15" s="40"/>
      <c r="BD15" s="40"/>
      <c r="BE15" s="40"/>
    </row>
    <row r="16" spans="1:57" ht="13.5" thickBot="1"/>
    <row r="17" spans="1:53">
      <c r="A17" s="71" t="s">
        <v>60</v>
      </c>
      <c r="B17" s="72"/>
      <c r="C17" s="72"/>
      <c r="D17" s="124"/>
      <c r="E17" s="125" t="s">
        <v>61</v>
      </c>
      <c r="F17" s="126" t="s">
        <v>62</v>
      </c>
      <c r="G17" s="127" t="s">
        <v>63</v>
      </c>
      <c r="H17" s="128"/>
      <c r="I17" s="129" t="s">
        <v>61</v>
      </c>
    </row>
    <row r="18" spans="1:53">
      <c r="A18" s="130" t="s">
        <v>125</v>
      </c>
      <c r="B18" s="131"/>
      <c r="C18" s="131"/>
      <c r="D18" s="132"/>
      <c r="E18" s="133">
        <v>0</v>
      </c>
      <c r="F18" s="134">
        <v>0</v>
      </c>
      <c r="G18" s="135">
        <f t="shared" ref="G18:G25" si="0">CHOOSE(BA18+1,HSV+PSV,HSV+PSV+Mont,HSV+PSV+Dodavka+Mont,HSV,PSV,Mont,Dodavka,Mont+Dodavka,0)</f>
        <v>0</v>
      </c>
      <c r="H18" s="136"/>
      <c r="I18" s="137">
        <f t="shared" ref="I18:I25" si="1">E18+F18*G18/100</f>
        <v>0</v>
      </c>
      <c r="BA18">
        <v>0</v>
      </c>
    </row>
    <row r="19" spans="1:53">
      <c r="A19" s="130" t="s">
        <v>126</v>
      </c>
      <c r="B19" s="131"/>
      <c r="C19" s="131"/>
      <c r="D19" s="132"/>
      <c r="E19" s="133">
        <v>0</v>
      </c>
      <c r="F19" s="134">
        <v>0</v>
      </c>
      <c r="G19" s="135">
        <f t="shared" si="0"/>
        <v>0</v>
      </c>
      <c r="H19" s="136"/>
      <c r="I19" s="137">
        <f t="shared" si="1"/>
        <v>0</v>
      </c>
      <c r="BA19">
        <v>0</v>
      </c>
    </row>
    <row r="20" spans="1:53">
      <c r="A20" s="130" t="s">
        <v>127</v>
      </c>
      <c r="B20" s="131"/>
      <c r="C20" s="131"/>
      <c r="D20" s="132"/>
      <c r="E20" s="133">
        <v>0</v>
      </c>
      <c r="F20" s="134">
        <v>0</v>
      </c>
      <c r="G20" s="135">
        <f t="shared" si="0"/>
        <v>0</v>
      </c>
      <c r="H20" s="136"/>
      <c r="I20" s="137">
        <f t="shared" si="1"/>
        <v>0</v>
      </c>
      <c r="BA20">
        <v>0</v>
      </c>
    </row>
    <row r="21" spans="1:53">
      <c r="A21" s="130" t="s">
        <v>128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0</v>
      </c>
    </row>
    <row r="22" spans="1:53">
      <c r="A22" s="130" t="s">
        <v>129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1</v>
      </c>
    </row>
    <row r="23" spans="1:53">
      <c r="A23" s="130" t="s">
        <v>130</v>
      </c>
      <c r="B23" s="131"/>
      <c r="C23" s="131"/>
      <c r="D23" s="132"/>
      <c r="E23" s="133">
        <v>0</v>
      </c>
      <c r="F23" s="134">
        <v>0</v>
      </c>
      <c r="G23" s="135">
        <f t="shared" si="0"/>
        <v>0</v>
      </c>
      <c r="H23" s="136"/>
      <c r="I23" s="137">
        <f t="shared" si="1"/>
        <v>0</v>
      </c>
      <c r="BA23">
        <v>1</v>
      </c>
    </row>
    <row r="24" spans="1:53">
      <c r="A24" s="130" t="s">
        <v>131</v>
      </c>
      <c r="B24" s="131"/>
      <c r="C24" s="131"/>
      <c r="D24" s="132"/>
      <c r="E24" s="133">
        <v>0</v>
      </c>
      <c r="F24" s="134">
        <v>0</v>
      </c>
      <c r="G24" s="135">
        <f t="shared" si="0"/>
        <v>0</v>
      </c>
      <c r="H24" s="136"/>
      <c r="I24" s="137">
        <f t="shared" si="1"/>
        <v>0</v>
      </c>
      <c r="BA24">
        <v>2</v>
      </c>
    </row>
    <row r="25" spans="1:53">
      <c r="A25" s="130" t="s">
        <v>132</v>
      </c>
      <c r="B25" s="131"/>
      <c r="C25" s="131"/>
      <c r="D25" s="132"/>
      <c r="E25" s="133">
        <v>0</v>
      </c>
      <c r="F25" s="134">
        <v>0</v>
      </c>
      <c r="G25" s="135">
        <f t="shared" si="0"/>
        <v>0</v>
      </c>
      <c r="H25" s="136"/>
      <c r="I25" s="137">
        <f t="shared" si="1"/>
        <v>0</v>
      </c>
      <c r="BA25">
        <v>2</v>
      </c>
    </row>
    <row r="26" spans="1:53" ht="13.5" thickBot="1">
      <c r="A26" s="138"/>
      <c r="B26" s="139" t="s">
        <v>64</v>
      </c>
      <c r="C26" s="140"/>
      <c r="D26" s="141"/>
      <c r="E26" s="142"/>
      <c r="F26" s="143"/>
      <c r="G26" s="143"/>
      <c r="H26" s="214">
        <f>SUM(I18:I25)</f>
        <v>0</v>
      </c>
      <c r="I26" s="215"/>
    </row>
    <row r="28" spans="1:53">
      <c r="B28" s="122"/>
      <c r="F28" s="144"/>
      <c r="G28" s="145"/>
      <c r="H28" s="145"/>
      <c r="I28" s="146"/>
    </row>
    <row r="29" spans="1:53">
      <c r="F29" s="144"/>
      <c r="G29" s="145"/>
      <c r="H29" s="145"/>
      <c r="I29" s="146"/>
    </row>
    <row r="30" spans="1:53">
      <c r="F30" s="144"/>
      <c r="G30" s="145"/>
      <c r="H30" s="145"/>
      <c r="I30" s="146"/>
    </row>
    <row r="31" spans="1:53">
      <c r="F31" s="144"/>
      <c r="G31" s="145"/>
      <c r="H31" s="145"/>
      <c r="I31" s="146"/>
    </row>
    <row r="32" spans="1:53">
      <c r="F32" s="144"/>
      <c r="G32" s="145"/>
      <c r="H32" s="145"/>
      <c r="I32" s="146"/>
    </row>
    <row r="33" spans="6:9">
      <c r="F33" s="144"/>
      <c r="G33" s="145"/>
      <c r="H33" s="145"/>
      <c r="I33" s="146"/>
    </row>
    <row r="34" spans="6:9">
      <c r="F34" s="144"/>
      <c r="G34" s="145"/>
      <c r="H34" s="145"/>
      <c r="I34" s="146"/>
    </row>
    <row r="35" spans="6:9">
      <c r="F35" s="144"/>
      <c r="G35" s="145"/>
      <c r="H35" s="145"/>
      <c r="I35" s="146"/>
    </row>
    <row r="36" spans="6:9">
      <c r="F36" s="144"/>
      <c r="G36" s="145"/>
      <c r="H36" s="145"/>
      <c r="I36" s="146"/>
    </row>
    <row r="37" spans="6:9">
      <c r="F37" s="144"/>
      <c r="G37" s="145"/>
      <c r="H37" s="145"/>
      <c r="I37" s="146"/>
    </row>
    <row r="38" spans="6:9">
      <c r="F38" s="144"/>
      <c r="G38" s="145"/>
      <c r="H38" s="145"/>
      <c r="I38" s="146"/>
    </row>
    <row r="39" spans="6:9">
      <c r="F39" s="144"/>
      <c r="G39" s="145"/>
      <c r="H39" s="145"/>
      <c r="I39" s="146"/>
    </row>
    <row r="40" spans="6:9">
      <c r="F40" s="144"/>
      <c r="G40" s="145"/>
      <c r="H40" s="145"/>
      <c r="I40" s="146"/>
    </row>
    <row r="41" spans="6:9">
      <c r="F41" s="144"/>
      <c r="G41" s="145"/>
      <c r="H41" s="145"/>
      <c r="I41" s="146"/>
    </row>
    <row r="42" spans="6:9">
      <c r="F42" s="144"/>
      <c r="G42" s="145"/>
      <c r="H42" s="145"/>
      <c r="I42" s="146"/>
    </row>
    <row r="43" spans="6:9">
      <c r="F43" s="144"/>
      <c r="G43" s="145"/>
      <c r="H43" s="145"/>
      <c r="I43" s="146"/>
    </row>
    <row r="44" spans="6:9">
      <c r="F44" s="144"/>
      <c r="G44" s="145"/>
      <c r="H44" s="145"/>
      <c r="I44" s="146"/>
    </row>
    <row r="45" spans="6:9">
      <c r="F45" s="144"/>
      <c r="G45" s="145"/>
      <c r="H45" s="145"/>
      <c r="I45" s="146"/>
    </row>
    <row r="46" spans="6:9">
      <c r="F46" s="144"/>
      <c r="G46" s="145"/>
      <c r="H46" s="145"/>
      <c r="I46" s="146"/>
    </row>
    <row r="47" spans="6:9">
      <c r="F47" s="144"/>
      <c r="G47" s="145"/>
      <c r="H47" s="145"/>
      <c r="I47" s="146"/>
    </row>
    <row r="48" spans="6:9">
      <c r="F48" s="144"/>
      <c r="G48" s="145"/>
      <c r="H48" s="145"/>
      <c r="I48" s="146"/>
    </row>
    <row r="49" spans="6:9">
      <c r="F49" s="144"/>
      <c r="G49" s="145"/>
      <c r="H49" s="145"/>
      <c r="I49" s="146"/>
    </row>
    <row r="50" spans="6:9">
      <c r="F50" s="144"/>
      <c r="G50" s="145"/>
      <c r="H50" s="145"/>
      <c r="I50" s="146"/>
    </row>
    <row r="51" spans="6:9">
      <c r="F51" s="144"/>
      <c r="G51" s="145"/>
      <c r="H51" s="145"/>
      <c r="I51" s="146"/>
    </row>
    <row r="52" spans="6:9">
      <c r="F52" s="144"/>
      <c r="G52" s="145"/>
      <c r="H52" s="145"/>
      <c r="I52" s="146"/>
    </row>
    <row r="53" spans="6:9">
      <c r="F53" s="144"/>
      <c r="G53" s="145"/>
      <c r="H53" s="145"/>
      <c r="I53" s="146"/>
    </row>
    <row r="54" spans="6:9">
      <c r="F54" s="144"/>
      <c r="G54" s="145"/>
      <c r="H54" s="145"/>
      <c r="I54" s="146"/>
    </row>
    <row r="55" spans="6:9">
      <c r="F55" s="144"/>
      <c r="G55" s="145"/>
      <c r="H55" s="145"/>
      <c r="I55" s="146"/>
    </row>
    <row r="56" spans="6:9">
      <c r="F56" s="144"/>
      <c r="G56" s="145"/>
      <c r="H56" s="145"/>
      <c r="I56" s="146"/>
    </row>
    <row r="57" spans="6:9">
      <c r="F57" s="144"/>
      <c r="G57" s="145"/>
      <c r="H57" s="145"/>
      <c r="I57" s="146"/>
    </row>
    <row r="58" spans="6:9">
      <c r="F58" s="144"/>
      <c r="G58" s="145"/>
      <c r="H58" s="145"/>
      <c r="I58" s="146"/>
    </row>
    <row r="59" spans="6:9">
      <c r="F59" s="144"/>
      <c r="G59" s="145"/>
      <c r="H59" s="145"/>
      <c r="I59" s="146"/>
    </row>
    <row r="60" spans="6:9">
      <c r="F60" s="144"/>
      <c r="G60" s="145"/>
      <c r="H60" s="145"/>
      <c r="I60" s="146"/>
    </row>
    <row r="61" spans="6:9">
      <c r="F61" s="144"/>
      <c r="G61" s="145"/>
      <c r="H61" s="145"/>
      <c r="I61" s="146"/>
    </row>
    <row r="62" spans="6:9">
      <c r="F62" s="144"/>
      <c r="G62" s="145"/>
      <c r="H62" s="145"/>
      <c r="I62" s="146"/>
    </row>
    <row r="63" spans="6:9">
      <c r="F63" s="144"/>
      <c r="G63" s="145"/>
      <c r="H63" s="145"/>
      <c r="I63" s="146"/>
    </row>
    <row r="64" spans="6:9">
      <c r="F64" s="144"/>
      <c r="G64" s="145"/>
      <c r="H64" s="145"/>
      <c r="I64" s="146"/>
    </row>
    <row r="65" spans="6:9">
      <c r="F65" s="144"/>
      <c r="G65" s="145"/>
      <c r="H65" s="145"/>
      <c r="I65" s="146"/>
    </row>
    <row r="66" spans="6:9">
      <c r="F66" s="144"/>
      <c r="G66" s="145"/>
      <c r="H66" s="145"/>
      <c r="I66" s="146"/>
    </row>
    <row r="67" spans="6:9">
      <c r="F67" s="144"/>
      <c r="G67" s="145"/>
      <c r="H67" s="145"/>
      <c r="I67" s="146"/>
    </row>
    <row r="68" spans="6:9">
      <c r="F68" s="144"/>
      <c r="G68" s="145"/>
      <c r="H68" s="145"/>
      <c r="I68" s="146"/>
    </row>
    <row r="69" spans="6:9">
      <c r="F69" s="144"/>
      <c r="G69" s="145"/>
      <c r="H69" s="145"/>
      <c r="I69" s="146"/>
    </row>
    <row r="70" spans="6:9">
      <c r="F70" s="144"/>
      <c r="G70" s="145"/>
      <c r="H70" s="145"/>
      <c r="I70" s="146"/>
    </row>
    <row r="71" spans="6:9">
      <c r="F71" s="144"/>
      <c r="G71" s="145"/>
      <c r="H71" s="145"/>
      <c r="I71" s="146"/>
    </row>
    <row r="72" spans="6:9">
      <c r="F72" s="144"/>
      <c r="G72" s="145"/>
      <c r="H72" s="145"/>
      <c r="I72" s="146"/>
    </row>
    <row r="73" spans="6:9">
      <c r="F73" s="144"/>
      <c r="G73" s="145"/>
      <c r="H73" s="145"/>
      <c r="I73" s="146"/>
    </row>
    <row r="74" spans="6:9">
      <c r="F74" s="144"/>
      <c r="G74" s="145"/>
      <c r="H74" s="145"/>
      <c r="I74" s="146"/>
    </row>
    <row r="75" spans="6:9">
      <c r="F75" s="144"/>
      <c r="G75" s="145"/>
      <c r="H75" s="145"/>
      <c r="I75" s="146"/>
    </row>
    <row r="76" spans="6:9">
      <c r="F76" s="144"/>
      <c r="G76" s="145"/>
      <c r="H76" s="145"/>
      <c r="I76" s="146"/>
    </row>
    <row r="77" spans="6:9">
      <c r="F77" s="144"/>
      <c r="G77" s="145"/>
      <c r="H77" s="145"/>
      <c r="I77" s="14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5"/>
  <sheetViews>
    <sheetView showGridLines="0" showZeros="0" tabSelected="1" workbookViewId="0">
      <selection activeCell="G31" sqref="G31"/>
    </sheetView>
  </sheetViews>
  <sheetFormatPr defaultRowHeight="12.75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>
      <c r="A1" s="216" t="s">
        <v>65</v>
      </c>
      <c r="B1" s="216"/>
      <c r="C1" s="216"/>
      <c r="D1" s="216"/>
      <c r="E1" s="216"/>
      <c r="F1" s="216"/>
      <c r="G1" s="216"/>
    </row>
    <row r="2" spans="1:104" ht="14.25" customHeight="1" thickBot="1">
      <c r="B2" s="148"/>
      <c r="C2" s="149"/>
      <c r="D2" s="149"/>
      <c r="E2" s="150"/>
      <c r="F2" s="149"/>
      <c r="G2" s="149"/>
    </row>
    <row r="3" spans="1:104" ht="13.5" thickTop="1">
      <c r="A3" s="207" t="s">
        <v>49</v>
      </c>
      <c r="B3" s="208"/>
      <c r="C3" s="96" t="str">
        <f>CONCATENATE(cislostavby," ",nazevstavby)</f>
        <v>027/15 Stavební úpravy objektu NJ</v>
      </c>
      <c r="D3" s="97"/>
      <c r="E3" s="151" t="s">
        <v>66</v>
      </c>
      <c r="F3" s="152" t="str">
        <f>Rekapitulace!H1</f>
        <v>027c</v>
      </c>
      <c r="G3" s="153"/>
    </row>
    <row r="4" spans="1:104" ht="13.5" thickBot="1">
      <c r="A4" s="217" t="s">
        <v>51</v>
      </c>
      <c r="B4" s="210"/>
      <c r="C4" s="102" t="str">
        <f>CONCATENATE(cisloobjektu," ",nazevobjektu)</f>
        <v>027c Plynofikace</v>
      </c>
      <c r="D4" s="103"/>
      <c r="E4" s="218">
        <f>Rekapitulace!G2</f>
        <v>0</v>
      </c>
      <c r="F4" s="219"/>
      <c r="G4" s="220"/>
    </row>
    <row r="5" spans="1:104" ht="13.5" thickTop="1">
      <c r="A5" s="154"/>
      <c r="B5" s="155"/>
      <c r="C5" s="155"/>
      <c r="G5" s="157"/>
    </row>
    <row r="6" spans="1:104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>
      <c r="A7" s="162" t="s">
        <v>74</v>
      </c>
      <c r="B7" s="163" t="s">
        <v>80</v>
      </c>
      <c r="C7" s="164" t="s">
        <v>81</v>
      </c>
      <c r="D7" s="165"/>
      <c r="E7" s="166"/>
      <c r="F7" s="166"/>
      <c r="G7" s="167"/>
      <c r="H7" s="168"/>
      <c r="I7" s="168"/>
      <c r="O7" s="169">
        <v>1</v>
      </c>
    </row>
    <row r="8" spans="1:104">
      <c r="A8" s="170">
        <v>1</v>
      </c>
      <c r="B8" s="171" t="s">
        <v>82</v>
      </c>
      <c r="C8" s="172" t="s">
        <v>83</v>
      </c>
      <c r="D8" s="173" t="s">
        <v>84</v>
      </c>
      <c r="E8" s="174">
        <v>12</v>
      </c>
      <c r="F8" s="174"/>
      <c r="G8" s="175"/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7</v>
      </c>
      <c r="CZ8" s="147">
        <v>2.1400000000006999E-3</v>
      </c>
    </row>
    <row r="9" spans="1:104">
      <c r="A9" s="170">
        <v>2</v>
      </c>
      <c r="B9" s="171" t="s">
        <v>85</v>
      </c>
      <c r="C9" s="172" t="s">
        <v>86</v>
      </c>
      <c r="D9" s="173" t="s">
        <v>84</v>
      </c>
      <c r="E9" s="174">
        <v>13</v>
      </c>
      <c r="F9" s="174"/>
      <c r="G9" s="175"/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6">
        <v>1</v>
      </c>
      <c r="CB9" s="176">
        <v>7</v>
      </c>
      <c r="CZ9" s="147">
        <v>3.5200000000017401E-3</v>
      </c>
    </row>
    <row r="10" spans="1:104">
      <c r="A10" s="177"/>
      <c r="B10" s="178" t="s">
        <v>75</v>
      </c>
      <c r="C10" s="179" t="str">
        <f>CONCATENATE(B7," ",C7)</f>
        <v>722 Vnitřní vodovod</v>
      </c>
      <c r="D10" s="180"/>
      <c r="E10" s="181"/>
      <c r="F10" s="182"/>
      <c r="G10" s="183"/>
      <c r="O10" s="169">
        <v>4</v>
      </c>
      <c r="BA10" s="184">
        <f>SUM(BA7:BA9)</f>
        <v>0</v>
      </c>
      <c r="BB10" s="184">
        <f>SUM(BB7:BB9)</f>
        <v>0</v>
      </c>
      <c r="BC10" s="184">
        <f>SUM(BC7:BC9)</f>
        <v>0</v>
      </c>
      <c r="BD10" s="184">
        <f>SUM(BD7:BD9)</f>
        <v>0</v>
      </c>
      <c r="BE10" s="184">
        <f>SUM(BE7:BE9)</f>
        <v>0</v>
      </c>
    </row>
    <row r="11" spans="1:104">
      <c r="A11" s="162" t="s">
        <v>74</v>
      </c>
      <c r="B11" s="163" t="s">
        <v>87</v>
      </c>
      <c r="C11" s="164" t="s">
        <v>88</v>
      </c>
      <c r="D11" s="165"/>
      <c r="E11" s="166"/>
      <c r="F11" s="166"/>
      <c r="G11" s="167"/>
      <c r="H11" s="168"/>
      <c r="I11" s="168"/>
      <c r="O11" s="169">
        <v>1</v>
      </c>
    </row>
    <row r="12" spans="1:104" ht="22.5">
      <c r="A12" s="170">
        <v>3</v>
      </c>
      <c r="B12" s="171" t="s">
        <v>89</v>
      </c>
      <c r="C12" s="172" t="s">
        <v>90</v>
      </c>
      <c r="D12" s="173" t="s">
        <v>91</v>
      </c>
      <c r="E12" s="174">
        <v>1</v>
      </c>
      <c r="F12" s="174"/>
      <c r="G12" s="175"/>
      <c r="O12" s="169">
        <v>2</v>
      </c>
      <c r="AA12" s="147">
        <v>1</v>
      </c>
      <c r="AB12" s="147">
        <v>7</v>
      </c>
      <c r="AC12" s="147">
        <v>7</v>
      </c>
      <c r="AZ12" s="147">
        <v>2</v>
      </c>
      <c r="BA12" s="147">
        <f>IF(AZ12=1,G12,0)</f>
        <v>0</v>
      </c>
      <c r="BB12" s="147">
        <f>IF(AZ12=2,G12,0)</f>
        <v>0</v>
      </c>
      <c r="BC12" s="147">
        <f>IF(AZ12=3,G12,0)</f>
        <v>0</v>
      </c>
      <c r="BD12" s="147">
        <f>IF(AZ12=4,G12,0)</f>
        <v>0</v>
      </c>
      <c r="BE12" s="147">
        <f>IF(AZ12=5,G12,0)</f>
        <v>0</v>
      </c>
      <c r="CA12" s="176">
        <v>1</v>
      </c>
      <c r="CB12" s="176">
        <v>7</v>
      </c>
      <c r="CZ12" s="147">
        <v>3.00000000000022E-5</v>
      </c>
    </row>
    <row r="13" spans="1:104" ht="22.5">
      <c r="A13" s="170">
        <v>4</v>
      </c>
      <c r="B13" s="171" t="s">
        <v>92</v>
      </c>
      <c r="C13" s="172" t="s">
        <v>93</v>
      </c>
      <c r="D13" s="173" t="s">
        <v>91</v>
      </c>
      <c r="E13" s="174">
        <v>2</v>
      </c>
      <c r="F13" s="174"/>
      <c r="G13" s="175"/>
      <c r="O13" s="169">
        <v>2</v>
      </c>
      <c r="AA13" s="147">
        <v>1</v>
      </c>
      <c r="AB13" s="147">
        <v>7</v>
      </c>
      <c r="AC13" s="147">
        <v>7</v>
      </c>
      <c r="AZ13" s="147">
        <v>2</v>
      </c>
      <c r="BA13" s="147">
        <f>IF(AZ13=1,G13,0)</f>
        <v>0</v>
      </c>
      <c r="BB13" s="147">
        <f>IF(AZ13=2,G13,0)</f>
        <v>0</v>
      </c>
      <c r="BC13" s="147">
        <f>IF(AZ13=3,G13,0)</f>
        <v>0</v>
      </c>
      <c r="BD13" s="147">
        <f>IF(AZ13=4,G13,0)</f>
        <v>0</v>
      </c>
      <c r="BE13" s="147">
        <f>IF(AZ13=5,G13,0)</f>
        <v>0</v>
      </c>
      <c r="CA13" s="176">
        <v>1</v>
      </c>
      <c r="CB13" s="176">
        <v>7</v>
      </c>
      <c r="CZ13" s="147">
        <v>3.00000000000022E-5</v>
      </c>
    </row>
    <row r="14" spans="1:104">
      <c r="A14" s="170">
        <v>5</v>
      </c>
      <c r="B14" s="171" t="s">
        <v>94</v>
      </c>
      <c r="C14" s="172" t="s">
        <v>95</v>
      </c>
      <c r="D14" s="173" t="s">
        <v>84</v>
      </c>
      <c r="E14" s="174">
        <v>2.5</v>
      </c>
      <c r="F14" s="174"/>
      <c r="G14" s="175"/>
      <c r="O14" s="169">
        <v>2</v>
      </c>
      <c r="AA14" s="147">
        <v>1</v>
      </c>
      <c r="AB14" s="147">
        <v>0</v>
      </c>
      <c r="AC14" s="147">
        <v>0</v>
      </c>
      <c r="AZ14" s="147">
        <v>2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1</v>
      </c>
      <c r="CB14" s="176">
        <v>0</v>
      </c>
      <c r="CZ14" s="147">
        <v>3.00000000000022E-5</v>
      </c>
    </row>
    <row r="15" spans="1:104">
      <c r="A15" s="177"/>
      <c r="B15" s="178" t="s">
        <v>75</v>
      </c>
      <c r="C15" s="179" t="str">
        <f>CONCATENATE(B11," ",C11)</f>
        <v>723 Vnitřní plynovod</v>
      </c>
      <c r="D15" s="180"/>
      <c r="E15" s="181"/>
      <c r="F15" s="182"/>
      <c r="G15" s="183"/>
      <c r="O15" s="169">
        <v>4</v>
      </c>
      <c r="BA15" s="184">
        <f>SUM(BA11:BA14)</f>
        <v>0</v>
      </c>
      <c r="BB15" s="184">
        <f>SUM(BB11:BB14)</f>
        <v>0</v>
      </c>
      <c r="BC15" s="184">
        <f>SUM(BC11:BC14)</f>
        <v>0</v>
      </c>
      <c r="BD15" s="184">
        <f>SUM(BD11:BD14)</f>
        <v>0</v>
      </c>
      <c r="BE15" s="184">
        <f>SUM(BE11:BE14)</f>
        <v>0</v>
      </c>
    </row>
    <row r="16" spans="1:104">
      <c r="A16" s="162" t="s">
        <v>74</v>
      </c>
      <c r="B16" s="163" t="s">
        <v>96</v>
      </c>
      <c r="C16" s="164" t="s">
        <v>97</v>
      </c>
      <c r="D16" s="165"/>
      <c r="E16" s="166"/>
      <c r="F16" s="166"/>
      <c r="G16" s="167"/>
      <c r="H16" s="168"/>
      <c r="I16" s="168"/>
      <c r="O16" s="169">
        <v>1</v>
      </c>
    </row>
    <row r="17" spans="1:104">
      <c r="A17" s="170">
        <v>6</v>
      </c>
      <c r="B17" s="171" t="s">
        <v>98</v>
      </c>
      <c r="C17" s="172" t="s">
        <v>99</v>
      </c>
      <c r="D17" s="173" t="s">
        <v>100</v>
      </c>
      <c r="E17" s="174">
        <v>1</v>
      </c>
      <c r="F17" s="174"/>
      <c r="G17" s="175"/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6">
        <v>1</v>
      </c>
      <c r="CB17" s="176">
        <v>7</v>
      </c>
      <c r="CZ17" s="147">
        <v>9.9999999999961197E-6</v>
      </c>
    </row>
    <row r="18" spans="1:104">
      <c r="A18" s="170">
        <v>7</v>
      </c>
      <c r="B18" s="171" t="s">
        <v>101</v>
      </c>
      <c r="C18" s="172" t="s">
        <v>102</v>
      </c>
      <c r="D18" s="173" t="s">
        <v>84</v>
      </c>
      <c r="E18" s="174">
        <v>15</v>
      </c>
      <c r="F18" s="174"/>
      <c r="G18" s="175"/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6">
        <v>1</v>
      </c>
      <c r="CB18" s="176">
        <v>7</v>
      </c>
      <c r="CZ18" s="147">
        <v>9.9999999999961197E-6</v>
      </c>
    </row>
    <row r="19" spans="1:104">
      <c r="A19" s="177"/>
      <c r="B19" s="178" t="s">
        <v>75</v>
      </c>
      <c r="C19" s="179" t="str">
        <f>CONCATENATE(B16," ",C16)</f>
        <v>724 Strojní vybavení</v>
      </c>
      <c r="D19" s="180"/>
      <c r="E19" s="181"/>
      <c r="F19" s="182"/>
      <c r="G19" s="183"/>
      <c r="O19" s="169">
        <v>4</v>
      </c>
      <c r="BA19" s="184">
        <f>SUM(BA16:BA18)</f>
        <v>0</v>
      </c>
      <c r="BB19" s="184">
        <f>SUM(BB16:BB18)</f>
        <v>0</v>
      </c>
      <c r="BC19" s="184">
        <f>SUM(BC16:BC18)</f>
        <v>0</v>
      </c>
      <c r="BD19" s="184">
        <f>SUM(BD16:BD18)</f>
        <v>0</v>
      </c>
      <c r="BE19" s="184">
        <f>SUM(BE16:BE18)</f>
        <v>0</v>
      </c>
    </row>
    <row r="20" spans="1:104">
      <c r="A20" s="162" t="s">
        <v>74</v>
      </c>
      <c r="B20" s="163" t="s">
        <v>103</v>
      </c>
      <c r="C20" s="164" t="s">
        <v>104</v>
      </c>
      <c r="D20" s="165"/>
      <c r="E20" s="166"/>
      <c r="F20" s="166"/>
      <c r="G20" s="167"/>
      <c r="H20" s="168"/>
      <c r="I20" s="168"/>
      <c r="O20" s="169">
        <v>1</v>
      </c>
    </row>
    <row r="21" spans="1:104">
      <c r="A21" s="177"/>
      <c r="B21" s="178" t="s">
        <v>75</v>
      </c>
      <c r="C21" s="179" t="str">
        <f>CONCATENATE(B20," ",C20)</f>
        <v>732 Strojovny</v>
      </c>
      <c r="D21" s="180"/>
      <c r="E21" s="181"/>
      <c r="F21" s="182"/>
      <c r="G21" s="183"/>
      <c r="O21" s="169">
        <v>4</v>
      </c>
      <c r="BA21" s="184">
        <f>SUM(BA20:BA20)</f>
        <v>0</v>
      </c>
      <c r="BB21" s="184">
        <f>SUM(BB20:BB20)</f>
        <v>0</v>
      </c>
      <c r="BC21" s="184">
        <f>SUM(BC20:BC20)</f>
        <v>0</v>
      </c>
      <c r="BD21" s="184">
        <f>SUM(BD20:BD20)</f>
        <v>0</v>
      </c>
      <c r="BE21" s="184">
        <f>SUM(BE20:BE20)</f>
        <v>0</v>
      </c>
    </row>
    <row r="22" spans="1:104">
      <c r="A22" s="162" t="s">
        <v>74</v>
      </c>
      <c r="B22" s="163" t="s">
        <v>105</v>
      </c>
      <c r="C22" s="164" t="s">
        <v>106</v>
      </c>
      <c r="D22" s="165"/>
      <c r="E22" s="166"/>
      <c r="F22" s="166"/>
      <c r="G22" s="167"/>
      <c r="H22" s="168"/>
      <c r="I22" s="168"/>
      <c r="O22" s="169">
        <v>1</v>
      </c>
    </row>
    <row r="23" spans="1:104">
      <c r="A23" s="170">
        <v>9</v>
      </c>
      <c r="B23" s="171" t="s">
        <v>107</v>
      </c>
      <c r="C23" s="172" t="s">
        <v>108</v>
      </c>
      <c r="D23" s="173" t="s">
        <v>109</v>
      </c>
      <c r="E23" s="174">
        <v>1</v>
      </c>
      <c r="F23" s="174"/>
      <c r="G23" s="175"/>
      <c r="O23" s="169">
        <v>2</v>
      </c>
      <c r="AA23" s="147">
        <v>1</v>
      </c>
      <c r="AB23" s="147">
        <v>7</v>
      </c>
      <c r="AC23" s="147">
        <v>7</v>
      </c>
      <c r="AZ23" s="147">
        <v>2</v>
      </c>
      <c r="BA23" s="147">
        <f>IF(AZ23=1,G23,0)</f>
        <v>0</v>
      </c>
      <c r="BB23" s="147">
        <f>IF(AZ23=2,G23,0)</f>
        <v>0</v>
      </c>
      <c r="BC23" s="147">
        <f>IF(AZ23=3,G23,0)</f>
        <v>0</v>
      </c>
      <c r="BD23" s="147">
        <f>IF(AZ23=4,G23,0)</f>
        <v>0</v>
      </c>
      <c r="BE23" s="147">
        <f>IF(AZ23=5,G23,0)</f>
        <v>0</v>
      </c>
      <c r="CA23" s="176">
        <v>1</v>
      </c>
      <c r="CB23" s="176">
        <v>7</v>
      </c>
      <c r="CZ23" s="147">
        <v>0</v>
      </c>
    </row>
    <row r="24" spans="1:104">
      <c r="A24" s="177"/>
      <c r="B24" s="178" t="s">
        <v>75</v>
      </c>
      <c r="C24" s="179" t="str">
        <f>CONCATENATE(B22," ",C22)</f>
        <v>735 Otopná tělesa</v>
      </c>
      <c r="D24" s="180"/>
      <c r="E24" s="181"/>
      <c r="F24" s="182"/>
      <c r="G24" s="183"/>
      <c r="O24" s="169">
        <v>4</v>
      </c>
      <c r="BA24" s="184">
        <f>SUM(BA22:BA23)</f>
        <v>0</v>
      </c>
      <c r="BB24" s="184">
        <f>SUM(BB22:BB23)</f>
        <v>0</v>
      </c>
      <c r="BC24" s="184">
        <f>SUM(BC22:BC23)</f>
        <v>0</v>
      </c>
      <c r="BD24" s="184">
        <f>SUM(BD22:BD23)</f>
        <v>0</v>
      </c>
      <c r="BE24" s="184">
        <f>SUM(BE22:BE23)</f>
        <v>0</v>
      </c>
    </row>
    <row r="25" spans="1:104">
      <c r="A25" s="162" t="s">
        <v>74</v>
      </c>
      <c r="B25" s="163" t="s">
        <v>110</v>
      </c>
      <c r="C25" s="164" t="s">
        <v>111</v>
      </c>
      <c r="D25" s="165"/>
      <c r="E25" s="166"/>
      <c r="F25" s="166"/>
      <c r="G25" s="167"/>
      <c r="H25" s="168"/>
      <c r="I25" s="168"/>
      <c r="O25" s="169">
        <v>1</v>
      </c>
    </row>
    <row r="26" spans="1:104">
      <c r="A26" s="170">
        <v>10</v>
      </c>
      <c r="B26" s="171" t="s">
        <v>112</v>
      </c>
      <c r="C26" s="172" t="s">
        <v>113</v>
      </c>
      <c r="D26" s="173" t="s">
        <v>84</v>
      </c>
      <c r="E26" s="174">
        <v>25</v>
      </c>
      <c r="F26" s="174"/>
      <c r="G26" s="175"/>
      <c r="O26" s="169">
        <v>2</v>
      </c>
      <c r="AA26" s="147">
        <v>1</v>
      </c>
      <c r="AB26" s="147">
        <v>0</v>
      </c>
      <c r="AC26" s="147">
        <v>0</v>
      </c>
      <c r="AZ26" s="147">
        <v>2</v>
      </c>
      <c r="BA26" s="147">
        <f t="shared" ref="BA26:BA31" si="0">IF(AZ26=1,G26,0)</f>
        <v>0</v>
      </c>
      <c r="BB26" s="147">
        <f t="shared" ref="BB26:BB31" si="1">IF(AZ26=2,G26,0)</f>
        <v>0</v>
      </c>
      <c r="BC26" s="147">
        <f t="shared" ref="BC26:BC31" si="2">IF(AZ26=3,G26,0)</f>
        <v>0</v>
      </c>
      <c r="BD26" s="147">
        <f t="shared" ref="BD26:BD31" si="3">IF(AZ26=4,G26,0)</f>
        <v>0</v>
      </c>
      <c r="BE26" s="147">
        <f t="shared" ref="BE26:BE31" si="4">IF(AZ26=5,G26,0)</f>
        <v>0</v>
      </c>
      <c r="CA26" s="176">
        <v>1</v>
      </c>
      <c r="CB26" s="176">
        <v>0</v>
      </c>
      <c r="CZ26" s="147">
        <v>0</v>
      </c>
    </row>
    <row r="27" spans="1:104">
      <c r="A27" s="170">
        <v>11</v>
      </c>
      <c r="B27" s="171" t="s">
        <v>114</v>
      </c>
      <c r="C27" s="172" t="s">
        <v>115</v>
      </c>
      <c r="D27" s="173" t="s">
        <v>100</v>
      </c>
      <c r="E27" s="174">
        <v>3</v>
      </c>
      <c r="F27" s="174"/>
      <c r="G27" s="175"/>
      <c r="O27" s="169">
        <v>2</v>
      </c>
      <c r="AA27" s="147">
        <v>1</v>
      </c>
      <c r="AB27" s="147">
        <v>7</v>
      </c>
      <c r="AC27" s="147">
        <v>7</v>
      </c>
      <c r="AZ27" s="147">
        <v>2</v>
      </c>
      <c r="BA27" s="147">
        <f t="shared" si="0"/>
        <v>0</v>
      </c>
      <c r="BB27" s="147">
        <f t="shared" si="1"/>
        <v>0</v>
      </c>
      <c r="BC27" s="147">
        <f t="shared" si="2"/>
        <v>0</v>
      </c>
      <c r="BD27" s="147">
        <f t="shared" si="3"/>
        <v>0</v>
      </c>
      <c r="BE27" s="147">
        <f t="shared" si="4"/>
        <v>0</v>
      </c>
      <c r="CA27" s="176">
        <v>1</v>
      </c>
      <c r="CB27" s="176">
        <v>7</v>
      </c>
      <c r="CZ27" s="147">
        <v>3.00000000000022E-5</v>
      </c>
    </row>
    <row r="28" spans="1:104">
      <c r="A28" s="170">
        <v>12</v>
      </c>
      <c r="B28" s="171" t="s">
        <v>116</v>
      </c>
      <c r="C28" s="172" t="s">
        <v>117</v>
      </c>
      <c r="D28" s="173" t="s">
        <v>84</v>
      </c>
      <c r="E28" s="174">
        <v>7</v>
      </c>
      <c r="F28" s="174"/>
      <c r="G28" s="175"/>
      <c r="O28" s="169">
        <v>2</v>
      </c>
      <c r="AA28" s="147">
        <v>1</v>
      </c>
      <c r="AB28" s="147">
        <v>7</v>
      </c>
      <c r="AC28" s="147">
        <v>7</v>
      </c>
      <c r="AZ28" s="147">
        <v>2</v>
      </c>
      <c r="BA28" s="147">
        <f t="shared" si="0"/>
        <v>0</v>
      </c>
      <c r="BB28" s="147">
        <f t="shared" si="1"/>
        <v>0</v>
      </c>
      <c r="BC28" s="147">
        <f t="shared" si="2"/>
        <v>0</v>
      </c>
      <c r="BD28" s="147">
        <f t="shared" si="3"/>
        <v>0</v>
      </c>
      <c r="BE28" s="147">
        <f t="shared" si="4"/>
        <v>0</v>
      </c>
      <c r="CA28" s="176">
        <v>1</v>
      </c>
      <c r="CB28" s="176">
        <v>7</v>
      </c>
      <c r="CZ28" s="147">
        <v>3.00000000000022E-5</v>
      </c>
    </row>
    <row r="29" spans="1:104">
      <c r="A29" s="170">
        <v>13</v>
      </c>
      <c r="B29" s="171" t="s">
        <v>118</v>
      </c>
      <c r="C29" s="172" t="s">
        <v>119</v>
      </c>
      <c r="D29" s="173" t="s">
        <v>100</v>
      </c>
      <c r="E29" s="174">
        <v>1</v>
      </c>
      <c r="F29" s="174"/>
      <c r="G29" s="175"/>
      <c r="O29" s="169">
        <v>2</v>
      </c>
      <c r="AA29" s="147">
        <v>1</v>
      </c>
      <c r="AB29" s="147">
        <v>7</v>
      </c>
      <c r="AC29" s="147">
        <v>7</v>
      </c>
      <c r="AZ29" s="147">
        <v>2</v>
      </c>
      <c r="BA29" s="147">
        <f t="shared" si="0"/>
        <v>0</v>
      </c>
      <c r="BB29" s="147">
        <f t="shared" si="1"/>
        <v>0</v>
      </c>
      <c r="BC29" s="147">
        <f t="shared" si="2"/>
        <v>0</v>
      </c>
      <c r="BD29" s="147">
        <f t="shared" si="3"/>
        <v>0</v>
      </c>
      <c r="BE29" s="147">
        <f t="shared" si="4"/>
        <v>0</v>
      </c>
      <c r="CA29" s="176">
        <v>1</v>
      </c>
      <c r="CB29" s="176">
        <v>7</v>
      </c>
      <c r="CZ29" s="147">
        <v>0</v>
      </c>
    </row>
    <row r="30" spans="1:104">
      <c r="A30" s="170">
        <v>14</v>
      </c>
      <c r="B30" s="171" t="s">
        <v>120</v>
      </c>
      <c r="C30" s="172" t="s">
        <v>121</v>
      </c>
      <c r="D30" s="173" t="s">
        <v>100</v>
      </c>
      <c r="E30" s="174">
        <v>1</v>
      </c>
      <c r="F30" s="174"/>
      <c r="G30" s="175"/>
      <c r="O30" s="169">
        <v>2</v>
      </c>
      <c r="AA30" s="147">
        <v>1</v>
      </c>
      <c r="AB30" s="147">
        <v>7</v>
      </c>
      <c r="AC30" s="147">
        <v>7</v>
      </c>
      <c r="AZ30" s="147">
        <v>2</v>
      </c>
      <c r="BA30" s="147">
        <f t="shared" si="0"/>
        <v>0</v>
      </c>
      <c r="BB30" s="147">
        <f t="shared" si="1"/>
        <v>0</v>
      </c>
      <c r="BC30" s="147">
        <f t="shared" si="2"/>
        <v>0</v>
      </c>
      <c r="BD30" s="147">
        <f t="shared" si="3"/>
        <v>0</v>
      </c>
      <c r="BE30" s="147">
        <f t="shared" si="4"/>
        <v>0</v>
      </c>
      <c r="CA30" s="176">
        <v>1</v>
      </c>
      <c r="CB30" s="176">
        <v>7</v>
      </c>
      <c r="CZ30" s="147">
        <v>0</v>
      </c>
    </row>
    <row r="31" spans="1:104">
      <c r="A31" s="170">
        <v>15</v>
      </c>
      <c r="B31" s="171" t="s">
        <v>122</v>
      </c>
      <c r="C31" s="172" t="s">
        <v>123</v>
      </c>
      <c r="D31" s="173" t="s">
        <v>124</v>
      </c>
      <c r="E31" s="174">
        <v>24</v>
      </c>
      <c r="F31" s="174"/>
      <c r="G31" s="175"/>
      <c r="O31" s="169">
        <v>2</v>
      </c>
      <c r="AA31" s="147">
        <v>10</v>
      </c>
      <c r="AB31" s="147">
        <v>0</v>
      </c>
      <c r="AC31" s="147">
        <v>8</v>
      </c>
      <c r="AZ31" s="147">
        <v>5</v>
      </c>
      <c r="BA31" s="147">
        <f t="shared" si="0"/>
        <v>0</v>
      </c>
      <c r="BB31" s="147">
        <f t="shared" si="1"/>
        <v>0</v>
      </c>
      <c r="BC31" s="147">
        <f t="shared" si="2"/>
        <v>0</v>
      </c>
      <c r="BD31" s="147">
        <f t="shared" si="3"/>
        <v>0</v>
      </c>
      <c r="BE31" s="147">
        <f t="shared" si="4"/>
        <v>0</v>
      </c>
      <c r="CA31" s="176">
        <v>10</v>
      </c>
      <c r="CB31" s="176">
        <v>0</v>
      </c>
      <c r="CZ31" s="147">
        <v>0</v>
      </c>
    </row>
    <row r="32" spans="1:104">
      <c r="A32" s="177"/>
      <c r="B32" s="178" t="s">
        <v>75</v>
      </c>
      <c r="C32" s="179" t="str">
        <f>CONCATENATE(B25," ",C25)</f>
        <v>799 Ostatní</v>
      </c>
      <c r="D32" s="180"/>
      <c r="E32" s="181"/>
      <c r="F32" s="182"/>
      <c r="G32" s="183"/>
      <c r="O32" s="169">
        <v>4</v>
      </c>
      <c r="BA32" s="184">
        <f>SUM(BA25:BA31)</f>
        <v>0</v>
      </c>
      <c r="BB32" s="184">
        <f>SUM(BB25:BB31)</f>
        <v>0</v>
      </c>
      <c r="BC32" s="184">
        <f>SUM(BC25:BC31)</f>
        <v>0</v>
      </c>
      <c r="BD32" s="184">
        <f>SUM(BD25:BD31)</f>
        <v>0</v>
      </c>
      <c r="BE32" s="184">
        <f>SUM(BE25:BE31)</f>
        <v>0</v>
      </c>
    </row>
    <row r="33" spans="5:5">
      <c r="E33" s="147"/>
    </row>
    <row r="34" spans="5:5">
      <c r="E34" s="147"/>
    </row>
    <row r="35" spans="5:5">
      <c r="E35" s="147"/>
    </row>
    <row r="36" spans="5:5">
      <c r="E36" s="147"/>
    </row>
    <row r="37" spans="5:5">
      <c r="E37" s="147"/>
    </row>
    <row r="38" spans="5:5">
      <c r="E38" s="147"/>
    </row>
    <row r="39" spans="5:5">
      <c r="E39" s="147"/>
    </row>
    <row r="40" spans="5:5">
      <c r="E40" s="147"/>
    </row>
    <row r="41" spans="5:5">
      <c r="E41" s="147"/>
    </row>
    <row r="42" spans="5:5">
      <c r="E42" s="147"/>
    </row>
    <row r="43" spans="5:5">
      <c r="E43" s="147"/>
    </row>
    <row r="44" spans="5:5">
      <c r="E44" s="147"/>
    </row>
    <row r="45" spans="5:5">
      <c r="E45" s="147"/>
    </row>
    <row r="46" spans="5:5">
      <c r="E46" s="147"/>
    </row>
    <row r="47" spans="5:5">
      <c r="E47" s="147"/>
    </row>
    <row r="48" spans="5:5">
      <c r="E48" s="147"/>
    </row>
    <row r="49" spans="1:7">
      <c r="E49" s="147"/>
    </row>
    <row r="50" spans="1:7">
      <c r="E50" s="147"/>
    </row>
    <row r="51" spans="1:7">
      <c r="E51" s="147"/>
    </row>
    <row r="52" spans="1:7">
      <c r="E52" s="147"/>
    </row>
    <row r="53" spans="1:7">
      <c r="E53" s="147"/>
    </row>
    <row r="54" spans="1:7">
      <c r="E54" s="147"/>
    </row>
    <row r="55" spans="1:7">
      <c r="E55" s="147"/>
    </row>
    <row r="56" spans="1:7">
      <c r="A56" s="185"/>
      <c r="B56" s="185"/>
      <c r="C56" s="185"/>
      <c r="D56" s="185"/>
      <c r="E56" s="185"/>
      <c r="F56" s="185"/>
      <c r="G56" s="185"/>
    </row>
    <row r="57" spans="1:7">
      <c r="A57" s="185"/>
      <c r="B57" s="185"/>
      <c r="C57" s="185"/>
      <c r="D57" s="185"/>
      <c r="E57" s="185"/>
      <c r="F57" s="185"/>
      <c r="G57" s="185"/>
    </row>
    <row r="58" spans="1:7">
      <c r="A58" s="185"/>
      <c r="B58" s="185"/>
      <c r="C58" s="185"/>
      <c r="D58" s="185"/>
      <c r="E58" s="185"/>
      <c r="F58" s="185"/>
      <c r="G58" s="185"/>
    </row>
    <row r="59" spans="1:7">
      <c r="A59" s="185"/>
      <c r="B59" s="185"/>
      <c r="C59" s="185"/>
      <c r="D59" s="185"/>
      <c r="E59" s="185"/>
      <c r="F59" s="185"/>
      <c r="G59" s="185"/>
    </row>
    <row r="60" spans="1:7">
      <c r="E60" s="147"/>
    </row>
    <row r="61" spans="1:7">
      <c r="E61" s="147"/>
    </row>
    <row r="62" spans="1:7">
      <c r="E62" s="147"/>
    </row>
    <row r="63" spans="1:7">
      <c r="E63" s="147"/>
    </row>
    <row r="64" spans="1:7">
      <c r="E64" s="147"/>
    </row>
    <row r="65" spans="5:5">
      <c r="E65" s="147"/>
    </row>
    <row r="66" spans="5:5">
      <c r="E66" s="147"/>
    </row>
    <row r="67" spans="5:5">
      <c r="E67" s="147"/>
    </row>
    <row r="68" spans="5:5">
      <c r="E68" s="147"/>
    </row>
    <row r="69" spans="5:5">
      <c r="E69" s="147"/>
    </row>
    <row r="70" spans="5:5">
      <c r="E70" s="147"/>
    </row>
    <row r="71" spans="5:5">
      <c r="E71" s="147"/>
    </row>
    <row r="72" spans="5:5">
      <c r="E72" s="147"/>
    </row>
    <row r="73" spans="5:5">
      <c r="E73" s="147"/>
    </row>
    <row r="74" spans="5:5">
      <c r="E74" s="147"/>
    </row>
    <row r="75" spans="5:5">
      <c r="E75" s="147"/>
    </row>
    <row r="76" spans="5:5">
      <c r="E76" s="147"/>
    </row>
    <row r="77" spans="5:5">
      <c r="E77" s="147"/>
    </row>
    <row r="78" spans="5:5">
      <c r="E78" s="147"/>
    </row>
    <row r="79" spans="5:5">
      <c r="E79" s="147"/>
    </row>
    <row r="80" spans="5:5">
      <c r="E80" s="147"/>
    </row>
    <row r="81" spans="1:7">
      <c r="E81" s="147"/>
    </row>
    <row r="82" spans="1:7">
      <c r="E82" s="147"/>
    </row>
    <row r="83" spans="1:7">
      <c r="E83" s="147"/>
    </row>
    <row r="84" spans="1:7">
      <c r="E84" s="147"/>
    </row>
    <row r="85" spans="1:7">
      <c r="E85" s="147"/>
    </row>
    <row r="86" spans="1:7">
      <c r="E86" s="147"/>
    </row>
    <row r="87" spans="1:7">
      <c r="E87" s="147"/>
    </row>
    <row r="88" spans="1:7">
      <c r="E88" s="147"/>
    </row>
    <row r="89" spans="1:7">
      <c r="E89" s="147"/>
    </row>
    <row r="90" spans="1:7">
      <c r="E90" s="147"/>
    </row>
    <row r="91" spans="1:7">
      <c r="A91" s="186"/>
      <c r="B91" s="186"/>
    </row>
    <row r="92" spans="1:7">
      <c r="A92" s="185"/>
      <c r="B92" s="185"/>
      <c r="C92" s="187"/>
      <c r="D92" s="187"/>
      <c r="E92" s="188"/>
      <c r="F92" s="187"/>
      <c r="G92" s="189"/>
    </row>
    <row r="93" spans="1:7">
      <c r="A93" s="190"/>
      <c r="B93" s="190"/>
      <c r="C93" s="185"/>
      <c r="D93" s="185"/>
      <c r="E93" s="191"/>
      <c r="F93" s="185"/>
      <c r="G93" s="185"/>
    </row>
    <row r="94" spans="1:7">
      <c r="A94" s="185"/>
      <c r="B94" s="185"/>
      <c r="C94" s="185"/>
      <c r="D94" s="185"/>
      <c r="E94" s="191"/>
      <c r="F94" s="185"/>
      <c r="G94" s="185"/>
    </row>
    <row r="95" spans="1:7">
      <c r="A95" s="185"/>
      <c r="B95" s="185"/>
      <c r="C95" s="185"/>
      <c r="D95" s="185"/>
      <c r="E95" s="191"/>
      <c r="F95" s="185"/>
      <c r="G95" s="185"/>
    </row>
    <row r="96" spans="1:7">
      <c r="A96" s="185"/>
      <c r="B96" s="185"/>
      <c r="C96" s="185"/>
      <c r="D96" s="185"/>
      <c r="E96" s="191"/>
      <c r="F96" s="185"/>
      <c r="G96" s="185"/>
    </row>
    <row r="97" spans="1:7">
      <c r="A97" s="185"/>
      <c r="B97" s="185"/>
      <c r="C97" s="185"/>
      <c r="D97" s="185"/>
      <c r="E97" s="191"/>
      <c r="F97" s="185"/>
      <c r="G97" s="185"/>
    </row>
    <row r="98" spans="1:7">
      <c r="A98" s="185"/>
      <c r="B98" s="185"/>
      <c r="C98" s="185"/>
      <c r="D98" s="185"/>
      <c r="E98" s="191"/>
      <c r="F98" s="185"/>
      <c r="G98" s="185"/>
    </row>
    <row r="99" spans="1:7">
      <c r="A99" s="185"/>
      <c r="B99" s="185"/>
      <c r="C99" s="185"/>
      <c r="D99" s="185"/>
      <c r="E99" s="191"/>
      <c r="F99" s="185"/>
      <c r="G99" s="185"/>
    </row>
    <row r="100" spans="1:7">
      <c r="A100" s="185"/>
      <c r="B100" s="185"/>
      <c r="C100" s="185"/>
      <c r="D100" s="185"/>
      <c r="E100" s="191"/>
      <c r="F100" s="185"/>
      <c r="G100" s="185"/>
    </row>
    <row r="101" spans="1:7">
      <c r="A101" s="185"/>
      <c r="B101" s="185"/>
      <c r="C101" s="185"/>
      <c r="D101" s="185"/>
      <c r="E101" s="191"/>
      <c r="F101" s="185"/>
      <c r="G101" s="185"/>
    </row>
    <row r="102" spans="1:7">
      <c r="A102" s="185"/>
      <c r="B102" s="185"/>
      <c r="C102" s="185"/>
      <c r="D102" s="185"/>
      <c r="E102" s="191"/>
      <c r="F102" s="185"/>
      <c r="G102" s="185"/>
    </row>
    <row r="103" spans="1:7">
      <c r="A103" s="185"/>
      <c r="B103" s="185"/>
      <c r="C103" s="185"/>
      <c r="D103" s="185"/>
      <c r="E103" s="191"/>
      <c r="F103" s="185"/>
      <c r="G103" s="185"/>
    </row>
    <row r="104" spans="1:7">
      <c r="A104" s="185"/>
      <c r="B104" s="185"/>
      <c r="C104" s="185"/>
      <c r="D104" s="185"/>
      <c r="E104" s="191"/>
      <c r="F104" s="185"/>
      <c r="G104" s="185"/>
    </row>
    <row r="105" spans="1:7">
      <c r="A105" s="185"/>
      <c r="B105" s="185"/>
      <c r="C105" s="185"/>
      <c r="D105" s="185"/>
      <c r="E105" s="191"/>
      <c r="F105" s="185"/>
      <c r="G105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Simona</cp:lastModifiedBy>
  <dcterms:created xsi:type="dcterms:W3CDTF">2015-12-22T13:58:43Z</dcterms:created>
  <dcterms:modified xsi:type="dcterms:W3CDTF">2015-12-22T14:15:44Z</dcterms:modified>
</cp:coreProperties>
</file>