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1 - SO 01 - Oprava chodn..." sheetId="2" r:id="rId2"/>
    <sheet name="02 - SO 02 - Oprava chodn..." sheetId="3" r:id="rId3"/>
    <sheet name="03 - SO 03 - Oprava chodn..." sheetId="4" r:id="rId4"/>
    <sheet name="04 - SO 04 - Oprava chodn..." sheetId="5" r:id="rId5"/>
  </sheets>
  <definedNames>
    <definedName name="_xlnm.Print_Area" localSheetId="0">'Rekapitulace stavby'!$D$4:$AO$36,'Rekapitulace stavby'!$C$42:$AQ$59</definedName>
    <definedName name="_xlnm.Print_Titles" localSheetId="0">'Rekapitulace stavby'!$52:$52</definedName>
    <definedName name="_xlnm._FilterDatabase" localSheetId="1" hidden="1">'01 - SO 01 - Oprava chodn...'!$C$87:$K$184</definedName>
    <definedName name="_xlnm.Print_Area" localSheetId="1">'01 - SO 01 - Oprava chodn...'!$C$4:$J$39,'01 - SO 01 - Oprava chodn...'!$C$45:$J$69,'01 - SO 01 - Oprava chodn...'!$C$75:$K$184</definedName>
    <definedName name="_xlnm.Print_Titles" localSheetId="1">'01 - SO 01 - Oprava chodn...'!$87:$87</definedName>
    <definedName name="_xlnm._FilterDatabase" localSheetId="2" hidden="1">'02 - SO 02 - Oprava chodn...'!$C$87:$K$176</definedName>
    <definedName name="_xlnm.Print_Area" localSheetId="2">'02 - SO 02 - Oprava chodn...'!$C$4:$J$39,'02 - SO 02 - Oprava chodn...'!$C$45:$J$69,'02 - SO 02 - Oprava chodn...'!$C$75:$K$176</definedName>
    <definedName name="_xlnm.Print_Titles" localSheetId="2">'02 - SO 02 - Oprava chodn...'!$87:$87</definedName>
    <definedName name="_xlnm._FilterDatabase" localSheetId="3" hidden="1">'03 - SO 03 - Oprava chodn...'!$C$87:$K$173</definedName>
    <definedName name="_xlnm.Print_Area" localSheetId="3">'03 - SO 03 - Oprava chodn...'!$C$4:$J$39,'03 - SO 03 - Oprava chodn...'!$C$45:$J$69,'03 - SO 03 - Oprava chodn...'!$C$75:$K$173</definedName>
    <definedName name="_xlnm.Print_Titles" localSheetId="3">'03 - SO 03 - Oprava chodn...'!$87:$87</definedName>
    <definedName name="_xlnm._FilterDatabase" localSheetId="4" hidden="1">'04 - SO 04 - Oprava chodn...'!$C$87:$K$247</definedName>
    <definedName name="_xlnm.Print_Area" localSheetId="4">'04 - SO 04 - Oprava chodn...'!$C$4:$J$39,'04 - SO 04 - Oprava chodn...'!$C$45:$J$69,'04 - SO 04 - Oprava chodn...'!$C$75:$K$247</definedName>
    <definedName name="_xlnm.Print_Titles" localSheetId="4">'04 - SO 04 - Oprava chodn...'!$87:$87</definedName>
  </definedNames>
  <calcPr/>
</workbook>
</file>

<file path=xl/calcChain.xml><?xml version="1.0" encoding="utf-8"?>
<calcChain xmlns="http://schemas.openxmlformats.org/spreadsheetml/2006/main">
  <c i="5" r="J37"/>
  <c r="J36"/>
  <c i="1" r="AY58"/>
  <c i="5" r="J35"/>
  <c i="1" r="AX58"/>
  <c i="5" r="BI247"/>
  <c r="BH247"/>
  <c r="BG247"/>
  <c r="BF247"/>
  <c r="T247"/>
  <c r="R247"/>
  <c r="P247"/>
  <c r="BK247"/>
  <c r="J247"/>
  <c r="BE247"/>
  <c r="BI246"/>
  <c r="BH246"/>
  <c r="BG246"/>
  <c r="BF246"/>
  <c r="T246"/>
  <c r="R246"/>
  <c r="P246"/>
  <c r="BK246"/>
  <c r="J246"/>
  <c r="BE246"/>
  <c r="BI245"/>
  <c r="BH245"/>
  <c r="BG245"/>
  <c r="BF245"/>
  <c r="T245"/>
  <c r="T244"/>
  <c r="R245"/>
  <c r="R244"/>
  <c r="P245"/>
  <c r="P244"/>
  <c r="BK245"/>
  <c r="BK244"/>
  <c r="J244"/>
  <c r="J245"/>
  <c r="BE245"/>
  <c r="J68"/>
  <c r="BI243"/>
  <c r="BH243"/>
  <c r="BG243"/>
  <c r="BF243"/>
  <c r="T243"/>
  <c r="T242"/>
  <c r="T241"/>
  <c r="R243"/>
  <c r="R242"/>
  <c r="R241"/>
  <c r="P243"/>
  <c r="P242"/>
  <c r="P241"/>
  <c r="BK243"/>
  <c r="BK242"/>
  <c r="J242"/>
  <c r="BK241"/>
  <c r="J241"/>
  <c r="J243"/>
  <c r="BE243"/>
  <c r="J67"/>
  <c r="J66"/>
  <c r="BI240"/>
  <c r="BH240"/>
  <c r="BG240"/>
  <c r="BF240"/>
  <c r="T240"/>
  <c r="T239"/>
  <c r="R240"/>
  <c r="R239"/>
  <c r="P240"/>
  <c r="P239"/>
  <c r="BK240"/>
  <c r="BK239"/>
  <c r="J239"/>
  <c r="J240"/>
  <c r="BE240"/>
  <c r="J65"/>
  <c r="BI237"/>
  <c r="BH237"/>
  <c r="BG237"/>
  <c r="BF237"/>
  <c r="T237"/>
  <c r="R237"/>
  <c r="P237"/>
  <c r="BK237"/>
  <c r="J237"/>
  <c r="BE237"/>
  <c r="BI235"/>
  <c r="BH235"/>
  <c r="BG235"/>
  <c r="BF235"/>
  <c r="T235"/>
  <c r="R235"/>
  <c r="P235"/>
  <c r="BK235"/>
  <c r="J235"/>
  <c r="BE235"/>
  <c r="BI233"/>
  <c r="BH233"/>
  <c r="BG233"/>
  <c r="BF233"/>
  <c r="T233"/>
  <c r="R233"/>
  <c r="P233"/>
  <c r="BK233"/>
  <c r="J233"/>
  <c r="BE233"/>
  <c r="BI232"/>
  <c r="BH232"/>
  <c r="BG232"/>
  <c r="BF232"/>
  <c r="T232"/>
  <c r="R232"/>
  <c r="P232"/>
  <c r="BK232"/>
  <c r="J232"/>
  <c r="BE232"/>
  <c r="BI229"/>
  <c r="BH229"/>
  <c r="BG229"/>
  <c r="BF229"/>
  <c r="T229"/>
  <c r="R229"/>
  <c r="P229"/>
  <c r="BK229"/>
  <c r="J229"/>
  <c r="BE229"/>
  <c r="BI226"/>
  <c r="BH226"/>
  <c r="BG226"/>
  <c r="BF226"/>
  <c r="T226"/>
  <c r="R226"/>
  <c r="P226"/>
  <c r="BK226"/>
  <c r="J226"/>
  <c r="BE226"/>
  <c r="BI223"/>
  <c r="BH223"/>
  <c r="BG223"/>
  <c r="BF223"/>
  <c r="T223"/>
  <c r="T222"/>
  <c r="R223"/>
  <c r="R222"/>
  <c r="P223"/>
  <c r="P222"/>
  <c r="BK223"/>
  <c r="BK222"/>
  <c r="J222"/>
  <c r="J223"/>
  <c r="BE223"/>
  <c r="J64"/>
  <c r="BI218"/>
  <c r="BH218"/>
  <c r="BG218"/>
  <c r="BF218"/>
  <c r="T218"/>
  <c r="R218"/>
  <c r="P218"/>
  <c r="BK218"/>
  <c r="J218"/>
  <c r="BE218"/>
  <c r="BI216"/>
  <c r="BH216"/>
  <c r="BG216"/>
  <c r="BF216"/>
  <c r="T216"/>
  <c r="R216"/>
  <c r="P216"/>
  <c r="BK216"/>
  <c r="J216"/>
  <c r="BE216"/>
  <c r="BI215"/>
  <c r="BH215"/>
  <c r="BG215"/>
  <c r="BF215"/>
  <c r="T215"/>
  <c r="R215"/>
  <c r="P215"/>
  <c r="BK215"/>
  <c r="J215"/>
  <c r="BE215"/>
  <c r="BI213"/>
  <c r="BH213"/>
  <c r="BG213"/>
  <c r="BF213"/>
  <c r="T213"/>
  <c r="R213"/>
  <c r="P213"/>
  <c r="BK213"/>
  <c r="J213"/>
  <c r="BE213"/>
  <c r="BI211"/>
  <c r="BH211"/>
  <c r="BG211"/>
  <c r="BF211"/>
  <c r="T211"/>
  <c r="R211"/>
  <c r="P211"/>
  <c r="BK211"/>
  <c r="J211"/>
  <c r="BE211"/>
  <c r="BI207"/>
  <c r="BH207"/>
  <c r="BG207"/>
  <c r="BF207"/>
  <c r="T207"/>
  <c r="R207"/>
  <c r="P207"/>
  <c r="BK207"/>
  <c r="J207"/>
  <c r="BE207"/>
  <c r="BI205"/>
  <c r="BH205"/>
  <c r="BG205"/>
  <c r="BF205"/>
  <c r="T205"/>
  <c r="R205"/>
  <c r="P205"/>
  <c r="BK205"/>
  <c r="J205"/>
  <c r="BE205"/>
  <c r="BI202"/>
  <c r="BH202"/>
  <c r="BG202"/>
  <c r="BF202"/>
  <c r="T202"/>
  <c r="R202"/>
  <c r="P202"/>
  <c r="BK202"/>
  <c r="J202"/>
  <c r="BE202"/>
  <c r="BI196"/>
  <c r="BH196"/>
  <c r="BG196"/>
  <c r="BF196"/>
  <c r="T196"/>
  <c r="R196"/>
  <c r="P196"/>
  <c r="BK196"/>
  <c r="J196"/>
  <c r="BE196"/>
  <c r="BI191"/>
  <c r="BH191"/>
  <c r="BG191"/>
  <c r="BF191"/>
  <c r="T191"/>
  <c r="R191"/>
  <c r="P191"/>
  <c r="BK191"/>
  <c r="J191"/>
  <c r="BE191"/>
  <c r="BI188"/>
  <c r="BH188"/>
  <c r="BG188"/>
  <c r="BF188"/>
  <c r="T188"/>
  <c r="R188"/>
  <c r="P188"/>
  <c r="BK188"/>
  <c r="J188"/>
  <c r="BE188"/>
  <c r="BI185"/>
  <c r="BH185"/>
  <c r="BG185"/>
  <c r="BF185"/>
  <c r="T185"/>
  <c r="R185"/>
  <c r="P185"/>
  <c r="BK185"/>
  <c r="J185"/>
  <c r="BE185"/>
  <c r="BI183"/>
  <c r="BH183"/>
  <c r="BG183"/>
  <c r="BF183"/>
  <c r="T183"/>
  <c r="R183"/>
  <c r="P183"/>
  <c r="BK183"/>
  <c r="J183"/>
  <c r="BE183"/>
  <c r="BI180"/>
  <c r="BH180"/>
  <c r="BG180"/>
  <c r="BF180"/>
  <c r="T180"/>
  <c r="R180"/>
  <c r="P180"/>
  <c r="BK180"/>
  <c r="J180"/>
  <c r="BE180"/>
  <c r="BI178"/>
  <c r="BH178"/>
  <c r="BG178"/>
  <c r="BF178"/>
  <c r="T178"/>
  <c r="R178"/>
  <c r="P178"/>
  <c r="BK178"/>
  <c r="J178"/>
  <c r="BE178"/>
  <c r="BI176"/>
  <c r="BH176"/>
  <c r="BG176"/>
  <c r="BF176"/>
  <c r="T176"/>
  <c r="R176"/>
  <c r="P176"/>
  <c r="BK176"/>
  <c r="J176"/>
  <c r="BE176"/>
  <c r="BI174"/>
  <c r="BH174"/>
  <c r="BG174"/>
  <c r="BF174"/>
  <c r="T174"/>
  <c r="R174"/>
  <c r="P174"/>
  <c r="BK174"/>
  <c r="J174"/>
  <c r="BE174"/>
  <c r="BI172"/>
  <c r="BH172"/>
  <c r="BG172"/>
  <c r="BF172"/>
  <c r="T172"/>
  <c r="T171"/>
  <c r="R172"/>
  <c r="R171"/>
  <c r="P172"/>
  <c r="P171"/>
  <c r="BK172"/>
  <c r="BK171"/>
  <c r="J171"/>
  <c r="J172"/>
  <c r="BE172"/>
  <c r="J63"/>
  <c r="BI168"/>
  <c r="BH168"/>
  <c r="BG168"/>
  <c r="BF168"/>
  <c r="T168"/>
  <c r="R168"/>
  <c r="P168"/>
  <c r="BK168"/>
  <c r="J168"/>
  <c r="BE168"/>
  <c r="BI165"/>
  <c r="BH165"/>
  <c r="BG165"/>
  <c r="BF165"/>
  <c r="T165"/>
  <c r="R165"/>
  <c r="P165"/>
  <c r="BK165"/>
  <c r="J165"/>
  <c r="BE165"/>
  <c r="BI163"/>
  <c r="BH163"/>
  <c r="BG163"/>
  <c r="BF163"/>
  <c r="T163"/>
  <c r="R163"/>
  <c r="P163"/>
  <c r="BK163"/>
  <c r="J163"/>
  <c r="BE163"/>
  <c r="BI160"/>
  <c r="BH160"/>
  <c r="BG160"/>
  <c r="BF160"/>
  <c r="T160"/>
  <c r="R160"/>
  <c r="P160"/>
  <c r="BK160"/>
  <c r="J160"/>
  <c r="BE160"/>
  <c r="BI157"/>
  <c r="BH157"/>
  <c r="BG157"/>
  <c r="BF157"/>
  <c r="T157"/>
  <c r="R157"/>
  <c r="P157"/>
  <c r="BK157"/>
  <c r="J157"/>
  <c r="BE157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49"/>
  <c r="BH149"/>
  <c r="BG149"/>
  <c r="BF149"/>
  <c r="T149"/>
  <c r="R149"/>
  <c r="P149"/>
  <c r="BK149"/>
  <c r="J149"/>
  <c r="BE149"/>
  <c r="BI147"/>
  <c r="BH147"/>
  <c r="BG147"/>
  <c r="BF147"/>
  <c r="T147"/>
  <c r="R147"/>
  <c r="P147"/>
  <c r="BK147"/>
  <c r="J147"/>
  <c r="BE147"/>
  <c r="BI145"/>
  <c r="BH145"/>
  <c r="BG145"/>
  <c r="BF145"/>
  <c r="T145"/>
  <c r="R145"/>
  <c r="P145"/>
  <c r="BK145"/>
  <c r="J145"/>
  <c r="BE145"/>
  <c r="BI141"/>
  <c r="BH141"/>
  <c r="BG141"/>
  <c r="BF141"/>
  <c r="T141"/>
  <c r="R141"/>
  <c r="P141"/>
  <c r="BK141"/>
  <c r="J141"/>
  <c r="BE141"/>
  <c r="BI137"/>
  <c r="BH137"/>
  <c r="BG137"/>
  <c r="BF137"/>
  <c r="T137"/>
  <c r="T136"/>
  <c r="R137"/>
  <c r="R136"/>
  <c r="P137"/>
  <c r="P136"/>
  <c r="BK137"/>
  <c r="BK136"/>
  <c r="J136"/>
  <c r="J137"/>
  <c r="BE137"/>
  <c r="J62"/>
  <c r="BI134"/>
  <c r="BH134"/>
  <c r="BG134"/>
  <c r="BF134"/>
  <c r="T134"/>
  <c r="R134"/>
  <c r="P134"/>
  <c r="BK134"/>
  <c r="J134"/>
  <c r="BE134"/>
  <c r="BI132"/>
  <c r="BH132"/>
  <c r="BG132"/>
  <c r="BF132"/>
  <c r="T132"/>
  <c r="R132"/>
  <c r="P132"/>
  <c r="BK132"/>
  <c r="J132"/>
  <c r="BE132"/>
  <c r="BI130"/>
  <c r="BH130"/>
  <c r="BG130"/>
  <c r="BF130"/>
  <c r="T130"/>
  <c r="R130"/>
  <c r="P130"/>
  <c r="BK130"/>
  <c r="J130"/>
  <c r="BE130"/>
  <c r="BI128"/>
  <c r="BH128"/>
  <c r="BG128"/>
  <c r="BF128"/>
  <c r="T128"/>
  <c r="R128"/>
  <c r="P128"/>
  <c r="BK128"/>
  <c r="J128"/>
  <c r="BE128"/>
  <c r="BI126"/>
  <c r="BH126"/>
  <c r="BG126"/>
  <c r="BF126"/>
  <c r="T126"/>
  <c r="R126"/>
  <c r="P126"/>
  <c r="BK126"/>
  <c r="J126"/>
  <c r="BE126"/>
  <c r="BI122"/>
  <c r="BH122"/>
  <c r="BG122"/>
  <c r="BF122"/>
  <c r="T122"/>
  <c r="R122"/>
  <c r="P122"/>
  <c r="BK122"/>
  <c r="J122"/>
  <c r="BE122"/>
  <c r="BI120"/>
  <c r="BH120"/>
  <c r="BG120"/>
  <c r="BF120"/>
  <c r="T120"/>
  <c r="R120"/>
  <c r="P120"/>
  <c r="BK120"/>
  <c r="J120"/>
  <c r="BE120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09"/>
  <c r="BH109"/>
  <c r="BG109"/>
  <c r="BF109"/>
  <c r="T109"/>
  <c r="R109"/>
  <c r="P109"/>
  <c r="BK109"/>
  <c r="J109"/>
  <c r="BE109"/>
  <c r="BI105"/>
  <c r="BH105"/>
  <c r="BG105"/>
  <c r="BF105"/>
  <c r="T105"/>
  <c r="R105"/>
  <c r="P105"/>
  <c r="BK105"/>
  <c r="J105"/>
  <c r="BE105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99"/>
  <c r="BH99"/>
  <c r="BG99"/>
  <c r="BF99"/>
  <c r="T99"/>
  <c r="R99"/>
  <c r="P99"/>
  <c r="BK99"/>
  <c r="J99"/>
  <c r="BE99"/>
  <c r="BI95"/>
  <c r="BH95"/>
  <c r="BG95"/>
  <c r="BF95"/>
  <c r="T95"/>
  <c r="R95"/>
  <c r="P95"/>
  <c r="BK95"/>
  <c r="J95"/>
  <c r="BE95"/>
  <c r="BI93"/>
  <c r="BH93"/>
  <c r="BG93"/>
  <c r="BF93"/>
  <c r="T93"/>
  <c r="R93"/>
  <c r="P93"/>
  <c r="BK93"/>
  <c r="J93"/>
  <c r="BE93"/>
  <c r="BI91"/>
  <c r="F37"/>
  <c i="1" r="BD58"/>
  <c i="5" r="BH91"/>
  <c r="F36"/>
  <c i="1" r="BC58"/>
  <c i="5" r="BG91"/>
  <c r="F35"/>
  <c i="1" r="BB58"/>
  <c i="5" r="BF91"/>
  <c r="J34"/>
  <c i="1" r="AW58"/>
  <c i="5" r="F34"/>
  <c i="1" r="BA58"/>
  <c i="5" r="T91"/>
  <c r="T90"/>
  <c r="T89"/>
  <c r="T88"/>
  <c r="R91"/>
  <c r="R90"/>
  <c r="R89"/>
  <c r="R88"/>
  <c r="P91"/>
  <c r="P90"/>
  <c r="P89"/>
  <c r="P88"/>
  <c i="1" r="AU58"/>
  <c i="5" r="BK91"/>
  <c r="BK90"/>
  <c r="J90"/>
  <c r="BK89"/>
  <c r="J89"/>
  <c r="BK88"/>
  <c r="J88"/>
  <c r="J59"/>
  <c r="J30"/>
  <c i="1" r="AG58"/>
  <c i="5" r="J91"/>
  <c r="BE91"/>
  <c r="J33"/>
  <c i="1" r="AV58"/>
  <c i="5" r="F33"/>
  <c i="1" r="AZ58"/>
  <c i="5" r="J61"/>
  <c r="J60"/>
  <c r="F82"/>
  <c r="E80"/>
  <c r="F52"/>
  <c r="E50"/>
  <c r="J39"/>
  <c r="J24"/>
  <c r="E24"/>
  <c r="J85"/>
  <c r="J55"/>
  <c r="J23"/>
  <c r="J21"/>
  <c r="E21"/>
  <c r="J84"/>
  <c r="J54"/>
  <c r="J20"/>
  <c r="J18"/>
  <c r="E18"/>
  <c r="F85"/>
  <c r="F55"/>
  <c r="J17"/>
  <c r="J15"/>
  <c r="E15"/>
  <c r="F84"/>
  <c r="F54"/>
  <c r="J14"/>
  <c r="J12"/>
  <c r="J82"/>
  <c r="J52"/>
  <c r="E7"/>
  <c r="E78"/>
  <c r="E48"/>
  <c i="4" r="J37"/>
  <c r="J36"/>
  <c i="1" r="AY57"/>
  <c i="4" r="J35"/>
  <c i="1" r="AX57"/>
  <c i="4" r="BI173"/>
  <c r="BH173"/>
  <c r="BG173"/>
  <c r="BF173"/>
  <c r="T173"/>
  <c r="R173"/>
  <c r="P173"/>
  <c r="BK173"/>
  <c r="J173"/>
  <c r="BE173"/>
  <c r="BI172"/>
  <c r="BH172"/>
  <c r="BG172"/>
  <c r="BF172"/>
  <c r="T172"/>
  <c r="T171"/>
  <c r="R172"/>
  <c r="R171"/>
  <c r="P172"/>
  <c r="P171"/>
  <c r="BK172"/>
  <c r="BK171"/>
  <c r="J171"/>
  <c r="J172"/>
  <c r="BE172"/>
  <c r="J68"/>
  <c r="BI170"/>
  <c r="BH170"/>
  <c r="BG170"/>
  <c r="BF170"/>
  <c r="T170"/>
  <c r="T169"/>
  <c r="T168"/>
  <c r="R170"/>
  <c r="R169"/>
  <c r="R168"/>
  <c r="P170"/>
  <c r="P169"/>
  <c r="P168"/>
  <c r="BK170"/>
  <c r="BK169"/>
  <c r="J169"/>
  <c r="BK168"/>
  <c r="J168"/>
  <c r="J170"/>
  <c r="BE170"/>
  <c r="J67"/>
  <c r="J66"/>
  <c r="BI167"/>
  <c r="BH167"/>
  <c r="BG167"/>
  <c r="BF167"/>
  <c r="T167"/>
  <c r="T166"/>
  <c r="R167"/>
  <c r="R166"/>
  <c r="P167"/>
  <c r="P166"/>
  <c r="BK167"/>
  <c r="BK166"/>
  <c r="J166"/>
  <c r="J167"/>
  <c r="BE167"/>
  <c r="J65"/>
  <c r="BI164"/>
  <c r="BH164"/>
  <c r="BG164"/>
  <c r="BF164"/>
  <c r="T164"/>
  <c r="R164"/>
  <c r="P164"/>
  <c r="BK164"/>
  <c r="J164"/>
  <c r="BE164"/>
  <c r="BI162"/>
  <c r="BH162"/>
  <c r="BG162"/>
  <c r="BF162"/>
  <c r="T162"/>
  <c r="R162"/>
  <c r="P162"/>
  <c r="BK162"/>
  <c r="J162"/>
  <c r="BE162"/>
  <c r="BI160"/>
  <c r="BH160"/>
  <c r="BG160"/>
  <c r="BF160"/>
  <c r="T160"/>
  <c r="R160"/>
  <c r="P160"/>
  <c r="BK160"/>
  <c r="J160"/>
  <c r="BE160"/>
  <c r="BI158"/>
  <c r="BH158"/>
  <c r="BG158"/>
  <c r="BF158"/>
  <c r="T158"/>
  <c r="R158"/>
  <c r="P158"/>
  <c r="BK158"/>
  <c r="J158"/>
  <c r="BE158"/>
  <c r="BI157"/>
  <c r="BH157"/>
  <c r="BG157"/>
  <c r="BF157"/>
  <c r="T157"/>
  <c r="T156"/>
  <c r="R157"/>
  <c r="R156"/>
  <c r="P157"/>
  <c r="P156"/>
  <c r="BK157"/>
  <c r="BK156"/>
  <c r="J156"/>
  <c r="J157"/>
  <c r="BE157"/>
  <c r="J64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49"/>
  <c r="BH149"/>
  <c r="BG149"/>
  <c r="BF149"/>
  <c r="T149"/>
  <c r="R149"/>
  <c r="P149"/>
  <c r="BK149"/>
  <c r="J149"/>
  <c r="BE149"/>
  <c r="BI147"/>
  <c r="BH147"/>
  <c r="BG147"/>
  <c r="BF147"/>
  <c r="T147"/>
  <c r="R147"/>
  <c r="P147"/>
  <c r="BK147"/>
  <c r="J147"/>
  <c r="BE147"/>
  <c r="BI145"/>
  <c r="BH145"/>
  <c r="BG145"/>
  <c r="BF145"/>
  <c r="T145"/>
  <c r="R145"/>
  <c r="P145"/>
  <c r="BK145"/>
  <c r="J145"/>
  <c r="BE145"/>
  <c r="BI140"/>
  <c r="BH140"/>
  <c r="BG140"/>
  <c r="BF140"/>
  <c r="T140"/>
  <c r="R140"/>
  <c r="P140"/>
  <c r="BK140"/>
  <c r="J140"/>
  <c r="BE140"/>
  <c r="BI137"/>
  <c r="BH137"/>
  <c r="BG137"/>
  <c r="BF137"/>
  <c r="T137"/>
  <c r="R137"/>
  <c r="P137"/>
  <c r="BK137"/>
  <c r="J137"/>
  <c r="BE137"/>
  <c r="BI136"/>
  <c r="BH136"/>
  <c r="BG136"/>
  <c r="BF136"/>
  <c r="T136"/>
  <c r="T135"/>
  <c r="R136"/>
  <c r="R135"/>
  <c r="P136"/>
  <c r="P135"/>
  <c r="BK136"/>
  <c r="BK135"/>
  <c r="J135"/>
  <c r="J136"/>
  <c r="BE136"/>
  <c r="J63"/>
  <c r="BI132"/>
  <c r="BH132"/>
  <c r="BG132"/>
  <c r="BF132"/>
  <c r="T132"/>
  <c r="R132"/>
  <c r="P132"/>
  <c r="BK132"/>
  <c r="J132"/>
  <c r="BE132"/>
  <c r="BI129"/>
  <c r="BH129"/>
  <c r="BG129"/>
  <c r="BF129"/>
  <c r="T129"/>
  <c r="R129"/>
  <c r="P129"/>
  <c r="BK129"/>
  <c r="J129"/>
  <c r="BE129"/>
  <c r="BI127"/>
  <c r="BH127"/>
  <c r="BG127"/>
  <c r="BF127"/>
  <c r="T127"/>
  <c r="R127"/>
  <c r="P127"/>
  <c r="BK127"/>
  <c r="J127"/>
  <c r="BE127"/>
  <c r="BI124"/>
  <c r="BH124"/>
  <c r="BG124"/>
  <c r="BF124"/>
  <c r="T124"/>
  <c r="R124"/>
  <c r="P124"/>
  <c r="BK124"/>
  <c r="J124"/>
  <c r="BE124"/>
  <c r="BI121"/>
  <c r="BH121"/>
  <c r="BG121"/>
  <c r="BF121"/>
  <c r="T121"/>
  <c r="R121"/>
  <c r="P121"/>
  <c r="BK121"/>
  <c r="J121"/>
  <c r="BE121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09"/>
  <c r="BH109"/>
  <c r="BG109"/>
  <c r="BF109"/>
  <c r="T109"/>
  <c r="R109"/>
  <c r="P109"/>
  <c r="BK109"/>
  <c r="J109"/>
  <c r="BE109"/>
  <c r="BI107"/>
  <c r="BH107"/>
  <c r="BG107"/>
  <c r="BF107"/>
  <c r="T107"/>
  <c r="T106"/>
  <c r="R107"/>
  <c r="R106"/>
  <c r="P107"/>
  <c r="P106"/>
  <c r="BK107"/>
  <c r="BK106"/>
  <c r="J106"/>
  <c r="J107"/>
  <c r="BE107"/>
  <c r="J62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99"/>
  <c r="BH99"/>
  <c r="BG99"/>
  <c r="BF99"/>
  <c r="T99"/>
  <c r="R99"/>
  <c r="P99"/>
  <c r="BK99"/>
  <c r="J99"/>
  <c r="BE99"/>
  <c r="BI97"/>
  <c r="BH97"/>
  <c r="BG97"/>
  <c r="BF97"/>
  <c r="T97"/>
  <c r="R97"/>
  <c r="P97"/>
  <c r="BK97"/>
  <c r="J97"/>
  <c r="BE97"/>
  <c r="BI95"/>
  <c r="BH95"/>
  <c r="BG95"/>
  <c r="BF95"/>
  <c r="T95"/>
  <c r="R95"/>
  <c r="P95"/>
  <c r="BK95"/>
  <c r="J95"/>
  <c r="BE95"/>
  <c r="BI93"/>
  <c r="BH93"/>
  <c r="BG93"/>
  <c r="BF93"/>
  <c r="T93"/>
  <c r="R93"/>
  <c r="P93"/>
  <c r="BK93"/>
  <c r="J93"/>
  <c r="BE93"/>
  <c r="BI91"/>
  <c r="F37"/>
  <c i="1" r="BD57"/>
  <c i="4" r="BH91"/>
  <c r="F36"/>
  <c i="1" r="BC57"/>
  <c i="4" r="BG91"/>
  <c r="F35"/>
  <c i="1" r="BB57"/>
  <c i="4" r="BF91"/>
  <c r="J34"/>
  <c i="1" r="AW57"/>
  <c i="4" r="F34"/>
  <c i="1" r="BA57"/>
  <c i="4" r="T91"/>
  <c r="T90"/>
  <c r="T89"/>
  <c r="T88"/>
  <c r="R91"/>
  <c r="R90"/>
  <c r="R89"/>
  <c r="R88"/>
  <c r="P91"/>
  <c r="P90"/>
  <c r="P89"/>
  <c r="P88"/>
  <c i="1" r="AU57"/>
  <c i="4" r="BK91"/>
  <c r="BK90"/>
  <c r="J90"/>
  <c r="BK89"/>
  <c r="J89"/>
  <c r="BK88"/>
  <c r="J88"/>
  <c r="J59"/>
  <c r="J30"/>
  <c i="1" r="AG57"/>
  <c i="4" r="J91"/>
  <c r="BE91"/>
  <c r="J33"/>
  <c i="1" r="AV57"/>
  <c i="4" r="F33"/>
  <c i="1" r="AZ57"/>
  <c i="4" r="J61"/>
  <c r="J60"/>
  <c r="F82"/>
  <c r="E80"/>
  <c r="F52"/>
  <c r="E50"/>
  <c r="J39"/>
  <c r="J24"/>
  <c r="E24"/>
  <c r="J85"/>
  <c r="J55"/>
  <c r="J23"/>
  <c r="J21"/>
  <c r="E21"/>
  <c r="J84"/>
  <c r="J54"/>
  <c r="J20"/>
  <c r="J18"/>
  <c r="E18"/>
  <c r="F85"/>
  <c r="F55"/>
  <c r="J17"/>
  <c r="J15"/>
  <c r="E15"/>
  <c r="F84"/>
  <c r="F54"/>
  <c r="J14"/>
  <c r="J12"/>
  <c r="J82"/>
  <c r="J52"/>
  <c r="E7"/>
  <c r="E78"/>
  <c r="E48"/>
  <c i="3" r="J37"/>
  <c r="J36"/>
  <c i="1" r="AY56"/>
  <c i="3" r="J35"/>
  <c i="1" r="AX56"/>
  <c i="3" r="BI176"/>
  <c r="BH176"/>
  <c r="BG176"/>
  <c r="BF176"/>
  <c r="T176"/>
  <c r="R176"/>
  <c r="P176"/>
  <c r="BK176"/>
  <c r="J176"/>
  <c r="BE176"/>
  <c r="BI175"/>
  <c r="BH175"/>
  <c r="BG175"/>
  <c r="BF175"/>
  <c r="T175"/>
  <c r="T174"/>
  <c r="R175"/>
  <c r="R174"/>
  <c r="P175"/>
  <c r="P174"/>
  <c r="BK175"/>
  <c r="BK174"/>
  <c r="J174"/>
  <c r="J175"/>
  <c r="BE175"/>
  <c r="J68"/>
  <c r="BI173"/>
  <c r="BH173"/>
  <c r="BG173"/>
  <c r="BF173"/>
  <c r="T173"/>
  <c r="T172"/>
  <c r="T171"/>
  <c r="R173"/>
  <c r="R172"/>
  <c r="R171"/>
  <c r="P173"/>
  <c r="P172"/>
  <c r="P171"/>
  <c r="BK173"/>
  <c r="BK172"/>
  <c r="J172"/>
  <c r="BK171"/>
  <c r="J171"/>
  <c r="J173"/>
  <c r="BE173"/>
  <c r="J67"/>
  <c r="J66"/>
  <c r="BI170"/>
  <c r="BH170"/>
  <c r="BG170"/>
  <c r="BF170"/>
  <c r="T170"/>
  <c r="T169"/>
  <c r="R170"/>
  <c r="R169"/>
  <c r="P170"/>
  <c r="P169"/>
  <c r="BK170"/>
  <c r="BK169"/>
  <c r="J169"/>
  <c r="J170"/>
  <c r="BE170"/>
  <c r="J65"/>
  <c r="BI167"/>
  <c r="BH167"/>
  <c r="BG167"/>
  <c r="BF167"/>
  <c r="T167"/>
  <c r="R167"/>
  <c r="P167"/>
  <c r="BK167"/>
  <c r="J167"/>
  <c r="BE167"/>
  <c r="BI165"/>
  <c r="BH165"/>
  <c r="BG165"/>
  <c r="BF165"/>
  <c r="T165"/>
  <c r="R165"/>
  <c r="P165"/>
  <c r="BK165"/>
  <c r="J165"/>
  <c r="BE165"/>
  <c r="BI163"/>
  <c r="BH163"/>
  <c r="BG163"/>
  <c r="BF163"/>
  <c r="T163"/>
  <c r="R163"/>
  <c r="P163"/>
  <c r="BK163"/>
  <c r="J163"/>
  <c r="BE163"/>
  <c r="BI161"/>
  <c r="BH161"/>
  <c r="BG161"/>
  <c r="BF161"/>
  <c r="T161"/>
  <c r="R161"/>
  <c r="P161"/>
  <c r="BK161"/>
  <c r="J161"/>
  <c r="BE161"/>
  <c r="BI160"/>
  <c r="BH160"/>
  <c r="BG160"/>
  <c r="BF160"/>
  <c r="T160"/>
  <c r="T159"/>
  <c r="R160"/>
  <c r="R159"/>
  <c r="P160"/>
  <c r="P159"/>
  <c r="BK160"/>
  <c r="BK159"/>
  <c r="J159"/>
  <c r="J160"/>
  <c r="BE160"/>
  <c r="J64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5"/>
  <c r="BH155"/>
  <c r="BG155"/>
  <c r="BF155"/>
  <c r="T155"/>
  <c r="R155"/>
  <c r="P155"/>
  <c r="BK155"/>
  <c r="J155"/>
  <c r="BE155"/>
  <c r="BI153"/>
  <c r="BH153"/>
  <c r="BG153"/>
  <c r="BF153"/>
  <c r="T153"/>
  <c r="R153"/>
  <c r="P153"/>
  <c r="BK153"/>
  <c r="J153"/>
  <c r="BE153"/>
  <c r="BI151"/>
  <c r="BH151"/>
  <c r="BG151"/>
  <c r="BF151"/>
  <c r="T151"/>
  <c r="R151"/>
  <c r="P151"/>
  <c r="BK151"/>
  <c r="J151"/>
  <c r="BE151"/>
  <c r="BI149"/>
  <c r="BH149"/>
  <c r="BG149"/>
  <c r="BF149"/>
  <c r="T149"/>
  <c r="R149"/>
  <c r="P149"/>
  <c r="BK149"/>
  <c r="J149"/>
  <c r="BE149"/>
  <c r="BI147"/>
  <c r="BH147"/>
  <c r="BG147"/>
  <c r="BF147"/>
  <c r="T147"/>
  <c r="R147"/>
  <c r="P147"/>
  <c r="BK147"/>
  <c r="J147"/>
  <c r="BE147"/>
  <c r="BI144"/>
  <c r="BH144"/>
  <c r="BG144"/>
  <c r="BF144"/>
  <c r="T144"/>
  <c r="R144"/>
  <c r="P144"/>
  <c r="BK144"/>
  <c r="J144"/>
  <c r="BE144"/>
  <c r="BI142"/>
  <c r="BH142"/>
  <c r="BG142"/>
  <c r="BF142"/>
  <c r="T142"/>
  <c r="T141"/>
  <c r="R142"/>
  <c r="R141"/>
  <c r="P142"/>
  <c r="P141"/>
  <c r="BK142"/>
  <c r="BK141"/>
  <c r="J141"/>
  <c r="J142"/>
  <c r="BE142"/>
  <c r="J63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5"/>
  <c r="BH135"/>
  <c r="BG135"/>
  <c r="BF135"/>
  <c r="T135"/>
  <c r="R135"/>
  <c r="P135"/>
  <c r="BK135"/>
  <c r="J135"/>
  <c r="BE135"/>
  <c r="BI133"/>
  <c r="BH133"/>
  <c r="BG133"/>
  <c r="BF133"/>
  <c r="T133"/>
  <c r="R133"/>
  <c r="P133"/>
  <c r="BK133"/>
  <c r="J133"/>
  <c r="BE133"/>
  <c r="BI129"/>
  <c r="BH129"/>
  <c r="BG129"/>
  <c r="BF129"/>
  <c r="T129"/>
  <c r="R129"/>
  <c r="P129"/>
  <c r="BK129"/>
  <c r="J129"/>
  <c r="BE129"/>
  <c r="BI127"/>
  <c r="BH127"/>
  <c r="BG127"/>
  <c r="BF127"/>
  <c r="T127"/>
  <c r="T126"/>
  <c r="R127"/>
  <c r="R126"/>
  <c r="P127"/>
  <c r="P126"/>
  <c r="BK127"/>
  <c r="BK126"/>
  <c r="J126"/>
  <c r="J127"/>
  <c r="BE127"/>
  <c r="J62"/>
  <c r="BI125"/>
  <c r="BH125"/>
  <c r="BG125"/>
  <c r="BF125"/>
  <c r="T125"/>
  <c r="R125"/>
  <c r="P125"/>
  <c r="BK125"/>
  <c r="J125"/>
  <c r="BE125"/>
  <c r="BI123"/>
  <c r="BH123"/>
  <c r="BG123"/>
  <c r="BF123"/>
  <c r="T123"/>
  <c r="R123"/>
  <c r="P123"/>
  <c r="BK123"/>
  <c r="J123"/>
  <c r="BE123"/>
  <c r="BI121"/>
  <c r="BH121"/>
  <c r="BG121"/>
  <c r="BF121"/>
  <c r="T121"/>
  <c r="R121"/>
  <c r="P121"/>
  <c r="BK121"/>
  <c r="J121"/>
  <c r="BE121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2"/>
  <c r="BH112"/>
  <c r="BG112"/>
  <c r="BF112"/>
  <c r="T112"/>
  <c r="R112"/>
  <c r="P112"/>
  <c r="BK112"/>
  <c r="J112"/>
  <c r="BE112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8"/>
  <c r="BH98"/>
  <c r="BG98"/>
  <c r="BF98"/>
  <c r="T98"/>
  <c r="R98"/>
  <c r="P98"/>
  <c r="BK98"/>
  <c r="J98"/>
  <c r="BE98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3"/>
  <c r="BH93"/>
  <c r="BG93"/>
  <c r="BF93"/>
  <c r="T93"/>
  <c r="R93"/>
  <c r="P93"/>
  <c r="BK93"/>
  <c r="J93"/>
  <c r="BE93"/>
  <c r="BI91"/>
  <c r="F37"/>
  <c i="1" r="BD56"/>
  <c i="3" r="BH91"/>
  <c r="F36"/>
  <c i="1" r="BC56"/>
  <c i="3" r="BG91"/>
  <c r="F35"/>
  <c i="1" r="BB56"/>
  <c i="3" r="BF91"/>
  <c r="J34"/>
  <c i="1" r="AW56"/>
  <c i="3" r="F34"/>
  <c i="1" r="BA56"/>
  <c i="3" r="T91"/>
  <c r="T90"/>
  <c r="T89"/>
  <c r="T88"/>
  <c r="R91"/>
  <c r="R90"/>
  <c r="R89"/>
  <c r="R88"/>
  <c r="P91"/>
  <c r="P90"/>
  <c r="P89"/>
  <c r="P88"/>
  <c i="1" r="AU56"/>
  <c i="3" r="BK91"/>
  <c r="BK90"/>
  <c r="J90"/>
  <c r="BK89"/>
  <c r="J89"/>
  <c r="BK88"/>
  <c r="J88"/>
  <c r="J59"/>
  <c r="J30"/>
  <c i="1" r="AG56"/>
  <c i="3" r="J91"/>
  <c r="BE91"/>
  <c r="J33"/>
  <c i="1" r="AV56"/>
  <c i="3" r="F33"/>
  <c i="1" r="AZ56"/>
  <c i="3" r="J61"/>
  <c r="J60"/>
  <c r="F82"/>
  <c r="E80"/>
  <c r="F52"/>
  <c r="E50"/>
  <c r="J39"/>
  <c r="J24"/>
  <c r="E24"/>
  <c r="J85"/>
  <c r="J55"/>
  <c r="J23"/>
  <c r="J21"/>
  <c r="E21"/>
  <c r="J84"/>
  <c r="J54"/>
  <c r="J20"/>
  <c r="J18"/>
  <c r="E18"/>
  <c r="F85"/>
  <c r="F55"/>
  <c r="J17"/>
  <c r="J15"/>
  <c r="E15"/>
  <c r="F84"/>
  <c r="F54"/>
  <c r="J14"/>
  <c r="J12"/>
  <c r="J82"/>
  <c r="J52"/>
  <c r="E7"/>
  <c r="E78"/>
  <c r="E48"/>
  <c i="2" r="J37"/>
  <c r="J36"/>
  <c i="1" r="AY55"/>
  <c i="2" r="J35"/>
  <c i="1" r="AX55"/>
  <c i="2" r="BI184"/>
  <c r="BH184"/>
  <c r="BG184"/>
  <c r="BF184"/>
  <c r="T184"/>
  <c r="R184"/>
  <c r="P184"/>
  <c r="BK184"/>
  <c r="J184"/>
  <c r="BE184"/>
  <c r="BI183"/>
  <c r="BH183"/>
  <c r="BG183"/>
  <c r="BF183"/>
  <c r="T183"/>
  <c r="T182"/>
  <c r="R183"/>
  <c r="R182"/>
  <c r="P183"/>
  <c r="P182"/>
  <c r="BK183"/>
  <c r="BK182"/>
  <c r="J182"/>
  <c r="J183"/>
  <c r="BE183"/>
  <c r="J68"/>
  <c r="BI181"/>
  <c r="BH181"/>
  <c r="BG181"/>
  <c r="BF181"/>
  <c r="T181"/>
  <c r="T180"/>
  <c r="T179"/>
  <c r="R181"/>
  <c r="R180"/>
  <c r="R179"/>
  <c r="P181"/>
  <c r="P180"/>
  <c r="P179"/>
  <c r="BK181"/>
  <c r="BK180"/>
  <c r="J180"/>
  <c r="BK179"/>
  <c r="J179"/>
  <c r="J181"/>
  <c r="BE181"/>
  <c r="J67"/>
  <c r="J66"/>
  <c r="BI178"/>
  <c r="BH178"/>
  <c r="BG178"/>
  <c r="BF178"/>
  <c r="T178"/>
  <c r="T177"/>
  <c r="R178"/>
  <c r="R177"/>
  <c r="P178"/>
  <c r="P177"/>
  <c r="BK178"/>
  <c r="BK177"/>
  <c r="J177"/>
  <c r="J178"/>
  <c r="BE178"/>
  <c r="J65"/>
  <c r="BI175"/>
  <c r="BH175"/>
  <c r="BG175"/>
  <c r="BF175"/>
  <c r="T175"/>
  <c r="R175"/>
  <c r="P175"/>
  <c r="BK175"/>
  <c r="J175"/>
  <c r="BE175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0"/>
  <c r="BH170"/>
  <c r="BG170"/>
  <c r="BF170"/>
  <c r="T170"/>
  <c r="R170"/>
  <c r="P170"/>
  <c r="BK170"/>
  <c r="J170"/>
  <c r="BE170"/>
  <c r="BI169"/>
  <c r="BH169"/>
  <c r="BG169"/>
  <c r="BF169"/>
  <c r="T169"/>
  <c r="T168"/>
  <c r="R169"/>
  <c r="R168"/>
  <c r="P169"/>
  <c r="P168"/>
  <c r="BK169"/>
  <c r="BK168"/>
  <c r="J168"/>
  <c r="J169"/>
  <c r="BE169"/>
  <c r="J64"/>
  <c r="BI167"/>
  <c r="BH167"/>
  <c r="BG167"/>
  <c r="BF167"/>
  <c r="T167"/>
  <c r="R167"/>
  <c r="P167"/>
  <c r="BK167"/>
  <c r="J167"/>
  <c r="BE167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2"/>
  <c r="BH162"/>
  <c r="BG162"/>
  <c r="BF162"/>
  <c r="T162"/>
  <c r="R162"/>
  <c r="P162"/>
  <c r="BK162"/>
  <c r="J162"/>
  <c r="BE162"/>
  <c r="BI160"/>
  <c r="BH160"/>
  <c r="BG160"/>
  <c r="BF160"/>
  <c r="T160"/>
  <c r="R160"/>
  <c r="P160"/>
  <c r="BK160"/>
  <c r="J160"/>
  <c r="BE160"/>
  <c r="BI158"/>
  <c r="BH158"/>
  <c r="BG158"/>
  <c r="BF158"/>
  <c r="T158"/>
  <c r="R158"/>
  <c r="P158"/>
  <c r="BK158"/>
  <c r="J158"/>
  <c r="BE158"/>
  <c r="BI153"/>
  <c r="BH153"/>
  <c r="BG153"/>
  <c r="BF153"/>
  <c r="T153"/>
  <c r="R153"/>
  <c r="P153"/>
  <c r="BK153"/>
  <c r="J153"/>
  <c r="BE153"/>
  <c r="BI148"/>
  <c r="BH148"/>
  <c r="BG148"/>
  <c r="BF148"/>
  <c r="T148"/>
  <c r="R148"/>
  <c r="P148"/>
  <c r="BK148"/>
  <c r="J148"/>
  <c r="BE148"/>
  <c r="BI146"/>
  <c r="BH146"/>
  <c r="BG146"/>
  <c r="BF146"/>
  <c r="T146"/>
  <c r="R146"/>
  <c r="P146"/>
  <c r="BK146"/>
  <c r="J146"/>
  <c r="BE146"/>
  <c r="BI143"/>
  <c r="BH143"/>
  <c r="BG143"/>
  <c r="BF143"/>
  <c r="T143"/>
  <c r="R143"/>
  <c r="P143"/>
  <c r="BK143"/>
  <c r="J143"/>
  <c r="BE143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7"/>
  <c r="BH137"/>
  <c r="BG137"/>
  <c r="BF137"/>
  <c r="T137"/>
  <c r="T136"/>
  <c r="R137"/>
  <c r="R136"/>
  <c r="P137"/>
  <c r="P136"/>
  <c r="BK137"/>
  <c r="BK136"/>
  <c r="J136"/>
  <c r="J137"/>
  <c r="BE137"/>
  <c r="J63"/>
  <c r="BI133"/>
  <c r="BH133"/>
  <c r="BG133"/>
  <c r="BF133"/>
  <c r="T133"/>
  <c r="R133"/>
  <c r="P133"/>
  <c r="BK133"/>
  <c r="J133"/>
  <c r="BE133"/>
  <c r="BI130"/>
  <c r="BH130"/>
  <c r="BG130"/>
  <c r="BF130"/>
  <c r="T130"/>
  <c r="R130"/>
  <c r="P130"/>
  <c r="BK130"/>
  <c r="J130"/>
  <c r="BE130"/>
  <c r="BI128"/>
  <c r="BH128"/>
  <c r="BG128"/>
  <c r="BF128"/>
  <c r="T128"/>
  <c r="R128"/>
  <c r="P128"/>
  <c r="BK128"/>
  <c r="J128"/>
  <c r="BE128"/>
  <c r="BI125"/>
  <c r="BH125"/>
  <c r="BG125"/>
  <c r="BF125"/>
  <c r="T125"/>
  <c r="R125"/>
  <c r="P125"/>
  <c r="BK125"/>
  <c r="J125"/>
  <c r="BE125"/>
  <c r="BI122"/>
  <c r="BH122"/>
  <c r="BG122"/>
  <c r="BF122"/>
  <c r="T122"/>
  <c r="R122"/>
  <c r="P122"/>
  <c r="BK122"/>
  <c r="J122"/>
  <c r="BE122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6"/>
  <c r="BH116"/>
  <c r="BG116"/>
  <c r="BF116"/>
  <c r="T116"/>
  <c r="R116"/>
  <c r="P116"/>
  <c r="BK116"/>
  <c r="J116"/>
  <c r="BE116"/>
  <c r="BI114"/>
  <c r="BH114"/>
  <c r="BG114"/>
  <c r="BF114"/>
  <c r="T114"/>
  <c r="R114"/>
  <c r="P114"/>
  <c r="BK114"/>
  <c r="J114"/>
  <c r="BE114"/>
  <c r="BI112"/>
  <c r="BH112"/>
  <c r="BG112"/>
  <c r="BF112"/>
  <c r="T112"/>
  <c r="R112"/>
  <c r="P112"/>
  <c r="BK112"/>
  <c r="J112"/>
  <c r="BE112"/>
  <c r="BI108"/>
  <c r="BH108"/>
  <c r="BG108"/>
  <c r="BF108"/>
  <c r="T108"/>
  <c r="R108"/>
  <c r="P108"/>
  <c r="BK108"/>
  <c r="J108"/>
  <c r="BE108"/>
  <c r="BI106"/>
  <c r="BH106"/>
  <c r="BG106"/>
  <c r="BF106"/>
  <c r="T106"/>
  <c r="T105"/>
  <c r="R106"/>
  <c r="R105"/>
  <c r="P106"/>
  <c r="P105"/>
  <c r="BK106"/>
  <c r="BK105"/>
  <c r="J105"/>
  <c r="J106"/>
  <c r="BE106"/>
  <c r="J62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99"/>
  <c r="BH99"/>
  <c r="BG99"/>
  <c r="BF99"/>
  <c r="T99"/>
  <c r="R99"/>
  <c r="P99"/>
  <c r="BK99"/>
  <c r="J99"/>
  <c r="BE99"/>
  <c r="BI97"/>
  <c r="BH97"/>
  <c r="BG97"/>
  <c r="BF97"/>
  <c r="T97"/>
  <c r="R97"/>
  <c r="P97"/>
  <c r="BK97"/>
  <c r="J97"/>
  <c r="BE97"/>
  <c r="BI95"/>
  <c r="BH95"/>
  <c r="BG95"/>
  <c r="BF95"/>
  <c r="T95"/>
  <c r="R95"/>
  <c r="P95"/>
  <c r="BK95"/>
  <c r="J95"/>
  <c r="BE95"/>
  <c r="BI91"/>
  <c r="F37"/>
  <c i="1" r="BD55"/>
  <c i="2" r="BH91"/>
  <c r="F36"/>
  <c i="1" r="BC55"/>
  <c i="2" r="BG91"/>
  <c r="F35"/>
  <c i="1" r="BB55"/>
  <c i="2" r="BF91"/>
  <c r="J34"/>
  <c i="1" r="AW55"/>
  <c i="2" r="F34"/>
  <c i="1" r="BA55"/>
  <c i="2" r="T91"/>
  <c r="T90"/>
  <c r="T89"/>
  <c r="T88"/>
  <c r="R91"/>
  <c r="R90"/>
  <c r="R89"/>
  <c r="R88"/>
  <c r="P91"/>
  <c r="P90"/>
  <c r="P89"/>
  <c r="P88"/>
  <c i="1" r="AU55"/>
  <c i="2" r="BK91"/>
  <c r="BK90"/>
  <c r="J90"/>
  <c r="BK89"/>
  <c r="J89"/>
  <c r="BK88"/>
  <c r="J88"/>
  <c r="J59"/>
  <c r="J30"/>
  <c i="1" r="AG55"/>
  <c i="2" r="J91"/>
  <c r="BE91"/>
  <c r="J33"/>
  <c i="1" r="AV55"/>
  <c i="2" r="F33"/>
  <c i="1" r="AZ55"/>
  <c i="2" r="J61"/>
  <c r="J60"/>
  <c r="F82"/>
  <c r="E80"/>
  <c r="F52"/>
  <c r="E50"/>
  <c r="J39"/>
  <c r="J24"/>
  <c r="E24"/>
  <c r="J85"/>
  <c r="J55"/>
  <c r="J23"/>
  <c r="J21"/>
  <c r="E21"/>
  <c r="J84"/>
  <c r="J54"/>
  <c r="J20"/>
  <c r="J18"/>
  <c r="E18"/>
  <c r="F85"/>
  <c r="F55"/>
  <c r="J17"/>
  <c r="J15"/>
  <c r="E15"/>
  <c r="F84"/>
  <c r="F54"/>
  <c r="J14"/>
  <c r="J12"/>
  <c r="J82"/>
  <c r="J52"/>
  <c r="E7"/>
  <c r="E78"/>
  <c r="E48"/>
  <c i="1"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58"/>
  <c r="AN58"/>
  <c r="AT57"/>
  <c r="AN57"/>
  <c r="AT56"/>
  <c r="AN5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<sst xmlns="http://schemas.openxmlformats.org/spreadsheetml/2006/main">
  <si>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</si>
  <si>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</si>
  <si>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</si>
  <si>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</si>
  <si>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</si>
  <si>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{de92703e-9fce-451c-9aed-14d190376a95}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</si>
  <si>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</si>
  <si>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</si>
  <si>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</si>
  <si>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</si>
  <si>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</si>
  <si>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</si>
  <si>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</si>
  <si>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</si>
  <si>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02</t>
  </si>
  <si>
    <t xml:space="preserve"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</si>
  <si>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</si>
  <si>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Opravy chodníkových těles v Novém Jičíně</t>
  </si>
  <si>
    <t>KSO:</t>
  </si>
  <si>
    <t>CC-CZ:</t>
  </si>
  <si>
    <t>Místo:</t>
  </si>
  <si>
    <t>Nový Jičín</t>
  </si>
  <si>
    <t>Datum:</t>
  </si>
  <si>
    <t>12. 4. 2019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</si>
  <si>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</si>
  <si>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</si>
  <si>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</si>
  <si>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</si>
  <si>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</si>
  <si>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</si>
  <si>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</si>
  <si>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</si>
  <si>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</si>
  <si>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</si>
  <si>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</si>
  <si>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</si>
  <si>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</si>
  <si>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</si>
  <si>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</si>
  <si>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</si>
  <si>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</si>
  <si>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</si>
  <si>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</si>
  <si>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</si>
  <si>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</si>
  <si>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</si>
  <si>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</si>
  <si>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</si>
  <si>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</si>
  <si>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</si>
  <si>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</si>
  <si>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</si>
  <si>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</si>
  <si>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</si>
  <si>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</si>
  <si>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</si>
  <si>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</si>
  <si>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</si>
  <si>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</si>
  <si>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</si>
  <si>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</si>
  <si>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</si>
  <si>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</si>
  <si>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</si>
  <si>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</si>
  <si>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</si>
  <si>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</si>
  <si>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</si>
  <si>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</si>
  <si>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</si>
  <si>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</si>
  <si>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</si>
  <si>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</si>
  <si>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</si>
  <si>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01 - Oprava chodníkového tělesa na ulici Novellara</t>
  </si>
  <si>
    <t>STA</t>
  </si>
  <si>
    <t>1</t>
  </si>
  <si>
    <t>{01ac5707-1cb2-42d2-a652-dde1118bdc1a}</t>
  </si>
  <si>
    <t>2</t>
  </si>
  <si>
    <t>SO 02 - Oprava chodníkového tělěsa na ulici U Jičínky</t>
  </si>
  <si>
    <t>{0481c264-9749-4dcc-8763-91be46c01410}</t>
  </si>
  <si>
    <t>03</t>
  </si>
  <si>
    <t>SO 03 - Oprava chodníkového tělesa na ulici Štursova</t>
  </si>
  <si>
    <t>{04a0c9fe-ca9e-4012-adfc-8dd8af45c6fb}</t>
  </si>
  <si>
    <t>04</t>
  </si>
  <si>
    <t>SO 04 - Oprava chodníkového tělesa na ulici Beskydská</t>
  </si>
  <si>
    <t>{97c05c8a-ac47-4fba-83a3-9a628e37684a}</t>
  </si>
  <si>
    <t>KRYCÍ LIST SOUPISU PRACÍ</t>
  </si>
  <si>
    <t>Objekt:</t>
  </si>
  <si>
    <t>01 - SO 01 - Oprava chodníkového tělesa na ulici Novellara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</si>
  <si>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</si>
  <si>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</si>
  <si>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</si>
  <si>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</si>
  <si>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</si>
  <si>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</si>
  <si>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</si>
  <si>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</si>
  <si>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</si>
  <si>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</si>
  <si>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</si>
  <si>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</si>
  <si>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</si>
  <si>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</si>
  <si>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</si>
  <si>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</si>
  <si>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</si>
  <si>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</si>
  <si>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</si>
  <si>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</si>
  <si>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</si>
  <si>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</si>
  <si>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</si>
  <si>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</si>
  <si>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</si>
  <si>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</si>
  <si>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</si>
  <si>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</si>
  <si>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</si>
  <si>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</si>
  <si>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</si>
  <si>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</si>
  <si>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</si>
  <si>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</si>
  <si>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m2</t>
  </si>
  <si>
    <t>CS ÚRS 2019 01</t>
  </si>
  <si>
    <t>4</t>
  </si>
  <si>
    <t>-737421496</t>
  </si>
  <si>
    <t>VV</t>
  </si>
  <si>
    <t xml:space="preserve">"chodník v šířce 1,3m"    1,3*267,0</t>
  </si>
  <si>
    <t xml:space="preserve">"komunikace+0,5 m a v chodníku š,0,5"  (0,5+0,5)*267,0</t>
  </si>
  <si>
    <t>Součet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</si>
  <si>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</si>
  <si>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</si>
  <si>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1102890465</t>
  </si>
  <si>
    <t>3</t>
  </si>
  <si>
    <t>113107243</t>
  </si>
  <si>
    <t>Odstranění podkladů nebo krytů strojně plochy jednotlivě přes 200 m2 s přemístěním hmot na skládku na vzdálenost do 20 m nebo s naložením na dopravní prostředek živičných, o tl. vrstvy přes 100 do 150 mm</t>
  </si>
  <si>
    <t>1306665674</t>
  </si>
  <si>
    <t>113202111</t>
  </si>
  <si>
    <t xml:space="preserve">Vytrhání obrub  s vybouráním lože, s přemístěním hmot na skládku na vzdálenost do 3 m nebo s naložením na dopravní prostředek z krajníků nebo obrubníků stojatých</t>
  </si>
  <si>
    <t>m</t>
  </si>
  <si>
    <t>599563459</t>
  </si>
  <si>
    <t xml:space="preserve">"chodník"   267,0</t>
  </si>
  <si>
    <t>5</t>
  </si>
  <si>
    <t>119009001.R</t>
  </si>
  <si>
    <t>Práce související s exitencí podzemních sítí - ruční výkop, zabezpečení kabelů apod. - položka bude čerpána pouze se souhlasem investora ve stavebním deníku</t>
  </si>
  <si>
    <t>soubor</t>
  </si>
  <si>
    <t>-2142038058</t>
  </si>
  <si>
    <t>6</t>
  </si>
  <si>
    <t>181950001.R</t>
  </si>
  <si>
    <t>Úprava zeleně kolem ukončovacího chodníkového obrubníku</t>
  </si>
  <si>
    <t>2111814381</t>
  </si>
  <si>
    <t>7</t>
  </si>
  <si>
    <t>181951102</t>
  </si>
  <si>
    <t xml:space="preserve">Úprava pláně vyrovnáním výškových rozdílů  v hornině tř. 1 až 4 se zhutněním</t>
  </si>
  <si>
    <t>2081198903</t>
  </si>
  <si>
    <t>(1,8+0,15+0,45)*267,0</t>
  </si>
  <si>
    <t>Komunikace pozemní</t>
  </si>
  <si>
    <t>8</t>
  </si>
  <si>
    <t>564730011</t>
  </si>
  <si>
    <t xml:space="preserve">Podklad nebo kryt z kameniva hrubého drceného  vel. 8-16 mm s rozprostřením a zhutněním, po zhutnění tl. 100 mm</t>
  </si>
  <si>
    <t>1316218713</t>
  </si>
  <si>
    <t xml:space="preserve">"komunikace"   0,45*267,0</t>
  </si>
  <si>
    <t>9</t>
  </si>
  <si>
    <t>564750111</t>
  </si>
  <si>
    <t xml:space="preserve">Podklad nebo kryt z kameniva hrubého drceného  vel. 16-32 mm s rozprostřením a zhutněním, po zhutnění tl. 150 mm</t>
  </si>
  <si>
    <t>1933299982</t>
  </si>
  <si>
    <t xml:space="preserve">"chodník se skladbou 350 mm"   413,1-0,5*(267,0-37,5)</t>
  </si>
  <si>
    <t>10</t>
  </si>
  <si>
    <t>564750114</t>
  </si>
  <si>
    <t xml:space="preserve">Podklad nebo kryt z kameniva hrubého drceného  vel. 16-32 mm s rozprostřením a zhutněním, po zhutnění tl. 180 mm</t>
  </si>
  <si>
    <t>-892805842</t>
  </si>
  <si>
    <t xml:space="preserve">"vjezd"   67,5</t>
  </si>
  <si>
    <t>11</t>
  </si>
  <si>
    <t>564760111</t>
  </si>
  <si>
    <t xml:space="preserve">Podklad nebo kryt z kameniva hrubého drceného  vel. 16-32 mm s rozprostřením a zhutněním, po zhutnění tl. 200 mm</t>
  </si>
  <si>
    <t>-1675529177</t>
  </si>
  <si>
    <t xml:space="preserve">"chodník se skladbou 400 mm"   0,5*(267,0-37,5)</t>
  </si>
  <si>
    <t>12</t>
  </si>
  <si>
    <t>564831111</t>
  </si>
  <si>
    <t xml:space="preserve">Podklad ze štěrkodrti ŠD  s rozprostřením a zhutněním, po zhutnění tl. 100 mm</t>
  </si>
  <si>
    <t>-1566221539</t>
  </si>
  <si>
    <t xml:space="preserve">"kamenivo 0-32-chodník"  413,1+67,5</t>
  </si>
  <si>
    <t>13</t>
  </si>
  <si>
    <t>565165111</t>
  </si>
  <si>
    <t xml:space="preserve">Asfaltový beton vrstva podkladní ACP 16 (obalované kamenivo střednězrnné - OKS)  s rozprostřením a zhutněním v pruhu šířky do 3 m, po zhutnění tl. 80 mm</t>
  </si>
  <si>
    <t>-2077754869</t>
  </si>
  <si>
    <t>14</t>
  </si>
  <si>
    <t>577165131</t>
  </si>
  <si>
    <t xml:space="preserve">Asfaltový beton vrstva obrusná ACO 16 (ABH)  s rozprostřením a zhutněním z modifikovaného asfaltu, po zhutnění v pruhu šířky do 3 m tl. 70 mm</t>
  </si>
  <si>
    <t>1591974523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</si>
  <si>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</si>
  <si>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</si>
  <si>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-630742469</t>
  </si>
  <si>
    <t>267,0*1,8-67,5</t>
  </si>
  <si>
    <t>16</t>
  </si>
  <si>
    <t>M</t>
  </si>
  <si>
    <t>59245018</t>
  </si>
  <si>
    <t>dlažba skladebná betonová 200x100x60mm přírodní</t>
  </si>
  <si>
    <t>805567199</t>
  </si>
  <si>
    <t>413,1-8,8</t>
  </si>
  <si>
    <t>404,3*1,03 'Přepočtené koeficientem množství</t>
  </si>
  <si>
    <t>17</t>
  </si>
  <si>
    <t>59245006</t>
  </si>
  <si>
    <t>dlažba skladebná betonová pro nevidomé 200x100x60mm barevná</t>
  </si>
  <si>
    <t>-1665119408</t>
  </si>
  <si>
    <t>0,4*2,0*11</t>
  </si>
  <si>
    <t>8,8*1,03 'Přepočtené koeficientem množství</t>
  </si>
  <si>
    <t>18</t>
  </si>
  <si>
    <t>596211210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</si>
  <si>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50 m2</t>
  </si>
  <si>
    <t>-1983575138</t>
  </si>
  <si>
    <t xml:space="preserve">"vjezd"   1,8*(4,0+3,0+3,5+3,0+3,5+3,0+3,0+3,5+3,5+3,5+4,0)</t>
  </si>
  <si>
    <t>19</t>
  </si>
  <si>
    <t>59245020</t>
  </si>
  <si>
    <t>dlažba skladebná betonová 200x100x80mm přírodní</t>
  </si>
  <si>
    <t>-2048877858</t>
  </si>
  <si>
    <t xml:space="preserve">"vjezd"   67,5-15,0</t>
  </si>
  <si>
    <t>52,5*1,03 'Přepočtené koeficientem množství</t>
  </si>
  <si>
    <t>20</t>
  </si>
  <si>
    <t>59245009.m</t>
  </si>
  <si>
    <t>-1423474323</t>
  </si>
  <si>
    <t xml:space="preserve">"vjezd"   0,4*(4,0+3,0+3,5+3,0+3,5+3,0+3,0+3,5+3,5+3,5+4,0)</t>
  </si>
  <si>
    <t>15*1,03 'Přepočtené koeficientem množství</t>
  </si>
  <si>
    <t>Ostatní konstrukce a práce, bourání</t>
  </si>
  <si>
    <t>916131113</t>
  </si>
  <si>
    <t>Osazení silničního obrubníku betonového se zřízením lože, s vyplněním a zatřením spár cementovou maltou ležatého s boční opěrou z betonu prostého, do lože z betonu prostého</t>
  </si>
  <si>
    <t>1025046244</t>
  </si>
  <si>
    <t>3,0+3,5+3,5+3,5</t>
  </si>
  <si>
    <t>22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</si>
  <si>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</si>
  <si>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</si>
  <si>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574976092</t>
  </si>
  <si>
    <t>23</t>
  </si>
  <si>
    <t>59217028</t>
  </si>
  <si>
    <t>obrubník betonový silniční nájezdový 500x150x150mm</t>
  </si>
  <si>
    <t>1671395496</t>
  </si>
  <si>
    <t xml:space="preserve">"místo pro přecházení"    5*0,5</t>
  </si>
  <si>
    <t>2,5*1,03 'Přepočtené koeficientem množství</t>
  </si>
  <si>
    <t>24</t>
  </si>
  <si>
    <t>59217029</t>
  </si>
  <si>
    <t>obrubník betonový silniční nájezdový 1000x150x150mm</t>
  </si>
  <si>
    <t>63516223</t>
  </si>
  <si>
    <t xml:space="preserve">"vjezd"    35,0</t>
  </si>
  <si>
    <t>35*1,03 'Přepočtené koeficientem množství</t>
  </si>
  <si>
    <t>25</t>
  </si>
  <si>
    <t>59217030</t>
  </si>
  <si>
    <t>obrubník betonový silniční přechodový 1000x150x150-250mm</t>
  </si>
  <si>
    <t>2139949461</t>
  </si>
  <si>
    <t>22*1,03 'Přepočtené koeficientem množství</t>
  </si>
  <si>
    <t>26</t>
  </si>
  <si>
    <t>59217031</t>
  </si>
  <si>
    <t>obrubník betonový silniční 1000x150x250mm</t>
  </si>
  <si>
    <t>1111753240</t>
  </si>
  <si>
    <t>267,0-37,5-22,0-6,0</t>
  </si>
  <si>
    <t>4*3,0</t>
  </si>
  <si>
    <t>213,5*1,03 'Přepočtené koeficientem množství</t>
  </si>
  <si>
    <t>27</t>
  </si>
  <si>
    <t>59217026</t>
  </si>
  <si>
    <t>obrubník betonový silniční 500x150x250mm</t>
  </si>
  <si>
    <t>-580543349</t>
  </si>
  <si>
    <t>0,5*12</t>
  </si>
  <si>
    <t>0,5*3</t>
  </si>
  <si>
    <t>7,5*1,03 'Přepočtené koeficientem množství</t>
  </si>
  <si>
    <t>28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</si>
  <si>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</si>
  <si>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</si>
  <si>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1650245622</t>
  </si>
  <si>
    <t xml:space="preserve">"ukončení v zeleni"   1,8</t>
  </si>
  <si>
    <t>29</t>
  </si>
  <si>
    <t>59217017</t>
  </si>
  <si>
    <t>obrubník betonový chodníkový 1000x100x250mm</t>
  </si>
  <si>
    <t>1864900572</t>
  </si>
  <si>
    <t>2*1,03 'Přepočtené koeficientem množství</t>
  </si>
  <si>
    <t>30</t>
  </si>
  <si>
    <t>916991121</t>
  </si>
  <si>
    <t xml:space="preserve">Lože pod obrubníky, krajníky nebo obruby z dlažebních kostek  z betonu prostého tř. C 16/20</t>
  </si>
  <si>
    <t>m3</t>
  </si>
  <si>
    <t>849616057</t>
  </si>
  <si>
    <t>0,1*0,35*(267,0+1,8+13,5)</t>
  </si>
  <si>
    <t>31</t>
  </si>
  <si>
    <t>919121129.R</t>
  </si>
  <si>
    <t>Těsnění spár mezi stávajícím povrchem a novou asfaltovou plochou</t>
  </si>
  <si>
    <t>981110541</t>
  </si>
  <si>
    <t>32</t>
  </si>
  <si>
    <t>919735113</t>
  </si>
  <si>
    <t xml:space="preserve">Řezání stávajícího živičného krytu nebo podkladu  hloubky přes 100 do 150 mm</t>
  </si>
  <si>
    <t>392215026</t>
  </si>
  <si>
    <t>0,5*2+267,0</t>
  </si>
  <si>
    <t>33</t>
  </si>
  <si>
    <t>9199795551.R</t>
  </si>
  <si>
    <t>Úprava ploch kolem hydrantů, šoupat, poklopů a mříží nebo sloupů v dlážděných krytech pl do 2 m2</t>
  </si>
  <si>
    <t>kus</t>
  </si>
  <si>
    <t>280956421</t>
  </si>
  <si>
    <t>997</t>
  </si>
  <si>
    <t>Přesun sutě</t>
  </si>
  <si>
    <t>34</t>
  </si>
  <si>
    <t>997221551</t>
  </si>
  <si>
    <t xml:space="preserve">Vodorovná doprava suti  bez naložení, ale se složením a s hrubým urovnáním ze sypkých materiálů, na vzdálenost do 1 km</t>
  </si>
  <si>
    <t>t</t>
  </si>
  <si>
    <t>-1652449819</t>
  </si>
  <si>
    <t>35</t>
  </si>
  <si>
    <t>997221559</t>
  </si>
  <si>
    <t xml:space="preserve">Vodorovná doprava suti  bez naložení, ale se složením a s hrubým urovnáním Příplatek k ceně za každý další i započatý 1 km přes 1 km</t>
  </si>
  <si>
    <t>70637538</t>
  </si>
  <si>
    <t>485,673*9 'Přepočtené koeficientem množství</t>
  </si>
  <si>
    <t>36</t>
  </si>
  <si>
    <t>997221815</t>
  </si>
  <si>
    <t>Poplatek za uložení stavebního odpadu na skládce (skládkovné) z prostého betonu zatříděného do Katalogu odpadů pod kódem 170 101</t>
  </si>
  <si>
    <t>1936063813</t>
  </si>
  <si>
    <t>37</t>
  </si>
  <si>
    <t>997221845</t>
  </si>
  <si>
    <t>Poplatek za uložení stavebního odpadu na skládce (skládkovné) asfaltového bez obsahu dehtu zatříděného do Katalogu odpadů pod kódem 170 302</t>
  </si>
  <si>
    <t>1800582535</t>
  </si>
  <si>
    <t>84,372+76,362</t>
  </si>
  <si>
    <t>38</t>
  </si>
  <si>
    <t>997221855</t>
  </si>
  <si>
    <t>Poplatek za uložení stavebního odpadu na skládce (skládkovné) zeminy a kameniva zatříděného do Katalogu odpadů pod kódem 170 504</t>
  </si>
  <si>
    <t>-419903582</t>
  </si>
  <si>
    <t>270,204</t>
  </si>
  <si>
    <t>998</t>
  </si>
  <si>
    <t>Přesun hmot</t>
  </si>
  <si>
    <t>39</t>
  </si>
  <si>
    <t>998223011</t>
  </si>
  <si>
    <t xml:space="preserve">Přesun hmot pro pozemní komunikace s krytem dlážděným  dopravní vzdálenost do 200 m jakékoliv délky objektu</t>
  </si>
  <si>
    <t>2038486673</t>
  </si>
  <si>
    <t>VRN</t>
  </si>
  <si>
    <t>Vedlejší rozpočtové náklady</t>
  </si>
  <si>
    <t>VRN3</t>
  </si>
  <si>
    <t>Zařízení staveniště</t>
  </si>
  <si>
    <t>40</t>
  </si>
  <si>
    <t>031002001.R</t>
  </si>
  <si>
    <t>Zařízení staveniště - zřízení a zrušení</t>
  </si>
  <si>
    <t>1024</t>
  </si>
  <si>
    <t>814020950</t>
  </si>
  <si>
    <t>VRN9</t>
  </si>
  <si>
    <t>Ostatní náklady</t>
  </si>
  <si>
    <t>41</t>
  </si>
  <si>
    <t>091002001.R</t>
  </si>
  <si>
    <t>Ostatní náklady - vytýčení inženýrských sítí</t>
  </si>
  <si>
    <t>88421460</t>
  </si>
  <si>
    <t>42</t>
  </si>
  <si>
    <t>091002002.R</t>
  </si>
  <si>
    <t>Ostatní náklady - dočasné dopravní značení</t>
  </si>
  <si>
    <t>814189679</t>
  </si>
  <si>
    <t>02 - SO 02 - Oprava chodníkového tělěsa na ulici U Jičínky</t>
  </si>
  <si>
    <t>113107321</t>
  </si>
  <si>
    <t>Odstranění podkladů nebo krytů strojně plochy jednotlivě do 50 m2 s přemístěním hmot na skládku na vzdálenost do 3 m nebo s naložením na dopravní prostředek z kameniva hrubého drceného, o tl. vrstvy do 100 mm</t>
  </si>
  <si>
    <t>-1215025536</t>
  </si>
  <si>
    <t xml:space="preserve">"chodník"   33,1</t>
  </si>
  <si>
    <t>113107323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</si>
  <si>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</si>
  <si>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1339479135</t>
  </si>
  <si>
    <t xml:space="preserve">"komunikace"   16,3*0,5</t>
  </si>
  <si>
    <t>113107332</t>
  </si>
  <si>
    <t>Odstranění podkladů nebo krytů strojně plochy jednotlivě do 50 m2 s přemístěním hmot na skládku na vzdálenost do 3 m nebo s naložením na dopravní prostředek z betonu prostého, o tl. vrstvy přes 150 do 300 mm</t>
  </si>
  <si>
    <t>-1091172416</t>
  </si>
  <si>
    <t>113107341</t>
  </si>
  <si>
    <t>Odstranění podkladů nebo krytů strojně plochy jednotlivě do 50 m2 s přemístěním hmot na skládku na vzdálenost do 3 m nebo s naložením na dopravní prostředek živičných, o tl. vrstvy do 50 mm</t>
  </si>
  <si>
    <t>1299898889</t>
  </si>
  <si>
    <t xml:space="preserve">"chodník"   1,9*17,4+0,04</t>
  </si>
  <si>
    <t>113107343</t>
  </si>
  <si>
    <t>Odstranění podkladů nebo krytů strojně plochy jednotlivě do 50 m2 s přemístěním hmot na skládku na vzdálenost do 3 m nebo s naložením na dopravní prostředek živičných, o tl. vrstvy přes 100 do 150 mm</t>
  </si>
  <si>
    <t>-855597723</t>
  </si>
  <si>
    <t xml:space="preserve">"komunikace"  16,3*(0,5-0,2)</t>
  </si>
  <si>
    <t>503988980</t>
  </si>
  <si>
    <t>113203111</t>
  </si>
  <si>
    <t xml:space="preserve">Vytrhání obrub  s vybouráním lože, s přemístěním hmot na skládku na vzdálenost do 3 m nebo s naložením na dopravní prostředek z dlažebních kostek</t>
  </si>
  <si>
    <t>1928018642</t>
  </si>
  <si>
    <t xml:space="preserve">"komunikace"   16,3*2</t>
  </si>
  <si>
    <t>113204111</t>
  </si>
  <si>
    <t xml:space="preserve">Vytrhání obrub  s vybouráním lože, s přemístěním hmot na skládku na vzdálenost do 3 m nebo s naložením na dopravní prostředek záhonových</t>
  </si>
  <si>
    <t>-1188207060</t>
  </si>
  <si>
    <t>14,6+2,5</t>
  </si>
  <si>
    <t>-1995052393</t>
  </si>
  <si>
    <t>132112101</t>
  </si>
  <si>
    <t xml:space="preserve">Hloubení zapažených i nezapažených rýh šířky do 600 mm ručním nebo pneumatickým nářadím  s urovnáním dna do předepsaného profilu a spádu v horninách tř. 1 a 2 soudržných</t>
  </si>
  <si>
    <t>-1407332700</t>
  </si>
  <si>
    <t xml:space="preserve">"odkop kolem zahradního obrubníku"   0,3*0,3*(14,6+2,5)</t>
  </si>
  <si>
    <t>162701105</t>
  </si>
  <si>
    <t xml:space="preserve">Vodorovné přemístění výkopku nebo sypaniny po suchu  na obvyklém dopravním prostředku, bez naložení výkopku, avšak se složením bez rozhrnutí z horniny tř. 1 až 4 na vzdálenost přes 9 000 do 10 000 m</t>
  </si>
  <si>
    <t>CS ÚRS 2018 01</t>
  </si>
  <si>
    <t>-2034570361</t>
  </si>
  <si>
    <t>171201201</t>
  </si>
  <si>
    <t xml:space="preserve">Uložení sypaniny  na skládky</t>
  </si>
  <si>
    <t>1312658957</t>
  </si>
  <si>
    <t>171201211</t>
  </si>
  <si>
    <t>741712573</t>
  </si>
  <si>
    <t>0,205*1,6 'Přepočtené koeficientem množství</t>
  </si>
  <si>
    <t>175101201</t>
  </si>
  <si>
    <t>Obsypání objektů nad přilehlým původním terénem sypaninou z vhodných hornin 1 až 4 nebo materiálem uloženým ve vzdálenosti do 3 m od vnějšího kraje objektu pro jakoukoliv míru zhutnění bez prohození sypaniny sítem</t>
  </si>
  <si>
    <t>349670849</t>
  </si>
  <si>
    <t xml:space="preserve">" kolem zahradního obrubníku"   0,2*0,3*(14,6+2,5)</t>
  </si>
  <si>
    <t>175101209</t>
  </si>
  <si>
    <t>Obsypání objektů nad přilehlým původním terénem sypaninou z vhodných hornin 1 až 4 nebo materiálem uloženým ve vzdálenosti do 3 m od vnějšího kraje objektu pro jakoukoliv míru zhutnění Příplatek k ceně za prohození sypaniny sítem</t>
  </si>
  <si>
    <t>931617032</t>
  </si>
  <si>
    <t>175101909.R</t>
  </si>
  <si>
    <t>Příplatek za zvýšený objem obsypu obrubníků - zajištění a dovoz ornice- položka bude čerpána pouze se souhlasem investora ve stavebním deníku</t>
  </si>
  <si>
    <t>-1951763816</t>
  </si>
  <si>
    <t>1,026*0,2</t>
  </si>
  <si>
    <t>181114711</t>
  </si>
  <si>
    <t>Odstranění kamene z pozemku sebráním kamene, hmotnosti jednotlivě do 15 kg</t>
  </si>
  <si>
    <t>CS ÚRS 2017 02</t>
  </si>
  <si>
    <t>2069828918</t>
  </si>
  <si>
    <t>181411131</t>
  </si>
  <si>
    <t>Založení trávníku na půdě předem připravené plochy do 1000 m2 výsevem včetně utažení parkového v rovině nebo na svahu do 1:5</t>
  </si>
  <si>
    <t>1009435874</t>
  </si>
  <si>
    <t xml:space="preserve">" kolem zahradního obrubníku"   0,3*(14,6+2,5)</t>
  </si>
  <si>
    <t>00572420</t>
  </si>
  <si>
    <t>osivo směs travní parková okrasná</t>
  </si>
  <si>
    <t>kg</t>
  </si>
  <si>
    <t>163693111</t>
  </si>
  <si>
    <t>5,13*0,005 'Přepočtené koeficientem množství</t>
  </si>
  <si>
    <t>181951101</t>
  </si>
  <si>
    <t xml:space="preserve">Úprava pláně vyrovnáním výškových rozdílů  v hornině tř. 1 až 4 bez zhutnění</t>
  </si>
  <si>
    <t>1935408861</t>
  </si>
  <si>
    <t>-933178089</t>
  </si>
  <si>
    <t>-1774032086</t>
  </si>
  <si>
    <t>-931814036</t>
  </si>
  <si>
    <t>-1810885550</t>
  </si>
  <si>
    <t xml:space="preserve">"kamenivo 0-32"  33,1</t>
  </si>
  <si>
    <t>-872016209</t>
  </si>
  <si>
    <t>1204207953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</si>
  <si>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</si>
  <si>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</si>
  <si>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-1427320222</t>
  </si>
  <si>
    <t>59245015</t>
  </si>
  <si>
    <t>dlažba zámková profilová základní 200x165x60mm přírodní</t>
  </si>
  <si>
    <t>-34499606</t>
  </si>
  <si>
    <t>33,1*1,03 'Přepočtené koeficientem množství</t>
  </si>
  <si>
    <t>1024053024</t>
  </si>
  <si>
    <t xml:space="preserve">"horní hrana chodníkového obrubníku bude v úrovni zámkové dlažby"   16,3</t>
  </si>
  <si>
    <t>1920186079</t>
  </si>
  <si>
    <t>16,0</t>
  </si>
  <si>
    <t>16*1,03 'Přepočtené koeficientem množství</t>
  </si>
  <si>
    <t>59217024</t>
  </si>
  <si>
    <t>obrubník betonový chodníkový 500x100x250mm</t>
  </si>
  <si>
    <t>1139187421</t>
  </si>
  <si>
    <t>0,5*1,03 'Přepočtené koeficientem množství</t>
  </si>
  <si>
    <t>916331112</t>
  </si>
  <si>
    <t>Osazení zahradního obrubníku betonového s ložem tl. od 50 do 100 mm z betonu prostého tř. C 12/15 s boční opěrou z betonu prostého tř. C 12/15</t>
  </si>
  <si>
    <t>-1171469747</t>
  </si>
  <si>
    <t xml:space="preserve">"horní hrana zahradního obrubníku bude 6 cm nad úrovni povrchu zámkové dlažby"   17,1</t>
  </si>
  <si>
    <t>59217008</t>
  </si>
  <si>
    <t>obrubník betonový parkový 1000x80x200mm</t>
  </si>
  <si>
    <t>-1571194389</t>
  </si>
  <si>
    <t>59217007</t>
  </si>
  <si>
    <t>obrubník betonový parkový 500x80x200mm</t>
  </si>
  <si>
    <t>155657759</t>
  </si>
  <si>
    <t>3*1,03 'Přepočtené koeficientem množství</t>
  </si>
  <si>
    <t>-73730585</t>
  </si>
  <si>
    <t>0,1*0,35*(17,1+16,3)</t>
  </si>
  <si>
    <t>-400597375</t>
  </si>
  <si>
    <t>-1502541927</t>
  </si>
  <si>
    <t>132771599</t>
  </si>
  <si>
    <t>1428766454</t>
  </si>
  <si>
    <t>42,464*9 'Přepočtené koeficientem množství</t>
  </si>
  <si>
    <t>1217264662</t>
  </si>
  <si>
    <t>20,688+3,342+0,684</t>
  </si>
  <si>
    <t>1364787337</t>
  </si>
  <si>
    <t>3,244+1,545</t>
  </si>
  <si>
    <t>36635414</t>
  </si>
  <si>
    <t>5,627+3,586+3,749</t>
  </si>
  <si>
    <t>43</t>
  </si>
  <si>
    <t>1522595829</t>
  </si>
  <si>
    <t>44</t>
  </si>
  <si>
    <t>1717937366</t>
  </si>
  <si>
    <t>45</t>
  </si>
  <si>
    <t>1855911572</t>
  </si>
  <si>
    <t>46</t>
  </si>
  <si>
    <t>-21664614</t>
  </si>
  <si>
    <t>03 - SO 03 - Oprava chodníkového tělesa na ulici Štursova</t>
  </si>
  <si>
    <t>113106134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</si>
  <si>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</si>
  <si>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-1696968856</t>
  </si>
  <si>
    <t>(20,9+2,8)*1,4+14,9*1,35+0,005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</si>
  <si>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</si>
  <si>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</si>
  <si>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82454381</t>
  </si>
  <si>
    <t>53,3-4,2</t>
  </si>
  <si>
    <t>-810712557</t>
  </si>
  <si>
    <t>20,7+4,2</t>
  </si>
  <si>
    <t>575940661</t>
  </si>
  <si>
    <t xml:space="preserve">"odsekání betonu podél oplocení"    0,2*13,2+0,1*23,0</t>
  </si>
  <si>
    <t>-236621772</t>
  </si>
  <si>
    <t>0,5*(1,4*2+38,6)</t>
  </si>
  <si>
    <t>-1048727880</t>
  </si>
  <si>
    <t>38,6+1,4*2</t>
  </si>
  <si>
    <t>-485880657</t>
  </si>
  <si>
    <t>-780433187</t>
  </si>
  <si>
    <t>53,3+20,7</t>
  </si>
  <si>
    <t>1042665652</t>
  </si>
  <si>
    <t xml:space="preserve">"komunikace"   20,7</t>
  </si>
  <si>
    <t>-1005600672</t>
  </si>
  <si>
    <t xml:space="preserve">"chodník"   53,3-4,2</t>
  </si>
  <si>
    <t>-1739355983</t>
  </si>
  <si>
    <t xml:space="preserve">"vjezd"   4,2</t>
  </si>
  <si>
    <t>-1242832211</t>
  </si>
  <si>
    <t xml:space="preserve">"kamenivo 0-32-chodník"  53,3</t>
  </si>
  <si>
    <t>240639629</t>
  </si>
  <si>
    <t>2040136117</t>
  </si>
  <si>
    <t>1802114777</t>
  </si>
  <si>
    <t>53,3-3,0*1,4</t>
  </si>
  <si>
    <t>-1313593167</t>
  </si>
  <si>
    <t>49,1-3,74</t>
  </si>
  <si>
    <t>45,36*1,03 'Přepočtené koeficientem množství</t>
  </si>
  <si>
    <t>325424231</t>
  </si>
  <si>
    <t xml:space="preserve">"místo pro přecházení"   0,4*1,4+0,4*0,8+0,4*1,35+0,4*0,8+0,4*5,0</t>
  </si>
  <si>
    <t>3,74*1,03 'Přepočtené koeficientem množství</t>
  </si>
  <si>
    <t>2056437392</t>
  </si>
  <si>
    <t xml:space="preserve">"vjezd"   3,0*1,4</t>
  </si>
  <si>
    <t>-1904587040</t>
  </si>
  <si>
    <t xml:space="preserve">"vjezd"   3,0*1,4-3,0*0,4</t>
  </si>
  <si>
    <t>1406695102</t>
  </si>
  <si>
    <t xml:space="preserve">"vjezd"   3,0*0,4</t>
  </si>
  <si>
    <t>1,2*1,03 'Přepočtené koeficientem množství</t>
  </si>
  <si>
    <t>-841611626</t>
  </si>
  <si>
    <t>1480147441</t>
  </si>
  <si>
    <t xml:space="preserve">"místo pro přecházení"    4</t>
  </si>
  <si>
    <t>4*1,03 'Přepočtené koeficientem množství</t>
  </si>
  <si>
    <t>-315645066</t>
  </si>
  <si>
    <t xml:space="preserve">"místo pro přecházení"    2</t>
  </si>
  <si>
    <t xml:space="preserve">"vjezd"    3</t>
  </si>
  <si>
    <t>5*1,03 'Přepočtené koeficientem množství</t>
  </si>
  <si>
    <t>-101048038</t>
  </si>
  <si>
    <t>1002263206</t>
  </si>
  <si>
    <t>32*1,03 'Přepočtené koeficientem množství</t>
  </si>
  <si>
    <t>2131324503</t>
  </si>
  <si>
    <t>0,1*0,35*43</t>
  </si>
  <si>
    <t>347475226</t>
  </si>
  <si>
    <t>-1438274386</t>
  </si>
  <si>
    <t>919794441</t>
  </si>
  <si>
    <t xml:space="preserve">Úprava ploch kolem hydrantů, šoupat, kanalizačních poklopů a mříží, sloupů apod.  v živičných krytech jakékoliv tloušťky, jednotlivě v půdorysné ploše do 2 m2</t>
  </si>
  <si>
    <t>765908877</t>
  </si>
  <si>
    <t>-1465453478</t>
  </si>
  <si>
    <t>-2000586760</t>
  </si>
  <si>
    <t>2019474717</t>
  </si>
  <si>
    <t>57,169*9 'Přepočtené koeficientem množství</t>
  </si>
  <si>
    <t>-152241984</t>
  </si>
  <si>
    <t>13,858+3,088+8,487</t>
  </si>
  <si>
    <t>-2061940996</t>
  </si>
  <si>
    <t>6,541</t>
  </si>
  <si>
    <t>2010986625</t>
  </si>
  <si>
    <t>14,239+10,956</t>
  </si>
  <si>
    <t>1702587553</t>
  </si>
  <si>
    <t>1759289212</t>
  </si>
  <si>
    <t>-618427308</t>
  </si>
  <si>
    <t>2052361662</t>
  </si>
  <si>
    <t>04 - SO 04 - Oprava chodníkového tělesa na ulici Beskydská</t>
  </si>
  <si>
    <t>2104231525</t>
  </si>
  <si>
    <t>1,1*1,5+2,1*4,0+1,1*8,5+0,9*4,0+1,0*42,0+1,2*33,5+1,7*10,0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</si>
  <si>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</si>
  <si>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</si>
  <si>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185390919</t>
  </si>
  <si>
    <t xml:space="preserve">"chodník"  122,2</t>
  </si>
  <si>
    <t>113107163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</si>
  <si>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</si>
  <si>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487264762</t>
  </si>
  <si>
    <t xml:space="preserve">"komunikace"  55,75</t>
  </si>
  <si>
    <t xml:space="preserve">"asfaltové vjezdy"    22,05</t>
  </si>
  <si>
    <t>113107183</t>
  </si>
  <si>
    <t>Odstranění podkladů nebo krytů strojně plochy jednotlivě přes 50 m2 do 200 m2 s přemístěním hmot na skládku na vzdálenost do 20 m nebo s naložením na dopravní prostředek živičných, o tl. vrstvy přes 100 do 150 mm</t>
  </si>
  <si>
    <t>-1806792850</t>
  </si>
  <si>
    <t>0,5*(1,5+4,0+8,5+4,0+41,5+5,0+32,5+5,0+9,5)</t>
  </si>
  <si>
    <t>113107324</t>
  </si>
  <si>
    <t>Odstranění podkladů nebo krytů strojně plochy jednotlivě do 50 m2 s přemístěním hmot na skládku na vzdálenost do 3 m nebo s naložením na dopravní prostředek z kameniva hrubého drceného, o tl. vrstvy přes 300 do 400 mm</t>
  </si>
  <si>
    <t>1281138732</t>
  </si>
  <si>
    <t xml:space="preserve">"vjezd-snížení"   4,0*2,0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</si>
  <si>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</si>
  <si>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</si>
  <si>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154559842</t>
  </si>
  <si>
    <t xml:space="preserve">"asfaltové vjezdy"    2,2*4,5+2,7*4,5</t>
  </si>
  <si>
    <t>113201112</t>
  </si>
  <si>
    <t xml:space="preserve">Vytrhání obrub  s vybouráním lože, s přemístěním hmot na skládku na vzdálenost do 3 m nebo s naložením na dopravní prostředek silničních ležatých</t>
  </si>
  <si>
    <t>1660915471</t>
  </si>
  <si>
    <t xml:space="preserve">"betonové ležaté"   4,0</t>
  </si>
  <si>
    <t>"žulové obruby"8,5+4,0+41,5+32,5+9,5+1,5*4</t>
  </si>
  <si>
    <t>606465065</t>
  </si>
  <si>
    <t xml:space="preserve">"betonové silniční"   1,5</t>
  </si>
  <si>
    <t>-718294710</t>
  </si>
  <si>
    <t>-563827833</t>
  </si>
  <si>
    <t xml:space="preserve">"rýha pro chodníkový obrubník a rozšíření chodníku"  0,6*0,6*(20,5+11,5+10,0)</t>
  </si>
  <si>
    <t xml:space="preserve">"rýha pro chodníkový obrubník"  0,3*0,3*(1,5+17,5+15,0+17,5)</t>
  </si>
  <si>
    <t>-662576117</t>
  </si>
  <si>
    <t>-1516853348</t>
  </si>
  <si>
    <t>1810515122</t>
  </si>
  <si>
    <t>19,755*1,6 'Přepočtené koeficientem množství</t>
  </si>
  <si>
    <t>1882459296</t>
  </si>
  <si>
    <t>40,65*0,15</t>
  </si>
  <si>
    <t>181301102</t>
  </si>
  <si>
    <t>Rozprostření a urovnání ornice v rovině nebo ve svahu sklonu do 1:5 při souvislé ploše do 500 m2, tl. vrstvy přes 100 do 150 mm</t>
  </si>
  <si>
    <t>-2113702654</t>
  </si>
  <si>
    <t xml:space="preserve">"rýha pro chodníkový obrubník a rozšíření chodníku"  0,6*(20,5+11,5+10,0)</t>
  </si>
  <si>
    <t xml:space="preserve">"kolem chodníkový obrubník"  0,3*(1,5+17,5+15,0+17,5)</t>
  </si>
  <si>
    <t>-302270349</t>
  </si>
  <si>
    <t xml:space="preserve">" kolem chodn.obrubníku"   40,65</t>
  </si>
  <si>
    <t>1341726863</t>
  </si>
  <si>
    <t>40,65*0,005 'Přepočtené koeficientem množství</t>
  </si>
  <si>
    <t>827588819</t>
  </si>
  <si>
    <t xml:space="preserve">" zelen kolem chodník obrubníku"   40,65</t>
  </si>
  <si>
    <t>1711987794</t>
  </si>
  <si>
    <t>112,7+39,9</t>
  </si>
  <si>
    <t>182101101</t>
  </si>
  <si>
    <t xml:space="preserve">Svahování trvalých svahů do projektovaných profilů  s potřebným přemístěním výkopku při svahování v zářezech v hornině tř. 1 až 4</t>
  </si>
  <si>
    <t>1089645860</t>
  </si>
  <si>
    <t xml:space="preserve">"zeleně kolem chodníkových obrub"    1,0*(1,5+17,5+20,5+11,5+15,0+17,5+10,0)</t>
  </si>
  <si>
    <t>564730111</t>
  </si>
  <si>
    <t xml:space="preserve">Podklad nebo kryt z kameniva hrubého drceného  vel. 16-32 mm s rozprostřením a zhutněním, po zhutnění tl. 100 mm</t>
  </si>
  <si>
    <t>-2112633972</t>
  </si>
  <si>
    <t xml:space="preserve">"komunikace"   0,5*111,5</t>
  </si>
  <si>
    <t>604443942</t>
  </si>
  <si>
    <t xml:space="preserve">"chodník se skladbou 350 mm"   112,7</t>
  </si>
  <si>
    <t>-2059970217</t>
  </si>
  <si>
    <t xml:space="preserve">"chodník se skladbou 400 mm"   39,9</t>
  </si>
  <si>
    <t>1304488948</t>
  </si>
  <si>
    <t xml:space="preserve">"kamenivo 0-32-chodník"  112,7+39,9</t>
  </si>
  <si>
    <t>564931412</t>
  </si>
  <si>
    <t xml:space="preserve">Podklad nebo podsyp z asfaltového recyklátu  s rozprostřením a zhutněním, po zhutnění tl. 100 mm</t>
  </si>
  <si>
    <t>-1216577180</t>
  </si>
  <si>
    <t>-926011131</t>
  </si>
  <si>
    <t>1087941665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</si>
  <si>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</si>
  <si>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</si>
  <si>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294570828</t>
  </si>
  <si>
    <t>1,1*1,5+1,1*(8,5+4,0+26,0+10,5)+1,2*32,5+1,7*9,5</t>
  </si>
  <si>
    <t>1,0*1,0*2</t>
  </si>
  <si>
    <t>59245212</t>
  </si>
  <si>
    <t>dlažba zámková profilová základní 196x161x60mm přírodní</t>
  </si>
  <si>
    <t>-1045400186</t>
  </si>
  <si>
    <t>112,7-2,28</t>
  </si>
  <si>
    <t>110,42*1,03 'Přepočtené koeficientem množství</t>
  </si>
  <si>
    <t>59245219.m</t>
  </si>
  <si>
    <t>dlažba zámková profilová pro nevidomé 196x161x60mm barevná</t>
  </si>
  <si>
    <t>-463665589</t>
  </si>
  <si>
    <t xml:space="preserve">"přechod pro chodce"    0,4*5,0+(1,1-0,4)*0,4</t>
  </si>
  <si>
    <t>2,28*1,03 'Přepočtené koeficientem množství</t>
  </si>
  <si>
    <t>2020945793</t>
  </si>
  <si>
    <t xml:space="preserve">"vjezd"   4,0*2,1+5,0*1,1+1,0*4,0+5,0*1,1+1,0*4,0+5,0*1,7+1,0*4,0</t>
  </si>
  <si>
    <t>59245213</t>
  </si>
  <si>
    <t>dlažba zámková profilová základní 196x161x80mm přírodní</t>
  </si>
  <si>
    <t>1059850504</t>
  </si>
  <si>
    <t xml:space="preserve">"vjezd"   39,9-7,6</t>
  </si>
  <si>
    <t>32,3*1,03 'Přepočtené koeficientem množství</t>
  </si>
  <si>
    <t>59245218.m</t>
  </si>
  <si>
    <t>2078218349</t>
  </si>
  <si>
    <t xml:space="preserve">"vjezd"   0,4*(4,0+5,0*3)</t>
  </si>
  <si>
    <t>7,6*1,03 'Přepočtené koeficientem množství</t>
  </si>
  <si>
    <t>915211112</t>
  </si>
  <si>
    <t xml:space="preserve">Vodorovné dopravní značení stříkaným plastem  dělící čára šířky 125 mm souvislá bílá retroreflexní</t>
  </si>
  <si>
    <t>-1536209414</t>
  </si>
  <si>
    <t>(1,5+4,0+8,5+4,0+41,5+5,0+32,5+5,0+9,5)</t>
  </si>
  <si>
    <t>915231112</t>
  </si>
  <si>
    <t xml:space="preserve">Vodorovné dopravní značení stříkaným plastem  přechody pro chodce, šipky, symboly nápisy bílé retroreflexní</t>
  </si>
  <si>
    <t>-1805894065</t>
  </si>
  <si>
    <t>4,0*0,5</t>
  </si>
  <si>
    <t>250053336</t>
  </si>
  <si>
    <t xml:space="preserve">"vjezdy"   4,0*4</t>
  </si>
  <si>
    <t>167510651</t>
  </si>
  <si>
    <t xml:space="preserve">"u mostu"   1,5+4,0</t>
  </si>
  <si>
    <t>1718591825</t>
  </si>
  <si>
    <t xml:space="preserve">"vjezd u mostu"    4,0</t>
  </si>
  <si>
    <t>-1695312601</t>
  </si>
  <si>
    <t>1*1,03 'Přepočtené koeficientem množství</t>
  </si>
  <si>
    <t>745800066</t>
  </si>
  <si>
    <t xml:space="preserve">"vjezd u mostu"    0,5</t>
  </si>
  <si>
    <t>1042397253</t>
  </si>
  <si>
    <t xml:space="preserve">"vjezdy"    4,0*4</t>
  </si>
  <si>
    <t>-715395510</t>
  </si>
  <si>
    <t xml:space="preserve">"vstupy-vrátka"  2,0+1,0*4</t>
  </si>
  <si>
    <t xml:space="preserve">"zeleň"   1,5+17,5+1,0+20,5+11,5+15,0+1,0+17,5+10,0</t>
  </si>
  <si>
    <t xml:space="preserve">"vjezdy"   1,0*8</t>
  </si>
  <si>
    <t>-354377038</t>
  </si>
  <si>
    <t xml:space="preserve">"vstupy-vrátka"  1,0*4</t>
  </si>
  <si>
    <t xml:space="preserve">"zeleň"   1,0+17,0+1,0+20,0+11,0+15,0+1,0+17,0+10,0</t>
  </si>
  <si>
    <t>105*1,03 'Přepočtené koeficientem množství</t>
  </si>
  <si>
    <t>554943855</t>
  </si>
  <si>
    <t xml:space="preserve">"zeleň"   0,5+0,5+0,5+0,5+0,5</t>
  </si>
  <si>
    <t>916241213</t>
  </si>
  <si>
    <t>Osazení obrubníku kamenného se zřízením lože, s vyplněním a zatřením spár cementovou maltou stojatého s boční opěrou z betonu prostého, do lože z betonu prostého</t>
  </si>
  <si>
    <t>-29217663</t>
  </si>
  <si>
    <t>8,5+4,0+26,0+5,0+10,5+5,0+32,5+5,0+9,5</t>
  </si>
  <si>
    <t>58380203</t>
  </si>
  <si>
    <t>krajník kamenný žulový silniční 180x200x300-800mm</t>
  </si>
  <si>
    <t>-340709117</t>
  </si>
  <si>
    <t>od celkového množství se odečtou obruby vybourané a očištěné k dalšímu použití</t>
  </si>
  <si>
    <t>106,0-82,0</t>
  </si>
  <si>
    <t>24*1,03 'Přepočtené koeficientem množství</t>
  </si>
  <si>
    <t>47</t>
  </si>
  <si>
    <t>916629001.R</t>
  </si>
  <si>
    <t>Příplatek za snížení a snížené uložení kamenných obrubníků u vjezdů</t>
  </si>
  <si>
    <t>2041061281</t>
  </si>
  <si>
    <t>1,0+2,0+4,0+(2,0+5,0)*3</t>
  </si>
  <si>
    <t>48</t>
  </si>
  <si>
    <t>-2135628869</t>
  </si>
  <si>
    <t>0,1*0,35*(16,0+5,5+103,5)+0,1*0,4*106,0</t>
  </si>
  <si>
    <t>49</t>
  </si>
  <si>
    <t>-1839186987</t>
  </si>
  <si>
    <t>50</t>
  </si>
  <si>
    <t>-246416367</t>
  </si>
  <si>
    <t>0,5*2+(1,5+4,0+8,5+4,0+41,5+5,0+32,5+5,0+9,5)</t>
  </si>
  <si>
    <t>51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</si>
  <si>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</si>
  <si>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</si>
  <si>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-1160407627</t>
  </si>
  <si>
    <t xml:space="preserve">"žulové obruby"   102,0</t>
  </si>
  <si>
    <t xml:space="preserve">"odpočet poškozených obrub"    -(102,0*0,2-0,4)</t>
  </si>
  <si>
    <t>52</t>
  </si>
  <si>
    <t>1281617709</t>
  </si>
  <si>
    <t>odpočet vybouraných žulových ibrubníků, které jsou zpět použity</t>
  </si>
  <si>
    <t>159,598-23,78</t>
  </si>
  <si>
    <t>53</t>
  </si>
  <si>
    <t>1468203020</t>
  </si>
  <si>
    <t>135,818</t>
  </si>
  <si>
    <t>135,818*9 'Přepočtené koeficientem množství</t>
  </si>
  <si>
    <t>54</t>
  </si>
  <si>
    <t>997221571</t>
  </si>
  <si>
    <t xml:space="preserve">Vodorovná doprava vybouraných hmot  bez naložení, ale se složením a s hrubým urovnáním na vzdálenost do 1 km</t>
  </si>
  <si>
    <t>1056376825</t>
  </si>
  <si>
    <t>vybourané žulové obruby ke zpětnému použití - odvoz na meziskládku a zpět</t>
  </si>
  <si>
    <t>23,78*2</t>
  </si>
  <si>
    <t>55</t>
  </si>
  <si>
    <t>997221612</t>
  </si>
  <si>
    <t xml:space="preserve">Nakládání na dopravní prostředky  pro vodorovnou dopravu vybouraných hmot</t>
  </si>
  <si>
    <t>1768379804</t>
  </si>
  <si>
    <t>56</t>
  </si>
  <si>
    <t>1895658705</t>
  </si>
  <si>
    <t>31,772+0,2+5,8</t>
  </si>
  <si>
    <t>57</t>
  </si>
  <si>
    <t>223737744</t>
  </si>
  <si>
    <t>17,617+4,851</t>
  </si>
  <si>
    <t>58</t>
  </si>
  <si>
    <t>-1583900388</t>
  </si>
  <si>
    <t>35,438+34,232+4,64</t>
  </si>
  <si>
    <t>59</t>
  </si>
  <si>
    <t>-133540248</t>
  </si>
  <si>
    <t>60</t>
  </si>
  <si>
    <t>217198727</t>
  </si>
  <si>
    <t>61</t>
  </si>
  <si>
    <t>2131775929</t>
  </si>
  <si>
    <t>62</t>
  </si>
  <si>
    <t>-1342496561</t>
  </si>
  <si>
    <t>63</t>
  </si>
  <si>
    <t>092002000</t>
  </si>
  <si>
    <t>Ostatní náklady související s provozem</t>
  </si>
  <si>
    <t>Kč</t>
  </si>
  <si>
    <t>1309859215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</si>
</sst>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4" fontId="15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left" vertical="center"/>
    </xf>
    <xf numFmtId="4" fontId="3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166" fontId="28" fillId="0" borderId="12" xfId="0" applyNumberFormat="1" applyFont="1" applyBorder="1" applyAlignment="1" applyProtection="1"/>
    <xf numFmtId="166" fontId="28" fillId="0" borderId="13" xfId="0" applyNumberFormat="1" applyFont="1" applyBorder="1" applyAlignment="1" applyProtection="1"/>
    <xf numFmtId="4" fontId="17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2" xfId="0" applyFont="1" applyBorder="1" applyAlignment="1" applyProtection="1">
      <alignment horizontal="center" vertical="center"/>
    </xf>
    <xf numFmtId="49" fontId="0" fillId="0" borderId="22" xfId="0" applyNumberFormat="1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 wrapText="1"/>
    </xf>
    <xf numFmtId="167" fontId="0" fillId="0" borderId="22" xfId="0" applyNumberFormat="1" applyFont="1" applyBorder="1" applyAlignment="1" applyProtection="1">
      <alignment vertical="center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0" fillId="0" borderId="22" xfId="0" applyFont="1" applyBorder="1" applyAlignment="1" applyProtection="1">
      <alignment horizontal="center" vertical="center"/>
    </xf>
    <xf numFmtId="49" fontId="30" fillId="0" borderId="22" xfId="0" applyNumberFormat="1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center" vertical="center" wrapText="1"/>
    </xf>
    <xf numFmtId="167" fontId="30" fillId="0" borderId="22" xfId="0" applyNumberFormat="1" applyFont="1" applyBorder="1" applyAlignment="1" applyProtection="1">
      <alignment vertical="center"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</xf>
    <xf numFmtId="0" fontId="30" fillId="0" borderId="3" xfId="0" applyFont="1" applyBorder="1" applyAlignment="1">
      <alignment vertical="center"/>
    </xf>
    <xf numFmtId="0" fontId="30" fillId="2" borderId="14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ht="36.96" customHeight="1">
      <c r="AR2"/>
      <c r="BS2" s="15" t="s">
        <v>6</v>
      </c>
      <c r="BT2" s="15" t="s">
        <v>7</v>
      </c>
    </row>
    <row r="3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ht="24.96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ht="36.96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ht="18.48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ht="6.96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ht="12" customHeight="1">
      <c r="B13" s="19"/>
      <c r="C13" s="20"/>
      <c r="D13" s="30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29</v>
      </c>
      <c r="AO13" s="20"/>
      <c r="AP13" s="20"/>
      <c r="AQ13" s="20"/>
      <c r="AR13" s="18"/>
      <c r="BE13" s="29"/>
      <c r="BS13" s="15" t="s">
        <v>6</v>
      </c>
    </row>
    <row r="14">
      <c r="B14" s="19"/>
      <c r="C14" s="20"/>
      <c r="D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L14" s="20"/>
      <c r="AM14" s="20"/>
      <c r="AN14" s="32" t="s">
        <v>29</v>
      </c>
      <c r="AO14" s="20"/>
      <c r="AP14" s="20"/>
      <c r="AQ14" s="20"/>
      <c r="AR14" s="18"/>
      <c r="BE14" s="29"/>
      <c r="BS14" s="15" t="s">
        <v>6</v>
      </c>
    </row>
    <row r="15" ht="6.96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ht="12" customHeight="1">
      <c r="B16" s="19"/>
      <c r="C16" s="20"/>
      <c r="D16" s="30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ht="18.48" customHeight="1">
      <c r="B17" s="19"/>
      <c r="C17" s="20"/>
      <c r="D17" s="20"/>
      <c r="E17" s="25" t="s">
        <v>26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31</v>
      </c>
    </row>
    <row r="18" ht="6.96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ht="12" customHeight="1">
      <c r="B19" s="19"/>
      <c r="C19" s="20"/>
      <c r="D19" s="30" t="s">
        <v>32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ht="18.48" customHeight="1">
      <c r="B20" s="19"/>
      <c r="C20" s="20"/>
      <c r="D20" s="20"/>
      <c r="E20" s="25" t="s">
        <v>26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4</v>
      </c>
    </row>
    <row r="21" ht="6.96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ht="12" customHeight="1">
      <c r="B22" s="19"/>
      <c r="C22" s="20"/>
      <c r="D22" s="30" t="s">
        <v>33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ht="6.96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ht="6.96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="1" customFormat="1" ht="25.92" customHeight="1">
      <c r="B26" s="36"/>
      <c r="C26" s="37"/>
      <c r="D26" s="38" t="s">
        <v>34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ROUND(AG54,2)</f>
        <v>0</v>
      </c>
      <c r="AL26" s="39"/>
      <c r="AM26" s="39"/>
      <c r="AN26" s="39"/>
      <c r="AO26" s="39"/>
      <c r="AP26" s="37"/>
      <c r="AQ26" s="37"/>
      <c r="AR26" s="41"/>
      <c r="BE26" s="29"/>
    </row>
    <row r="27" s="1" customFormat="1" ht="6.96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9"/>
    </row>
    <row r="28" s="1" customForma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35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36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37</v>
      </c>
      <c r="AL28" s="42"/>
      <c r="AM28" s="42"/>
      <c r="AN28" s="42"/>
      <c r="AO28" s="42"/>
      <c r="AP28" s="37"/>
      <c r="AQ28" s="37"/>
      <c r="AR28" s="41"/>
      <c r="BE28" s="29"/>
    </row>
    <row r="29" s="2" customFormat="1" ht="14.4" customHeight="1">
      <c r="B29" s="43"/>
      <c r="C29" s="44"/>
      <c r="D29" s="30" t="s">
        <v>38</v>
      </c>
      <c r="E29" s="44"/>
      <c r="F29" s="30" t="s">
        <v>39</v>
      </c>
      <c r="G29" s="44"/>
      <c r="H29" s="44"/>
      <c r="I29" s="44"/>
      <c r="J29" s="44"/>
      <c r="K29" s="44"/>
      <c r="L29" s="45">
        <v>0.20999999999999999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ROUND(AZ54,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ROUND(AV54, 2)</f>
        <v>0</v>
      </c>
      <c r="AL29" s="44"/>
      <c r="AM29" s="44"/>
      <c r="AN29" s="44"/>
      <c r="AO29" s="44"/>
      <c r="AP29" s="44"/>
      <c r="AQ29" s="44"/>
      <c r="AR29" s="47"/>
      <c r="BE29" s="29"/>
    </row>
    <row r="30" s="2" customFormat="1" ht="14.4" customHeight="1">
      <c r="B30" s="43"/>
      <c r="C30" s="44"/>
      <c r="D30" s="44"/>
      <c r="E30" s="44"/>
      <c r="F30" s="30" t="s">
        <v>40</v>
      </c>
      <c r="G30" s="44"/>
      <c r="H30" s="44"/>
      <c r="I30" s="44"/>
      <c r="J30" s="44"/>
      <c r="K30" s="44"/>
      <c r="L30" s="45">
        <v>0.14999999999999999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ROUND(BA54,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ROUND(AW54, 2)</f>
        <v>0</v>
      </c>
      <c r="AL30" s="44"/>
      <c r="AM30" s="44"/>
      <c r="AN30" s="44"/>
      <c r="AO30" s="44"/>
      <c r="AP30" s="44"/>
      <c r="AQ30" s="44"/>
      <c r="AR30" s="47"/>
      <c r="BE30" s="29"/>
    </row>
    <row r="31" hidden="1" s="2" customFormat="1" ht="14.4" customHeight="1">
      <c r="B31" s="43"/>
      <c r="C31" s="44"/>
      <c r="D31" s="44"/>
      <c r="E31" s="44"/>
      <c r="F31" s="30" t="s">
        <v>41</v>
      </c>
      <c r="G31" s="44"/>
      <c r="H31" s="44"/>
      <c r="I31" s="44"/>
      <c r="J31" s="44"/>
      <c r="K31" s="44"/>
      <c r="L31" s="45">
        <v>0.20999999999999999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ROUND(BB54,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29"/>
    </row>
    <row r="32" hidden="1" s="2" customFormat="1" ht="14.4" customHeight="1">
      <c r="B32" s="43"/>
      <c r="C32" s="44"/>
      <c r="D32" s="44"/>
      <c r="E32" s="44"/>
      <c r="F32" s="30" t="s">
        <v>42</v>
      </c>
      <c r="G32" s="44"/>
      <c r="H32" s="44"/>
      <c r="I32" s="44"/>
      <c r="J32" s="44"/>
      <c r="K32" s="44"/>
      <c r="L32" s="45">
        <v>0.14999999999999999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ROUND(BC54,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29"/>
    </row>
    <row r="33" hidden="1" s="2" customFormat="1" ht="14.4" customHeight="1">
      <c r="B33" s="43"/>
      <c r="C33" s="44"/>
      <c r="D33" s="44"/>
      <c r="E33" s="44"/>
      <c r="F33" s="30" t="s">
        <v>43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ROUND(BD54,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29"/>
    </row>
    <row r="34" s="1" customFormat="1" ht="6.96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9"/>
    </row>
    <row r="35" s="1" customFormat="1" ht="25.92" customHeight="1">
      <c r="B35" s="36"/>
      <c r="C35" s="48"/>
      <c r="D35" s="49" t="s">
        <v>44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45</v>
      </c>
      <c r="U35" s="50"/>
      <c r="V35" s="50"/>
      <c r="W35" s="50"/>
      <c r="X35" s="52" t="s">
        <v>46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1"/>
    </row>
    <row r="36" s="1" customFormat="1" ht="6.96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="1" customFormat="1" ht="6.96" customHeight="1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41"/>
    </row>
    <row r="41" s="1" customFormat="1" ht="6.96" customHeight="1"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41"/>
    </row>
    <row r="42" s="1" customFormat="1" ht="24.96" customHeight="1">
      <c r="B42" s="36"/>
      <c r="C42" s="21" t="s">
        <v>47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1"/>
    </row>
    <row r="43" s="1" customFormat="1" ht="6.96" customHeight="1"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1"/>
    </row>
    <row r="44" s="1" customFormat="1" ht="12" customHeight="1">
      <c r="B44" s="36"/>
      <c r="C44" s="30" t="s">
        <v>13</v>
      </c>
      <c r="D44" s="37"/>
      <c r="E44" s="37"/>
      <c r="F44" s="37"/>
      <c r="G44" s="37"/>
      <c r="H44" s="37"/>
      <c r="I44" s="37"/>
      <c r="J44" s="37"/>
      <c r="K44" s="37"/>
      <c r="L44" s="37" t="str">
        <f>K5</f>
        <v>02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41"/>
    </row>
    <row r="45" s="3" customFormat="1" ht="36.96" customHeight="1">
      <c r="B45" s="59"/>
      <c r="C45" s="60" t="s">
        <v>16</v>
      </c>
      <c r="D45" s="61"/>
      <c r="E45" s="61"/>
      <c r="F45" s="61"/>
      <c r="G45" s="61"/>
      <c r="H45" s="61"/>
      <c r="I45" s="61"/>
      <c r="J45" s="61"/>
      <c r="K45" s="61"/>
      <c r="L45" s="62" t="str">
        <f>K6</f>
        <v>Opravy chodníkových těles v Novém Jičíně</v>
      </c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3"/>
    </row>
    <row r="46" s="1" customFormat="1" ht="6.96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1"/>
    </row>
    <row r="47" s="1" customFormat="1" ht="12" customHeight="1">
      <c r="B47" s="36"/>
      <c r="C47" s="30" t="s">
        <v>20</v>
      </c>
      <c r="D47" s="37"/>
      <c r="E47" s="37"/>
      <c r="F47" s="37"/>
      <c r="G47" s="37"/>
      <c r="H47" s="37"/>
      <c r="I47" s="37"/>
      <c r="J47" s="37"/>
      <c r="K47" s="37"/>
      <c r="L47" s="64" t="str">
        <f>IF(K8="","",K8)</f>
        <v>Nový Jičín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22</v>
      </c>
      <c r="AJ47" s="37"/>
      <c r="AK47" s="37"/>
      <c r="AL47" s="37"/>
      <c r="AM47" s="65" t="str">
        <f>IF(AN8= "","",AN8)</f>
        <v>12. 4. 2019</v>
      </c>
      <c r="AN47" s="65"/>
      <c r="AO47" s="37"/>
      <c r="AP47" s="37"/>
      <c r="AQ47" s="37"/>
      <c r="AR47" s="41"/>
    </row>
    <row r="48" s="1" customFormat="1" ht="6.96" customHeight="1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1"/>
    </row>
    <row r="49" s="1" customFormat="1" ht="13.65" customHeight="1">
      <c r="B49" s="36"/>
      <c r="C49" s="30" t="s">
        <v>24</v>
      </c>
      <c r="D49" s="37"/>
      <c r="E49" s="37"/>
      <c r="F49" s="37"/>
      <c r="G49" s="37"/>
      <c r="H49" s="37"/>
      <c r="I49" s="37"/>
      <c r="J49" s="37"/>
      <c r="K49" s="37"/>
      <c r="L49" s="37" t="str">
        <f>IF(E11= "","",E11)</f>
        <v xml:space="preserve"> 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30</v>
      </c>
      <c r="AJ49" s="37"/>
      <c r="AK49" s="37"/>
      <c r="AL49" s="37"/>
      <c r="AM49" s="66" t="str">
        <f>IF(E17="","",E17)</f>
        <v xml:space="preserve"> </v>
      </c>
      <c r="AN49" s="37"/>
      <c r="AO49" s="37"/>
      <c r="AP49" s="37"/>
      <c r="AQ49" s="37"/>
      <c r="AR49" s="41"/>
      <c r="AS49" s="67" t="s">
        <v>48</v>
      </c>
      <c r="AT49" s="68"/>
      <c r="AU49" s="69"/>
      <c r="AV49" s="69"/>
      <c r="AW49" s="69"/>
      <c r="AX49" s="69"/>
      <c r="AY49" s="69"/>
      <c r="AZ49" s="69"/>
      <c r="BA49" s="69"/>
      <c r="BB49" s="69"/>
      <c r="BC49" s="69"/>
      <c r="BD49" s="70"/>
    </row>
    <row r="50" s="1" customFormat="1" ht="13.65" customHeight="1">
      <c r="B50" s="36"/>
      <c r="C50" s="30" t="s">
        <v>28</v>
      </c>
      <c r="D50" s="37"/>
      <c r="E50" s="37"/>
      <c r="F50" s="37"/>
      <c r="G50" s="37"/>
      <c r="H50" s="37"/>
      <c r="I50" s="37"/>
      <c r="J50" s="37"/>
      <c r="K50" s="37"/>
      <c r="L50" s="37" t="str">
        <f>IF(E14= 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32</v>
      </c>
      <c r="AJ50" s="37"/>
      <c r="AK50" s="37"/>
      <c r="AL50" s="37"/>
      <c r="AM50" s="66" t="str">
        <f>IF(E20="","",E20)</f>
        <v xml:space="preserve"> </v>
      </c>
      <c r="AN50" s="37"/>
      <c r="AO50" s="37"/>
      <c r="AP50" s="37"/>
      <c r="AQ50" s="37"/>
      <c r="AR50" s="41"/>
      <c r="AS50" s="71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4"/>
    </row>
    <row r="51" s="1" customFormat="1" ht="10.8" customHeight="1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1"/>
      <c r="AS51" s="75"/>
      <c r="AT51" s="76"/>
      <c r="AU51" s="77"/>
      <c r="AV51" s="77"/>
      <c r="AW51" s="77"/>
      <c r="AX51" s="77"/>
      <c r="AY51" s="77"/>
      <c r="AZ51" s="77"/>
      <c r="BA51" s="77"/>
      <c r="BB51" s="77"/>
      <c r="BC51" s="77"/>
      <c r="BD51" s="78"/>
    </row>
    <row r="52" s="1" customFormat="1" ht="29.28" customHeight="1">
      <c r="B52" s="36"/>
      <c r="C52" s="79" t="s">
        <v>49</v>
      </c>
      <c r="D52" s="80"/>
      <c r="E52" s="80"/>
      <c r="F52" s="80"/>
      <c r="G52" s="80"/>
      <c r="H52" s="81"/>
      <c r="I52" s="82" t="s">
        <v>50</v>
      </c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3" t="s">
        <v>51</v>
      </c>
      <c r="AH52" s="80"/>
      <c r="AI52" s="80"/>
      <c r="AJ52" s="80"/>
      <c r="AK52" s="80"/>
      <c r="AL52" s="80"/>
      <c r="AM52" s="80"/>
      <c r="AN52" s="82" t="s">
        <v>52</v>
      </c>
      <c r="AO52" s="80"/>
      <c r="AP52" s="84"/>
      <c r="AQ52" s="85" t="s">
        <v>53</v>
      </c>
      <c r="AR52" s="41"/>
      <c r="AS52" s="86" t="s">
        <v>54</v>
      </c>
      <c r="AT52" s="87" t="s">
        <v>55</v>
      </c>
      <c r="AU52" s="87" t="s">
        <v>56</v>
      </c>
      <c r="AV52" s="87" t="s">
        <v>57</v>
      </c>
      <c r="AW52" s="87" t="s">
        <v>58</v>
      </c>
      <c r="AX52" s="87" t="s">
        <v>59</v>
      </c>
      <c r="AY52" s="87" t="s">
        <v>60</v>
      </c>
      <c r="AZ52" s="87" t="s">
        <v>61</v>
      </c>
      <c r="BA52" s="87" t="s">
        <v>62</v>
      </c>
      <c r="BB52" s="87" t="s">
        <v>63</v>
      </c>
      <c r="BC52" s="87" t="s">
        <v>64</v>
      </c>
      <c r="BD52" s="88" t="s">
        <v>65</v>
      </c>
    </row>
    <row r="53" s="1" customFormat="1" ht="10.8" customHeight="1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1"/>
      <c r="AS53" s="89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1"/>
    </row>
    <row r="54" s="4" customFormat="1" ht="32.4" customHeight="1">
      <c r="B54" s="92"/>
      <c r="C54" s="93" t="s">
        <v>66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5">
        <f>ROUND(SUM(AG55:AG58),2)</f>
        <v>0</v>
      </c>
      <c r="AH54" s="95"/>
      <c r="AI54" s="95"/>
      <c r="AJ54" s="95"/>
      <c r="AK54" s="95"/>
      <c r="AL54" s="95"/>
      <c r="AM54" s="95"/>
      <c r="AN54" s="96">
        <f>SUM(AG54,AT54)</f>
        <v>0</v>
      </c>
      <c r="AO54" s="96"/>
      <c r="AP54" s="96"/>
      <c r="AQ54" s="97" t="s">
        <v>1</v>
      </c>
      <c r="AR54" s="98"/>
      <c r="AS54" s="99">
        <f>ROUND(SUM(AS55:AS58),2)</f>
        <v>0</v>
      </c>
      <c r="AT54" s="100">
        <f>ROUND(SUM(AV54:AW54),2)</f>
        <v>0</v>
      </c>
      <c r="AU54" s="101">
        <f>ROUND(SUM(AU55:AU58),5)</f>
        <v>0</v>
      </c>
      <c r="AV54" s="100">
        <f>ROUND(AZ54*L29,2)</f>
        <v>0</v>
      </c>
      <c r="AW54" s="100">
        <f>ROUND(BA54*L30,2)</f>
        <v>0</v>
      </c>
      <c r="AX54" s="100">
        <f>ROUND(BB54*L29,2)</f>
        <v>0</v>
      </c>
      <c r="AY54" s="100">
        <f>ROUND(BC54*L30,2)</f>
        <v>0</v>
      </c>
      <c r="AZ54" s="100">
        <f>ROUND(SUM(AZ55:AZ58),2)</f>
        <v>0</v>
      </c>
      <c r="BA54" s="100">
        <f>ROUND(SUM(BA55:BA58),2)</f>
        <v>0</v>
      </c>
      <c r="BB54" s="100">
        <f>ROUND(SUM(BB55:BB58),2)</f>
        <v>0</v>
      </c>
      <c r="BC54" s="100">
        <f>ROUND(SUM(BC55:BC58),2)</f>
        <v>0</v>
      </c>
      <c r="BD54" s="102">
        <f>ROUND(SUM(BD55:BD58),2)</f>
        <v>0</v>
      </c>
      <c r="BS54" s="103" t="s">
        <v>67</v>
      </c>
      <c r="BT54" s="103" t="s">
        <v>68</v>
      </c>
      <c r="BU54" s="104" t="s">
        <v>69</v>
      </c>
      <c r="BV54" s="103" t="s">
        <v>70</v>
      </c>
      <c r="BW54" s="103" t="s">
        <v>5</v>
      </c>
      <c r="BX54" s="103" t="s">
        <v>71</v>
      </c>
      <c r="CL54" s="103" t="s">
        <v>1</v>
      </c>
    </row>
    <row r="55" s="5" customFormat="1" ht="27" customHeight="1">
      <c r="A55" s="105" t="s">
        <v>72</v>
      </c>
      <c r="B55" s="106"/>
      <c r="C55" s="107"/>
      <c r="D55" s="108" t="s">
        <v>73</v>
      </c>
      <c r="E55" s="108"/>
      <c r="F55" s="108"/>
      <c r="G55" s="108"/>
      <c r="H55" s="108"/>
      <c r="I55" s="109"/>
      <c r="J55" s="108" t="s">
        <v>74</v>
      </c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10">
        <f>'01 - SO 01 - Oprava chodn...'!J30</f>
        <v>0</v>
      </c>
      <c r="AH55" s="109"/>
      <c r="AI55" s="109"/>
      <c r="AJ55" s="109"/>
      <c r="AK55" s="109"/>
      <c r="AL55" s="109"/>
      <c r="AM55" s="109"/>
      <c r="AN55" s="110">
        <f>SUM(AG55,AT55)</f>
        <v>0</v>
      </c>
      <c r="AO55" s="109"/>
      <c r="AP55" s="109"/>
      <c r="AQ55" s="111" t="s">
        <v>75</v>
      </c>
      <c r="AR55" s="112"/>
      <c r="AS55" s="113">
        <v>0</v>
      </c>
      <c r="AT55" s="114">
        <f>ROUND(SUM(AV55:AW55),2)</f>
        <v>0</v>
      </c>
      <c r="AU55" s="115">
        <f>'01 - SO 01 - Oprava chodn...'!P88</f>
        <v>0</v>
      </c>
      <c r="AV55" s="114">
        <f>'01 - SO 01 - Oprava chodn...'!J33</f>
        <v>0</v>
      </c>
      <c r="AW55" s="114">
        <f>'01 - SO 01 - Oprava chodn...'!J34</f>
        <v>0</v>
      </c>
      <c r="AX55" s="114">
        <f>'01 - SO 01 - Oprava chodn...'!J35</f>
        <v>0</v>
      </c>
      <c r="AY55" s="114">
        <f>'01 - SO 01 - Oprava chodn...'!J36</f>
        <v>0</v>
      </c>
      <c r="AZ55" s="114">
        <f>'01 - SO 01 - Oprava chodn...'!F33</f>
        <v>0</v>
      </c>
      <c r="BA55" s="114">
        <f>'01 - SO 01 - Oprava chodn...'!F34</f>
        <v>0</v>
      </c>
      <c r="BB55" s="114">
        <f>'01 - SO 01 - Oprava chodn...'!F35</f>
        <v>0</v>
      </c>
      <c r="BC55" s="114">
        <f>'01 - SO 01 - Oprava chodn...'!F36</f>
        <v>0</v>
      </c>
      <c r="BD55" s="116">
        <f>'01 - SO 01 - Oprava chodn...'!F37</f>
        <v>0</v>
      </c>
      <c r="BT55" s="117" t="s">
        <v>76</v>
      </c>
      <c r="BV55" s="117" t="s">
        <v>70</v>
      </c>
      <c r="BW55" s="117" t="s">
        <v>77</v>
      </c>
      <c r="BX55" s="117" t="s">
        <v>5</v>
      </c>
      <c r="CL55" s="117" t="s">
        <v>1</v>
      </c>
      <c r="CM55" s="117" t="s">
        <v>78</v>
      </c>
    </row>
    <row r="56" s="5" customFormat="1" ht="27" customHeight="1">
      <c r="A56" s="105" t="s">
        <v>72</v>
      </c>
      <c r="B56" s="106"/>
      <c r="C56" s="107"/>
      <c r="D56" s="108" t="s">
        <v>14</v>
      </c>
      <c r="E56" s="108"/>
      <c r="F56" s="108"/>
      <c r="G56" s="108"/>
      <c r="H56" s="108"/>
      <c r="I56" s="109"/>
      <c r="J56" s="108" t="s">
        <v>79</v>
      </c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10">
        <f>'02 - SO 02 - Oprava chodn...'!J30</f>
        <v>0</v>
      </c>
      <c r="AH56" s="109"/>
      <c r="AI56" s="109"/>
      <c r="AJ56" s="109"/>
      <c r="AK56" s="109"/>
      <c r="AL56" s="109"/>
      <c r="AM56" s="109"/>
      <c r="AN56" s="110">
        <f>SUM(AG56,AT56)</f>
        <v>0</v>
      </c>
      <c r="AO56" s="109"/>
      <c r="AP56" s="109"/>
      <c r="AQ56" s="111" t="s">
        <v>75</v>
      </c>
      <c r="AR56" s="112"/>
      <c r="AS56" s="113">
        <v>0</v>
      </c>
      <c r="AT56" s="114">
        <f>ROUND(SUM(AV56:AW56),2)</f>
        <v>0</v>
      </c>
      <c r="AU56" s="115">
        <f>'02 - SO 02 - Oprava chodn...'!P88</f>
        <v>0</v>
      </c>
      <c r="AV56" s="114">
        <f>'02 - SO 02 - Oprava chodn...'!J33</f>
        <v>0</v>
      </c>
      <c r="AW56" s="114">
        <f>'02 - SO 02 - Oprava chodn...'!J34</f>
        <v>0</v>
      </c>
      <c r="AX56" s="114">
        <f>'02 - SO 02 - Oprava chodn...'!J35</f>
        <v>0</v>
      </c>
      <c r="AY56" s="114">
        <f>'02 - SO 02 - Oprava chodn...'!J36</f>
        <v>0</v>
      </c>
      <c r="AZ56" s="114">
        <f>'02 - SO 02 - Oprava chodn...'!F33</f>
        <v>0</v>
      </c>
      <c r="BA56" s="114">
        <f>'02 - SO 02 - Oprava chodn...'!F34</f>
        <v>0</v>
      </c>
      <c r="BB56" s="114">
        <f>'02 - SO 02 - Oprava chodn...'!F35</f>
        <v>0</v>
      </c>
      <c r="BC56" s="114">
        <f>'02 - SO 02 - Oprava chodn...'!F36</f>
        <v>0</v>
      </c>
      <c r="BD56" s="116">
        <f>'02 - SO 02 - Oprava chodn...'!F37</f>
        <v>0</v>
      </c>
      <c r="BT56" s="117" t="s">
        <v>76</v>
      </c>
      <c r="BV56" s="117" t="s">
        <v>70</v>
      </c>
      <c r="BW56" s="117" t="s">
        <v>80</v>
      </c>
      <c r="BX56" s="117" t="s">
        <v>5</v>
      </c>
      <c r="CL56" s="117" t="s">
        <v>1</v>
      </c>
      <c r="CM56" s="117" t="s">
        <v>78</v>
      </c>
    </row>
    <row r="57" s="5" customFormat="1" ht="27" customHeight="1">
      <c r="A57" s="105" t="s">
        <v>72</v>
      </c>
      <c r="B57" s="106"/>
      <c r="C57" s="107"/>
      <c r="D57" s="108" t="s">
        <v>81</v>
      </c>
      <c r="E57" s="108"/>
      <c r="F57" s="108"/>
      <c r="G57" s="108"/>
      <c r="H57" s="108"/>
      <c r="I57" s="109"/>
      <c r="J57" s="108" t="s">
        <v>82</v>
      </c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10">
        <f>'03 - SO 03 - Oprava chodn...'!J30</f>
        <v>0</v>
      </c>
      <c r="AH57" s="109"/>
      <c r="AI57" s="109"/>
      <c r="AJ57" s="109"/>
      <c r="AK57" s="109"/>
      <c r="AL57" s="109"/>
      <c r="AM57" s="109"/>
      <c r="AN57" s="110">
        <f>SUM(AG57,AT57)</f>
        <v>0</v>
      </c>
      <c r="AO57" s="109"/>
      <c r="AP57" s="109"/>
      <c r="AQ57" s="111" t="s">
        <v>75</v>
      </c>
      <c r="AR57" s="112"/>
      <c r="AS57" s="113">
        <v>0</v>
      </c>
      <c r="AT57" s="114">
        <f>ROUND(SUM(AV57:AW57),2)</f>
        <v>0</v>
      </c>
      <c r="AU57" s="115">
        <f>'03 - SO 03 - Oprava chodn...'!P88</f>
        <v>0</v>
      </c>
      <c r="AV57" s="114">
        <f>'03 - SO 03 - Oprava chodn...'!J33</f>
        <v>0</v>
      </c>
      <c r="AW57" s="114">
        <f>'03 - SO 03 - Oprava chodn...'!J34</f>
        <v>0</v>
      </c>
      <c r="AX57" s="114">
        <f>'03 - SO 03 - Oprava chodn...'!J35</f>
        <v>0</v>
      </c>
      <c r="AY57" s="114">
        <f>'03 - SO 03 - Oprava chodn...'!J36</f>
        <v>0</v>
      </c>
      <c r="AZ57" s="114">
        <f>'03 - SO 03 - Oprava chodn...'!F33</f>
        <v>0</v>
      </c>
      <c r="BA57" s="114">
        <f>'03 - SO 03 - Oprava chodn...'!F34</f>
        <v>0</v>
      </c>
      <c r="BB57" s="114">
        <f>'03 - SO 03 - Oprava chodn...'!F35</f>
        <v>0</v>
      </c>
      <c r="BC57" s="114">
        <f>'03 - SO 03 - Oprava chodn...'!F36</f>
        <v>0</v>
      </c>
      <c r="BD57" s="116">
        <f>'03 - SO 03 - Oprava chodn...'!F37</f>
        <v>0</v>
      </c>
      <c r="BT57" s="117" t="s">
        <v>76</v>
      </c>
      <c r="BV57" s="117" t="s">
        <v>70</v>
      </c>
      <c r="BW57" s="117" t="s">
        <v>83</v>
      </c>
      <c r="BX57" s="117" t="s">
        <v>5</v>
      </c>
      <c r="CL57" s="117" t="s">
        <v>1</v>
      </c>
      <c r="CM57" s="117" t="s">
        <v>78</v>
      </c>
    </row>
    <row r="58" s="5" customFormat="1" ht="27" customHeight="1">
      <c r="A58" s="105" t="s">
        <v>72</v>
      </c>
      <c r="B58" s="106"/>
      <c r="C58" s="107"/>
      <c r="D58" s="108" t="s">
        <v>84</v>
      </c>
      <c r="E58" s="108"/>
      <c r="F58" s="108"/>
      <c r="G58" s="108"/>
      <c r="H58" s="108"/>
      <c r="I58" s="109"/>
      <c r="J58" s="108" t="s">
        <v>85</v>
      </c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10">
        <f>'04 - SO 04 - Oprava chodn...'!J30</f>
        <v>0</v>
      </c>
      <c r="AH58" s="109"/>
      <c r="AI58" s="109"/>
      <c r="AJ58" s="109"/>
      <c r="AK58" s="109"/>
      <c r="AL58" s="109"/>
      <c r="AM58" s="109"/>
      <c r="AN58" s="110">
        <f>SUM(AG58,AT58)</f>
        <v>0</v>
      </c>
      <c r="AO58" s="109"/>
      <c r="AP58" s="109"/>
      <c r="AQ58" s="111" t="s">
        <v>75</v>
      </c>
      <c r="AR58" s="112"/>
      <c r="AS58" s="118">
        <v>0</v>
      </c>
      <c r="AT58" s="119">
        <f>ROUND(SUM(AV58:AW58),2)</f>
        <v>0</v>
      </c>
      <c r="AU58" s="120">
        <f>'04 - SO 04 - Oprava chodn...'!P88</f>
        <v>0</v>
      </c>
      <c r="AV58" s="119">
        <f>'04 - SO 04 - Oprava chodn...'!J33</f>
        <v>0</v>
      </c>
      <c r="AW58" s="119">
        <f>'04 - SO 04 - Oprava chodn...'!J34</f>
        <v>0</v>
      </c>
      <c r="AX58" s="119">
        <f>'04 - SO 04 - Oprava chodn...'!J35</f>
        <v>0</v>
      </c>
      <c r="AY58" s="119">
        <f>'04 - SO 04 - Oprava chodn...'!J36</f>
        <v>0</v>
      </c>
      <c r="AZ58" s="119">
        <f>'04 - SO 04 - Oprava chodn...'!F33</f>
        <v>0</v>
      </c>
      <c r="BA58" s="119">
        <f>'04 - SO 04 - Oprava chodn...'!F34</f>
        <v>0</v>
      </c>
      <c r="BB58" s="119">
        <f>'04 - SO 04 - Oprava chodn...'!F35</f>
        <v>0</v>
      </c>
      <c r="BC58" s="119">
        <f>'04 - SO 04 - Oprava chodn...'!F36</f>
        <v>0</v>
      </c>
      <c r="BD58" s="121">
        <f>'04 - SO 04 - Oprava chodn...'!F37</f>
        <v>0</v>
      </c>
      <c r="BT58" s="117" t="s">
        <v>76</v>
      </c>
      <c r="BV58" s="117" t="s">
        <v>70</v>
      </c>
      <c r="BW58" s="117" t="s">
        <v>86</v>
      </c>
      <c r="BX58" s="117" t="s">
        <v>5</v>
      </c>
      <c r="CL58" s="117" t="s">
        <v>1</v>
      </c>
      <c r="CM58" s="117" t="s">
        <v>78</v>
      </c>
    </row>
    <row r="59" s="1" customFormat="1" ht="30" customHeight="1"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41"/>
    </row>
    <row r="60" s="1" customFormat="1" ht="6.96" customHeight="1"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41"/>
    </row>
  </sheetData>
  <sheetProtection sheet="1" formatColumns="0" formatRows="0" objects="1" scenarios="1" spinCount="100000" saltValue="K/oHXe+k4xL9xa06HuwKG0cpE6W0YQyIVAjPM77ZLxnp8l139vd+4xdbhUVFEiUmEmsIevKB3xsMR2uaOktCmw==" hashValue="9bafiedh6ObBgLB3a0udH45qMitkmbbUo86GMj5edOBvP4a30DkE5ie9fmDEE6TchcSKaX1OR5ZzB01Mdnw+oA==" algorithmName="SHA-512" password="CC35"/>
  <mergeCells count="54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  <mergeCell ref="D58:H58"/>
    <mergeCell ref="J58:AF58"/>
  </mergeCells>
  <hyperlinks>
    <hyperlink ref="A55" location="'01 - SO 01 - Oprava chodn...'!C2" display="/"/>
    <hyperlink ref="A56" location="'02 - SO 02 - Oprava chodn...'!C2" display="/"/>
    <hyperlink ref="A57" location="'03 - SO 03 - Oprava chodn...'!C2" display="/"/>
    <hyperlink ref="A58" location="'04 - SO 04 - Oprava chodn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2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5" t="s">
        <v>77</v>
      </c>
    </row>
    <row r="3" ht="6.96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8"/>
      <c r="AT3" s="15" t="s">
        <v>78</v>
      </c>
    </row>
    <row r="4" ht="24.96" customHeight="1">
      <c r="B4" s="18"/>
      <c r="D4" s="126" t="s">
        <v>87</v>
      </c>
      <c r="L4" s="18"/>
      <c r="M4" s="22" t="s">
        <v>10</v>
      </c>
      <c r="AT4" s="15" t="s">
        <v>4</v>
      </c>
    </row>
    <row r="5" ht="6.96" customHeight="1">
      <c r="B5" s="18"/>
      <c r="L5" s="18"/>
    </row>
    <row r="6" ht="12" customHeight="1">
      <c r="B6" s="18"/>
      <c r="D6" s="127" t="s">
        <v>16</v>
      </c>
      <c r="L6" s="18"/>
    </row>
    <row r="7" ht="16.5" customHeight="1">
      <c r="B7" s="18"/>
      <c r="E7" s="128" t="str">
        <f>'Rekapitulace stavby'!K6</f>
        <v>Opravy chodníkových těles v Novém Jičíně</v>
      </c>
      <c r="F7" s="127"/>
      <c r="G7" s="127"/>
      <c r="H7" s="127"/>
      <c r="L7" s="18"/>
    </row>
    <row r="8" s="1" customFormat="1" ht="12" customHeight="1">
      <c r="B8" s="41"/>
      <c r="D8" s="127" t="s">
        <v>88</v>
      </c>
      <c r="I8" s="129"/>
      <c r="L8" s="41"/>
    </row>
    <row r="9" s="1" customFormat="1" ht="36.96" customHeight="1">
      <c r="B9" s="41"/>
      <c r="E9" s="130" t="s">
        <v>89</v>
      </c>
      <c r="F9" s="1"/>
      <c r="G9" s="1"/>
      <c r="H9" s="1"/>
      <c r="I9" s="129"/>
      <c r="L9" s="41"/>
    </row>
    <row r="10" s="1" customFormat="1">
      <c r="B10" s="41"/>
      <c r="I10" s="129"/>
      <c r="L10" s="41"/>
    </row>
    <row r="11" s="1" customFormat="1" ht="12" customHeight="1">
      <c r="B11" s="41"/>
      <c r="D11" s="127" t="s">
        <v>18</v>
      </c>
      <c r="F11" s="15" t="s">
        <v>1</v>
      </c>
      <c r="I11" s="131" t="s">
        <v>19</v>
      </c>
      <c r="J11" s="15" t="s">
        <v>1</v>
      </c>
      <c r="L11" s="41"/>
    </row>
    <row r="12" s="1" customFormat="1" ht="12" customHeight="1">
      <c r="B12" s="41"/>
      <c r="D12" s="127" t="s">
        <v>20</v>
      </c>
      <c r="F12" s="15" t="s">
        <v>21</v>
      </c>
      <c r="I12" s="131" t="s">
        <v>22</v>
      </c>
      <c r="J12" s="132" t="str">
        <f>'Rekapitulace stavby'!AN8</f>
        <v>12. 4. 2019</v>
      </c>
      <c r="L12" s="41"/>
    </row>
    <row r="13" s="1" customFormat="1" ht="10.8" customHeight="1">
      <c r="B13" s="41"/>
      <c r="I13" s="129"/>
      <c r="L13" s="41"/>
    </row>
    <row r="14" s="1" customFormat="1" ht="12" customHeight="1">
      <c r="B14" s="41"/>
      <c r="D14" s="127" t="s">
        <v>24</v>
      </c>
      <c r="I14" s="131" t="s">
        <v>25</v>
      </c>
      <c r="J14" s="15" t="str">
        <f>IF('Rekapitulace stavby'!AN10="","",'Rekapitulace stavby'!AN10)</f>
        <v/>
      </c>
      <c r="L14" s="41"/>
    </row>
    <row r="15" s="1" customFormat="1" ht="18" customHeight="1">
      <c r="B15" s="41"/>
      <c r="E15" s="15" t="str">
        <f>IF('Rekapitulace stavby'!E11="","",'Rekapitulace stavby'!E11)</f>
        <v xml:space="preserve"> </v>
      </c>
      <c r="I15" s="131" t="s">
        <v>27</v>
      </c>
      <c r="J15" s="15" t="str">
        <f>IF('Rekapitulace stavby'!AN11="","",'Rekapitulace stavby'!AN11)</f>
        <v/>
      </c>
      <c r="L15" s="41"/>
    </row>
    <row r="16" s="1" customFormat="1" ht="6.96" customHeight="1">
      <c r="B16" s="41"/>
      <c r="I16" s="129"/>
      <c r="L16" s="41"/>
    </row>
    <row r="17" s="1" customFormat="1" ht="12" customHeight="1">
      <c r="B17" s="41"/>
      <c r="D17" s="127" t="s">
        <v>28</v>
      </c>
      <c r="I17" s="131" t="s">
        <v>25</v>
      </c>
      <c r="J17" s="31" t="str">
        <f>'Rekapitulace stavby'!AN13</f>
        <v>Vyplň údaj</v>
      </c>
      <c r="L17" s="41"/>
    </row>
    <row r="18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1" t="s">
        <v>27</v>
      </c>
      <c r="J18" s="31" t="str">
        <f>'Rekapitulace stavby'!AN14</f>
        <v>Vyplň údaj</v>
      </c>
      <c r="L18" s="41"/>
    </row>
    <row r="19" s="1" customFormat="1" ht="6.96" customHeight="1">
      <c r="B19" s="41"/>
      <c r="I19" s="129"/>
      <c r="L19" s="41"/>
    </row>
    <row r="20" s="1" customFormat="1" ht="12" customHeight="1">
      <c r="B20" s="41"/>
      <c r="D20" s="127" t="s">
        <v>30</v>
      </c>
      <c r="I20" s="131" t="s">
        <v>25</v>
      </c>
      <c r="J20" s="15" t="str">
        <f>IF('Rekapitulace stavby'!AN16="","",'Rekapitulace stavby'!AN16)</f>
        <v/>
      </c>
      <c r="L20" s="41"/>
    </row>
    <row r="21" s="1" customFormat="1" ht="18" customHeight="1">
      <c r="B21" s="41"/>
      <c r="E21" s="15" t="str">
        <f>IF('Rekapitulace stavby'!E17="","",'Rekapitulace stavby'!E17)</f>
        <v xml:space="preserve"> </v>
      </c>
      <c r="I21" s="131" t="s">
        <v>27</v>
      </c>
      <c r="J21" s="15" t="str">
        <f>IF('Rekapitulace stavby'!AN17="","",'Rekapitulace stavby'!AN17)</f>
        <v/>
      </c>
      <c r="L21" s="41"/>
    </row>
    <row r="22" s="1" customFormat="1" ht="6.96" customHeight="1">
      <c r="B22" s="41"/>
      <c r="I22" s="129"/>
      <c r="L22" s="41"/>
    </row>
    <row r="23" s="1" customFormat="1" ht="12" customHeight="1">
      <c r="B23" s="41"/>
      <c r="D23" s="127" t="s">
        <v>32</v>
      </c>
      <c r="I23" s="131" t="s">
        <v>25</v>
      </c>
      <c r="J23" s="15" t="str">
        <f>IF('Rekapitulace stavby'!AN19="","",'Rekapitulace stavby'!AN19)</f>
        <v/>
      </c>
      <c r="L23" s="41"/>
    </row>
    <row r="24" s="1" customFormat="1" ht="18" customHeight="1">
      <c r="B24" s="41"/>
      <c r="E24" s="15" t="str">
        <f>IF('Rekapitulace stavby'!E20="","",'Rekapitulace stavby'!E20)</f>
        <v xml:space="preserve"> </v>
      </c>
      <c r="I24" s="131" t="s">
        <v>27</v>
      </c>
      <c r="J24" s="15" t="str">
        <f>IF('Rekapitulace stavby'!AN20="","",'Rekapitulace stavby'!AN20)</f>
        <v/>
      </c>
      <c r="L24" s="41"/>
    </row>
    <row r="25" s="1" customFormat="1" ht="6.96" customHeight="1">
      <c r="B25" s="41"/>
      <c r="I25" s="129"/>
      <c r="L25" s="41"/>
    </row>
    <row r="26" s="1" customFormat="1" ht="12" customHeight="1">
      <c r="B26" s="41"/>
      <c r="D26" s="127" t="s">
        <v>33</v>
      </c>
      <c r="I26" s="129"/>
      <c r="L26" s="41"/>
    </row>
    <row r="27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="1" customFormat="1" ht="6.96" customHeight="1">
      <c r="B28" s="41"/>
      <c r="I28" s="129"/>
      <c r="L28" s="41"/>
    </row>
    <row r="29" s="1" customFormat="1" ht="6.96" customHeight="1">
      <c r="B29" s="41"/>
      <c r="D29" s="69"/>
      <c r="E29" s="69"/>
      <c r="F29" s="69"/>
      <c r="G29" s="69"/>
      <c r="H29" s="69"/>
      <c r="I29" s="136"/>
      <c r="J29" s="69"/>
      <c r="K29" s="69"/>
      <c r="L29" s="41"/>
    </row>
    <row r="30" s="1" customFormat="1" ht="25.44" customHeight="1">
      <c r="B30" s="41"/>
      <c r="D30" s="137" t="s">
        <v>34</v>
      </c>
      <c r="I30" s="129"/>
      <c r="J30" s="138">
        <f>ROUND(J88, 2)</f>
        <v>0</v>
      </c>
      <c r="L30" s="41"/>
    </row>
    <row r="31" s="1" customFormat="1" ht="6.96" customHeight="1">
      <c r="B31" s="41"/>
      <c r="D31" s="69"/>
      <c r="E31" s="69"/>
      <c r="F31" s="69"/>
      <c r="G31" s="69"/>
      <c r="H31" s="69"/>
      <c r="I31" s="136"/>
      <c r="J31" s="69"/>
      <c r="K31" s="69"/>
      <c r="L31" s="41"/>
    </row>
    <row r="32" s="1" customFormat="1" ht="14.4" customHeight="1">
      <c r="B32" s="41"/>
      <c r="F32" s="139" t="s">
        <v>36</v>
      </c>
      <c r="I32" s="140" t="s">
        <v>35</v>
      </c>
      <c r="J32" s="139" t="s">
        <v>37</v>
      </c>
      <c r="L32" s="41"/>
    </row>
    <row r="33" s="1" customFormat="1" ht="14.4" customHeight="1">
      <c r="B33" s="41"/>
      <c r="D33" s="127" t="s">
        <v>38</v>
      </c>
      <c r="E33" s="127" t="s">
        <v>39</v>
      </c>
      <c r="F33" s="141">
        <f>ROUND((SUM(BE88:BE184)),  2)</f>
        <v>0</v>
      </c>
      <c r="I33" s="142">
        <v>0.20999999999999999</v>
      </c>
      <c r="J33" s="141">
        <f>ROUND(((SUM(BE88:BE184))*I33),  2)</f>
        <v>0</v>
      </c>
      <c r="L33" s="41"/>
    </row>
    <row r="34" s="1" customFormat="1" ht="14.4" customHeight="1">
      <c r="B34" s="41"/>
      <c r="E34" s="127" t="s">
        <v>40</v>
      </c>
      <c r="F34" s="141">
        <f>ROUND((SUM(BF88:BF184)),  2)</f>
        <v>0</v>
      </c>
      <c r="I34" s="142">
        <v>0.14999999999999999</v>
      </c>
      <c r="J34" s="141">
        <f>ROUND(((SUM(BF88:BF184))*I34),  2)</f>
        <v>0</v>
      </c>
      <c r="L34" s="41"/>
    </row>
    <row r="35" hidden="1" s="1" customFormat="1" ht="14.4" customHeight="1">
      <c r="B35" s="41"/>
      <c r="E35" s="127" t="s">
        <v>41</v>
      </c>
      <c r="F35" s="141">
        <f>ROUND((SUM(BG88:BG184)),  2)</f>
        <v>0</v>
      </c>
      <c r="I35" s="142">
        <v>0.20999999999999999</v>
      </c>
      <c r="J35" s="141">
        <f>0</f>
        <v>0</v>
      </c>
      <c r="L35" s="41"/>
    </row>
    <row r="36" hidden="1" s="1" customFormat="1" ht="14.4" customHeight="1">
      <c r="B36" s="41"/>
      <c r="E36" s="127" t="s">
        <v>42</v>
      </c>
      <c r="F36" s="141">
        <f>ROUND((SUM(BH88:BH184)),  2)</f>
        <v>0</v>
      </c>
      <c r="I36" s="142">
        <v>0.14999999999999999</v>
      </c>
      <c r="J36" s="141">
        <f>0</f>
        <v>0</v>
      </c>
      <c r="L36" s="41"/>
    </row>
    <row r="37" hidden="1" s="1" customFormat="1" ht="14.4" customHeight="1">
      <c r="B37" s="41"/>
      <c r="E37" s="127" t="s">
        <v>43</v>
      </c>
      <c r="F37" s="141">
        <f>ROUND((SUM(BI88:BI184)),  2)</f>
        <v>0</v>
      </c>
      <c r="I37" s="142">
        <v>0</v>
      </c>
      <c r="J37" s="141">
        <f>0</f>
        <v>0</v>
      </c>
      <c r="L37" s="41"/>
    </row>
    <row r="38" s="1" customFormat="1" ht="6.96" customHeight="1">
      <c r="B38" s="41"/>
      <c r="I38" s="129"/>
      <c r="L38" s="41"/>
    </row>
    <row r="39" s="1" customFormat="1" ht="25.44" customHeight="1">
      <c r="B39" s="41"/>
      <c r="C39" s="143"/>
      <c r="D39" s="144" t="s">
        <v>44</v>
      </c>
      <c r="E39" s="145"/>
      <c r="F39" s="145"/>
      <c r="G39" s="146" t="s">
        <v>45</v>
      </c>
      <c r="H39" s="147" t="s">
        <v>46</v>
      </c>
      <c r="I39" s="148"/>
      <c r="J39" s="149">
        <f>SUM(J30:J37)</f>
        <v>0</v>
      </c>
      <c r="K39" s="150"/>
      <c r="L39" s="41"/>
    </row>
    <row r="40" s="1" customFormat="1" ht="14.4" customHeight="1">
      <c r="B40" s="151"/>
      <c r="C40" s="152"/>
      <c r="D40" s="152"/>
      <c r="E40" s="152"/>
      <c r="F40" s="152"/>
      <c r="G40" s="152"/>
      <c r="H40" s="152"/>
      <c r="I40" s="153"/>
      <c r="J40" s="152"/>
      <c r="K40" s="152"/>
      <c r="L40" s="41"/>
    </row>
    <row r="44" s="1" customFormat="1" ht="6.96" customHeight="1">
      <c r="B44" s="154"/>
      <c r="C44" s="155"/>
      <c r="D44" s="155"/>
      <c r="E44" s="155"/>
      <c r="F44" s="155"/>
      <c r="G44" s="155"/>
      <c r="H44" s="155"/>
      <c r="I44" s="156"/>
      <c r="J44" s="155"/>
      <c r="K44" s="155"/>
      <c r="L44" s="41"/>
    </row>
    <row r="45" s="1" customFormat="1" ht="24.96" customHeight="1">
      <c r="B45" s="36"/>
      <c r="C45" s="21" t="s">
        <v>90</v>
      </c>
      <c r="D45" s="37"/>
      <c r="E45" s="37"/>
      <c r="F45" s="37"/>
      <c r="G45" s="37"/>
      <c r="H45" s="37"/>
      <c r="I45" s="129"/>
      <c r="J45" s="37"/>
      <c r="K45" s="37"/>
      <c r="L45" s="41"/>
    </row>
    <row r="46" s="1" customFormat="1" ht="6.96" customHeight="1">
      <c r="B46" s="36"/>
      <c r="C46" s="37"/>
      <c r="D46" s="37"/>
      <c r="E46" s="37"/>
      <c r="F46" s="37"/>
      <c r="G46" s="37"/>
      <c r="H46" s="37"/>
      <c r="I46" s="129"/>
      <c r="J46" s="37"/>
      <c r="K46" s="37"/>
      <c r="L46" s="41"/>
    </row>
    <row r="47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9"/>
      <c r="J47" s="37"/>
      <c r="K47" s="37"/>
      <c r="L47" s="41"/>
    </row>
    <row r="48" s="1" customFormat="1" ht="16.5" customHeight="1">
      <c r="B48" s="36"/>
      <c r="C48" s="37"/>
      <c r="D48" s="37"/>
      <c r="E48" s="157" t="str">
        <f>E7</f>
        <v>Opravy chodníkových těles v Novém Jičíně</v>
      </c>
      <c r="F48" s="30"/>
      <c r="G48" s="30"/>
      <c r="H48" s="30"/>
      <c r="I48" s="129"/>
      <c r="J48" s="37"/>
      <c r="K48" s="37"/>
      <c r="L48" s="41"/>
    </row>
    <row r="49" s="1" customFormat="1" ht="12" customHeight="1">
      <c r="B49" s="36"/>
      <c r="C49" s="30" t="s">
        <v>88</v>
      </c>
      <c r="D49" s="37"/>
      <c r="E49" s="37"/>
      <c r="F49" s="37"/>
      <c r="G49" s="37"/>
      <c r="H49" s="37"/>
      <c r="I49" s="129"/>
      <c r="J49" s="37"/>
      <c r="K49" s="37"/>
      <c r="L49" s="41"/>
    </row>
    <row r="50" s="1" customFormat="1" ht="16.5" customHeight="1">
      <c r="B50" s="36"/>
      <c r="C50" s="37"/>
      <c r="D50" s="37"/>
      <c r="E50" s="62" t="str">
        <f>E9</f>
        <v>01 - SO 01 - Oprava chodníkového tělesa na ulici Novellara</v>
      </c>
      <c r="F50" s="37"/>
      <c r="G50" s="37"/>
      <c r="H50" s="37"/>
      <c r="I50" s="129"/>
      <c r="J50" s="37"/>
      <c r="K50" s="37"/>
      <c r="L50" s="41"/>
    </row>
    <row r="51" s="1" customFormat="1" ht="6.96" customHeight="1">
      <c r="B51" s="36"/>
      <c r="C51" s="37"/>
      <c r="D51" s="37"/>
      <c r="E51" s="37"/>
      <c r="F51" s="37"/>
      <c r="G51" s="37"/>
      <c r="H51" s="37"/>
      <c r="I51" s="129"/>
      <c r="J51" s="37"/>
      <c r="K51" s="37"/>
      <c r="L51" s="41"/>
    </row>
    <row r="52" s="1" customFormat="1" ht="12" customHeight="1">
      <c r="B52" s="36"/>
      <c r="C52" s="30" t="s">
        <v>20</v>
      </c>
      <c r="D52" s="37"/>
      <c r="E52" s="37"/>
      <c r="F52" s="25" t="str">
        <f>F12</f>
        <v>Nový Jičín</v>
      </c>
      <c r="G52" s="37"/>
      <c r="H52" s="37"/>
      <c r="I52" s="131" t="s">
        <v>22</v>
      </c>
      <c r="J52" s="65" t="str">
        <f>IF(J12="","",J12)</f>
        <v>12. 4. 2019</v>
      </c>
      <c r="K52" s="37"/>
      <c r="L52" s="41"/>
    </row>
    <row r="53" s="1" customFormat="1" ht="6.96" customHeight="1">
      <c r="B53" s="36"/>
      <c r="C53" s="37"/>
      <c r="D53" s="37"/>
      <c r="E53" s="37"/>
      <c r="F53" s="37"/>
      <c r="G53" s="37"/>
      <c r="H53" s="37"/>
      <c r="I53" s="129"/>
      <c r="J53" s="37"/>
      <c r="K53" s="37"/>
      <c r="L53" s="41"/>
    </row>
    <row r="54" s="1" customFormat="1" ht="13.65" customHeight="1">
      <c r="B54" s="36"/>
      <c r="C54" s="30" t="s">
        <v>24</v>
      </c>
      <c r="D54" s="37"/>
      <c r="E54" s="37"/>
      <c r="F54" s="25" t="str">
        <f>E15</f>
        <v xml:space="preserve"> </v>
      </c>
      <c r="G54" s="37"/>
      <c r="H54" s="37"/>
      <c r="I54" s="131" t="s">
        <v>30</v>
      </c>
      <c r="J54" s="34" t="str">
        <f>E21</f>
        <v xml:space="preserve"> </v>
      </c>
      <c r="K54" s="37"/>
      <c r="L54" s="41"/>
    </row>
    <row r="55" s="1" customFormat="1" ht="13.65" customHeight="1">
      <c r="B55" s="36"/>
      <c r="C55" s="30" t="s">
        <v>28</v>
      </c>
      <c r="D55" s="37"/>
      <c r="E55" s="37"/>
      <c r="F55" s="25" t="str">
        <f>IF(E18="","",E18)</f>
        <v>Vyplň údaj</v>
      </c>
      <c r="G55" s="37"/>
      <c r="H55" s="37"/>
      <c r="I55" s="131" t="s">
        <v>32</v>
      </c>
      <c r="J55" s="34" t="str">
        <f>E24</f>
        <v xml:space="preserve"> </v>
      </c>
      <c r="K55" s="37"/>
      <c r="L55" s="41"/>
    </row>
    <row r="56" s="1" customFormat="1" ht="10.32" customHeight="1">
      <c r="B56" s="36"/>
      <c r="C56" s="37"/>
      <c r="D56" s="37"/>
      <c r="E56" s="37"/>
      <c r="F56" s="37"/>
      <c r="G56" s="37"/>
      <c r="H56" s="37"/>
      <c r="I56" s="129"/>
      <c r="J56" s="37"/>
      <c r="K56" s="37"/>
      <c r="L56" s="41"/>
    </row>
    <row r="57" s="1" customFormat="1" ht="29.28" customHeight="1">
      <c r="B57" s="36"/>
      <c r="C57" s="158" t="s">
        <v>91</v>
      </c>
      <c r="D57" s="159"/>
      <c r="E57" s="159"/>
      <c r="F57" s="159"/>
      <c r="G57" s="159"/>
      <c r="H57" s="159"/>
      <c r="I57" s="160"/>
      <c r="J57" s="161" t="s">
        <v>92</v>
      </c>
      <c r="K57" s="159"/>
      <c r="L57" s="41"/>
    </row>
    <row r="58" s="1" customFormat="1" ht="10.32" customHeight="1">
      <c r="B58" s="36"/>
      <c r="C58" s="37"/>
      <c r="D58" s="37"/>
      <c r="E58" s="37"/>
      <c r="F58" s="37"/>
      <c r="G58" s="37"/>
      <c r="H58" s="37"/>
      <c r="I58" s="129"/>
      <c r="J58" s="37"/>
      <c r="K58" s="37"/>
      <c r="L58" s="41"/>
    </row>
    <row r="59" s="1" customFormat="1" ht="22.8" customHeight="1">
      <c r="B59" s="36"/>
      <c r="C59" s="162" t="s">
        <v>93</v>
      </c>
      <c r="D59" s="37"/>
      <c r="E59" s="37"/>
      <c r="F59" s="37"/>
      <c r="G59" s="37"/>
      <c r="H59" s="37"/>
      <c r="I59" s="129"/>
      <c r="J59" s="96">
        <f>J88</f>
        <v>0</v>
      </c>
      <c r="K59" s="37"/>
      <c r="L59" s="41"/>
      <c r="AU59" s="15" t="s">
        <v>94</v>
      </c>
    </row>
    <row r="60" s="7" customFormat="1" ht="24.96" customHeight="1">
      <c r="B60" s="163"/>
      <c r="C60" s="164"/>
      <c r="D60" s="165" t="s">
        <v>95</v>
      </c>
      <c r="E60" s="166"/>
      <c r="F60" s="166"/>
      <c r="G60" s="166"/>
      <c r="H60" s="166"/>
      <c r="I60" s="167"/>
      <c r="J60" s="168">
        <f>J89</f>
        <v>0</v>
      </c>
      <c r="K60" s="164"/>
      <c r="L60" s="169"/>
    </row>
    <row r="61" s="8" customFormat="1" ht="19.92" customHeight="1">
      <c r="B61" s="170"/>
      <c r="C61" s="171"/>
      <c r="D61" s="172" t="s">
        <v>96</v>
      </c>
      <c r="E61" s="173"/>
      <c r="F61" s="173"/>
      <c r="G61" s="173"/>
      <c r="H61" s="173"/>
      <c r="I61" s="174"/>
      <c r="J61" s="175">
        <f>J90</f>
        <v>0</v>
      </c>
      <c r="K61" s="171"/>
      <c r="L61" s="176"/>
    </row>
    <row r="62" s="8" customFormat="1" ht="19.92" customHeight="1">
      <c r="B62" s="170"/>
      <c r="C62" s="171"/>
      <c r="D62" s="172" t="s">
        <v>97</v>
      </c>
      <c r="E62" s="173"/>
      <c r="F62" s="173"/>
      <c r="G62" s="173"/>
      <c r="H62" s="173"/>
      <c r="I62" s="174"/>
      <c r="J62" s="175">
        <f>J105</f>
        <v>0</v>
      </c>
      <c r="K62" s="171"/>
      <c r="L62" s="176"/>
    </row>
    <row r="63" s="8" customFormat="1" ht="19.92" customHeight="1">
      <c r="B63" s="170"/>
      <c r="C63" s="171"/>
      <c r="D63" s="172" t="s">
        <v>98</v>
      </c>
      <c r="E63" s="173"/>
      <c r="F63" s="173"/>
      <c r="G63" s="173"/>
      <c r="H63" s="173"/>
      <c r="I63" s="174"/>
      <c r="J63" s="175">
        <f>J136</f>
        <v>0</v>
      </c>
      <c r="K63" s="171"/>
      <c r="L63" s="176"/>
    </row>
    <row r="64" s="8" customFormat="1" ht="19.92" customHeight="1">
      <c r="B64" s="170"/>
      <c r="C64" s="171"/>
      <c r="D64" s="172" t="s">
        <v>99</v>
      </c>
      <c r="E64" s="173"/>
      <c r="F64" s="173"/>
      <c r="G64" s="173"/>
      <c r="H64" s="173"/>
      <c r="I64" s="174"/>
      <c r="J64" s="175">
        <f>J168</f>
        <v>0</v>
      </c>
      <c r="K64" s="171"/>
      <c r="L64" s="176"/>
    </row>
    <row r="65" s="8" customFormat="1" ht="19.92" customHeight="1">
      <c r="B65" s="170"/>
      <c r="C65" s="171"/>
      <c r="D65" s="172" t="s">
        <v>100</v>
      </c>
      <c r="E65" s="173"/>
      <c r="F65" s="173"/>
      <c r="G65" s="173"/>
      <c r="H65" s="173"/>
      <c r="I65" s="174"/>
      <c r="J65" s="175">
        <f>J177</f>
        <v>0</v>
      </c>
      <c r="K65" s="171"/>
      <c r="L65" s="176"/>
    </row>
    <row r="66" s="7" customFormat="1" ht="24.96" customHeight="1">
      <c r="B66" s="163"/>
      <c r="C66" s="164"/>
      <c r="D66" s="165" t="s">
        <v>101</v>
      </c>
      <c r="E66" s="166"/>
      <c r="F66" s="166"/>
      <c r="G66" s="166"/>
      <c r="H66" s="166"/>
      <c r="I66" s="167"/>
      <c r="J66" s="168">
        <f>J179</f>
        <v>0</v>
      </c>
      <c r="K66" s="164"/>
      <c r="L66" s="169"/>
    </row>
    <row r="67" s="8" customFormat="1" ht="19.92" customHeight="1">
      <c r="B67" s="170"/>
      <c r="C67" s="171"/>
      <c r="D67" s="172" t="s">
        <v>102</v>
      </c>
      <c r="E67" s="173"/>
      <c r="F67" s="173"/>
      <c r="G67" s="173"/>
      <c r="H67" s="173"/>
      <c r="I67" s="174"/>
      <c r="J67" s="175">
        <f>J180</f>
        <v>0</v>
      </c>
      <c r="K67" s="171"/>
      <c r="L67" s="176"/>
    </row>
    <row r="68" s="8" customFormat="1" ht="19.92" customHeight="1">
      <c r="B68" s="170"/>
      <c r="C68" s="171"/>
      <c r="D68" s="172" t="s">
        <v>103</v>
      </c>
      <c r="E68" s="173"/>
      <c r="F68" s="173"/>
      <c r="G68" s="173"/>
      <c r="H68" s="173"/>
      <c r="I68" s="174"/>
      <c r="J68" s="175">
        <f>J182</f>
        <v>0</v>
      </c>
      <c r="K68" s="171"/>
      <c r="L68" s="176"/>
    </row>
    <row r="69" s="1" customFormat="1" ht="21.84" customHeight="1">
      <c r="B69" s="36"/>
      <c r="C69" s="37"/>
      <c r="D69" s="37"/>
      <c r="E69" s="37"/>
      <c r="F69" s="37"/>
      <c r="G69" s="37"/>
      <c r="H69" s="37"/>
      <c r="I69" s="129"/>
      <c r="J69" s="37"/>
      <c r="K69" s="37"/>
      <c r="L69" s="41"/>
    </row>
    <row r="70" s="1" customFormat="1" ht="6.96" customHeight="1">
      <c r="B70" s="55"/>
      <c r="C70" s="56"/>
      <c r="D70" s="56"/>
      <c r="E70" s="56"/>
      <c r="F70" s="56"/>
      <c r="G70" s="56"/>
      <c r="H70" s="56"/>
      <c r="I70" s="153"/>
      <c r="J70" s="56"/>
      <c r="K70" s="56"/>
      <c r="L70" s="41"/>
    </row>
    <row r="74" s="1" customFormat="1" ht="6.96" customHeight="1">
      <c r="B74" s="57"/>
      <c r="C74" s="58"/>
      <c r="D74" s="58"/>
      <c r="E74" s="58"/>
      <c r="F74" s="58"/>
      <c r="G74" s="58"/>
      <c r="H74" s="58"/>
      <c r="I74" s="156"/>
      <c r="J74" s="58"/>
      <c r="K74" s="58"/>
      <c r="L74" s="41"/>
    </row>
    <row r="75" s="1" customFormat="1" ht="24.96" customHeight="1">
      <c r="B75" s="36"/>
      <c r="C75" s="21" t="s">
        <v>104</v>
      </c>
      <c r="D75" s="37"/>
      <c r="E75" s="37"/>
      <c r="F75" s="37"/>
      <c r="G75" s="37"/>
      <c r="H75" s="37"/>
      <c r="I75" s="129"/>
      <c r="J75" s="37"/>
      <c r="K75" s="37"/>
      <c r="L75" s="41"/>
    </row>
    <row r="76" s="1" customFormat="1" ht="6.96" customHeight="1">
      <c r="B76" s="36"/>
      <c r="C76" s="37"/>
      <c r="D76" s="37"/>
      <c r="E76" s="37"/>
      <c r="F76" s="37"/>
      <c r="G76" s="37"/>
      <c r="H76" s="37"/>
      <c r="I76" s="129"/>
      <c r="J76" s="37"/>
      <c r="K76" s="37"/>
      <c r="L76" s="41"/>
    </row>
    <row r="77" s="1" customFormat="1" ht="12" customHeight="1">
      <c r="B77" s="36"/>
      <c r="C77" s="30" t="s">
        <v>16</v>
      </c>
      <c r="D77" s="37"/>
      <c r="E77" s="37"/>
      <c r="F77" s="37"/>
      <c r="G77" s="37"/>
      <c r="H77" s="37"/>
      <c r="I77" s="129"/>
      <c r="J77" s="37"/>
      <c r="K77" s="37"/>
      <c r="L77" s="41"/>
    </row>
    <row r="78" s="1" customFormat="1" ht="16.5" customHeight="1">
      <c r="B78" s="36"/>
      <c r="C78" s="37"/>
      <c r="D78" s="37"/>
      <c r="E78" s="157" t="str">
        <f>E7</f>
        <v>Opravy chodníkových těles v Novém Jičíně</v>
      </c>
      <c r="F78" s="30"/>
      <c r="G78" s="30"/>
      <c r="H78" s="30"/>
      <c r="I78" s="129"/>
      <c r="J78" s="37"/>
      <c r="K78" s="37"/>
      <c r="L78" s="41"/>
    </row>
    <row r="79" s="1" customFormat="1" ht="12" customHeight="1">
      <c r="B79" s="36"/>
      <c r="C79" s="30" t="s">
        <v>88</v>
      </c>
      <c r="D79" s="37"/>
      <c r="E79" s="37"/>
      <c r="F79" s="37"/>
      <c r="G79" s="37"/>
      <c r="H79" s="37"/>
      <c r="I79" s="129"/>
      <c r="J79" s="37"/>
      <c r="K79" s="37"/>
      <c r="L79" s="41"/>
    </row>
    <row r="80" s="1" customFormat="1" ht="16.5" customHeight="1">
      <c r="B80" s="36"/>
      <c r="C80" s="37"/>
      <c r="D80" s="37"/>
      <c r="E80" s="62" t="str">
        <f>E9</f>
        <v>01 - SO 01 - Oprava chodníkového tělesa na ulici Novellara</v>
      </c>
      <c r="F80" s="37"/>
      <c r="G80" s="37"/>
      <c r="H80" s="37"/>
      <c r="I80" s="129"/>
      <c r="J80" s="37"/>
      <c r="K80" s="37"/>
      <c r="L80" s="41"/>
    </row>
    <row r="81" s="1" customFormat="1" ht="6.96" customHeight="1">
      <c r="B81" s="36"/>
      <c r="C81" s="37"/>
      <c r="D81" s="37"/>
      <c r="E81" s="37"/>
      <c r="F81" s="37"/>
      <c r="G81" s="37"/>
      <c r="H81" s="37"/>
      <c r="I81" s="129"/>
      <c r="J81" s="37"/>
      <c r="K81" s="37"/>
      <c r="L81" s="41"/>
    </row>
    <row r="82" s="1" customFormat="1" ht="12" customHeight="1">
      <c r="B82" s="36"/>
      <c r="C82" s="30" t="s">
        <v>20</v>
      </c>
      <c r="D82" s="37"/>
      <c r="E82" s="37"/>
      <c r="F82" s="25" t="str">
        <f>F12</f>
        <v>Nový Jičín</v>
      </c>
      <c r="G82" s="37"/>
      <c r="H82" s="37"/>
      <c r="I82" s="131" t="s">
        <v>22</v>
      </c>
      <c r="J82" s="65" t="str">
        <f>IF(J12="","",J12)</f>
        <v>12. 4. 2019</v>
      </c>
      <c r="K82" s="37"/>
      <c r="L82" s="41"/>
    </row>
    <row r="83" s="1" customFormat="1" ht="6.96" customHeight="1">
      <c r="B83" s="36"/>
      <c r="C83" s="37"/>
      <c r="D83" s="37"/>
      <c r="E83" s="37"/>
      <c r="F83" s="37"/>
      <c r="G83" s="37"/>
      <c r="H83" s="37"/>
      <c r="I83" s="129"/>
      <c r="J83" s="37"/>
      <c r="K83" s="37"/>
      <c r="L83" s="41"/>
    </row>
    <row r="84" s="1" customFormat="1" ht="13.65" customHeight="1">
      <c r="B84" s="36"/>
      <c r="C84" s="30" t="s">
        <v>24</v>
      </c>
      <c r="D84" s="37"/>
      <c r="E84" s="37"/>
      <c r="F84" s="25" t="str">
        <f>E15</f>
        <v xml:space="preserve"> </v>
      </c>
      <c r="G84" s="37"/>
      <c r="H84" s="37"/>
      <c r="I84" s="131" t="s">
        <v>30</v>
      </c>
      <c r="J84" s="34" t="str">
        <f>E21</f>
        <v xml:space="preserve"> </v>
      </c>
      <c r="K84" s="37"/>
      <c r="L84" s="41"/>
    </row>
    <row r="85" s="1" customFormat="1" ht="13.65" customHeight="1">
      <c r="B85" s="36"/>
      <c r="C85" s="30" t="s">
        <v>28</v>
      </c>
      <c r="D85" s="37"/>
      <c r="E85" s="37"/>
      <c r="F85" s="25" t="str">
        <f>IF(E18="","",E18)</f>
        <v>Vyplň údaj</v>
      </c>
      <c r="G85" s="37"/>
      <c r="H85" s="37"/>
      <c r="I85" s="131" t="s">
        <v>32</v>
      </c>
      <c r="J85" s="34" t="str">
        <f>E24</f>
        <v xml:space="preserve"> </v>
      </c>
      <c r="K85" s="37"/>
      <c r="L85" s="41"/>
    </row>
    <row r="86" s="1" customFormat="1" ht="10.32" customHeight="1">
      <c r="B86" s="36"/>
      <c r="C86" s="37"/>
      <c r="D86" s="37"/>
      <c r="E86" s="37"/>
      <c r="F86" s="37"/>
      <c r="G86" s="37"/>
      <c r="H86" s="37"/>
      <c r="I86" s="129"/>
      <c r="J86" s="37"/>
      <c r="K86" s="37"/>
      <c r="L86" s="41"/>
    </row>
    <row r="87" s="9" customFormat="1" ht="29.28" customHeight="1">
      <c r="B87" s="177"/>
      <c r="C87" s="178" t="s">
        <v>105</v>
      </c>
      <c r="D87" s="179" t="s">
        <v>53</v>
      </c>
      <c r="E87" s="179" t="s">
        <v>49</v>
      </c>
      <c r="F87" s="179" t="s">
        <v>50</v>
      </c>
      <c r="G87" s="179" t="s">
        <v>106</v>
      </c>
      <c r="H87" s="179" t="s">
        <v>107</v>
      </c>
      <c r="I87" s="180" t="s">
        <v>108</v>
      </c>
      <c r="J87" s="179" t="s">
        <v>92</v>
      </c>
      <c r="K87" s="181" t="s">
        <v>109</v>
      </c>
      <c r="L87" s="182"/>
      <c r="M87" s="86" t="s">
        <v>1</v>
      </c>
      <c r="N87" s="87" t="s">
        <v>38</v>
      </c>
      <c r="O87" s="87" t="s">
        <v>110</v>
      </c>
      <c r="P87" s="87" t="s">
        <v>111</v>
      </c>
      <c r="Q87" s="87" t="s">
        <v>112</v>
      </c>
      <c r="R87" s="87" t="s">
        <v>113</v>
      </c>
      <c r="S87" s="87" t="s">
        <v>114</v>
      </c>
      <c r="T87" s="88" t="s">
        <v>115</v>
      </c>
    </row>
    <row r="88" s="1" customFormat="1" ht="22.8" customHeight="1">
      <c r="B88" s="36"/>
      <c r="C88" s="93" t="s">
        <v>116</v>
      </c>
      <c r="D88" s="37"/>
      <c r="E88" s="37"/>
      <c r="F88" s="37"/>
      <c r="G88" s="37"/>
      <c r="H88" s="37"/>
      <c r="I88" s="129"/>
      <c r="J88" s="183">
        <f>BK88</f>
        <v>0</v>
      </c>
      <c r="K88" s="37"/>
      <c r="L88" s="41"/>
      <c r="M88" s="89"/>
      <c r="N88" s="90"/>
      <c r="O88" s="90"/>
      <c r="P88" s="184">
        <f>P89+P179</f>
        <v>0</v>
      </c>
      <c r="Q88" s="90"/>
      <c r="R88" s="184">
        <f>R89+R179</f>
        <v>459.64764054000005</v>
      </c>
      <c r="S88" s="90"/>
      <c r="T88" s="185">
        <f>T89+T179</f>
        <v>485.67300000000006</v>
      </c>
      <c r="AT88" s="15" t="s">
        <v>67</v>
      </c>
      <c r="AU88" s="15" t="s">
        <v>94</v>
      </c>
      <c r="BK88" s="186">
        <f>BK89+BK179</f>
        <v>0</v>
      </c>
    </row>
    <row r="89" s="10" customFormat="1" ht="25.92" customHeight="1">
      <c r="B89" s="187"/>
      <c r="C89" s="188"/>
      <c r="D89" s="189" t="s">
        <v>67</v>
      </c>
      <c r="E89" s="190" t="s">
        <v>117</v>
      </c>
      <c r="F89" s="190" t="s">
        <v>118</v>
      </c>
      <c r="G89" s="188"/>
      <c r="H89" s="188"/>
      <c r="I89" s="191"/>
      <c r="J89" s="192">
        <f>BK89</f>
        <v>0</v>
      </c>
      <c r="K89" s="188"/>
      <c r="L89" s="193"/>
      <c r="M89" s="194"/>
      <c r="N89" s="195"/>
      <c r="O89" s="195"/>
      <c r="P89" s="196">
        <f>P90+P105+P136+P168+P177</f>
        <v>0</v>
      </c>
      <c r="Q89" s="195"/>
      <c r="R89" s="196">
        <f>R90+R105+R136+R168+R177</f>
        <v>459.64764054000005</v>
      </c>
      <c r="S89" s="195"/>
      <c r="T89" s="197">
        <f>T90+T105+T136+T168+T177</f>
        <v>485.67300000000006</v>
      </c>
      <c r="AR89" s="198" t="s">
        <v>76</v>
      </c>
      <c r="AT89" s="199" t="s">
        <v>67</v>
      </c>
      <c r="AU89" s="199" t="s">
        <v>68</v>
      </c>
      <c r="AY89" s="198" t="s">
        <v>119</v>
      </c>
      <c r="BK89" s="200">
        <f>BK90+BK105+BK136+BK168+BK177</f>
        <v>0</v>
      </c>
    </row>
    <row r="90" s="10" customFormat="1" ht="22.8" customHeight="1">
      <c r="B90" s="187"/>
      <c r="C90" s="188"/>
      <c r="D90" s="189" t="s">
        <v>67</v>
      </c>
      <c r="E90" s="201" t="s">
        <v>76</v>
      </c>
      <c r="F90" s="201" t="s">
        <v>120</v>
      </c>
      <c r="G90" s="188"/>
      <c r="H90" s="188"/>
      <c r="I90" s="191"/>
      <c r="J90" s="202">
        <f>BK90</f>
        <v>0</v>
      </c>
      <c r="K90" s="188"/>
      <c r="L90" s="193"/>
      <c r="M90" s="194"/>
      <c r="N90" s="195"/>
      <c r="O90" s="195"/>
      <c r="P90" s="196">
        <f>SUM(P91:P104)</f>
        <v>0</v>
      </c>
      <c r="Q90" s="195"/>
      <c r="R90" s="196">
        <f>SUM(R91:R104)</f>
        <v>0</v>
      </c>
      <c r="S90" s="195"/>
      <c r="T90" s="197">
        <f>SUM(T91:T104)</f>
        <v>485.67300000000006</v>
      </c>
      <c r="AR90" s="198" t="s">
        <v>76</v>
      </c>
      <c r="AT90" s="199" t="s">
        <v>67</v>
      </c>
      <c r="AU90" s="199" t="s">
        <v>76</v>
      </c>
      <c r="AY90" s="198" t="s">
        <v>119</v>
      </c>
      <c r="BK90" s="200">
        <f>SUM(BK91:BK104)</f>
        <v>0</v>
      </c>
    </row>
    <row r="91" s="1" customFormat="1" ht="22.5" customHeight="1">
      <c r="B91" s="36"/>
      <c r="C91" s="203" t="s">
        <v>76</v>
      </c>
      <c r="D91" s="203" t="s">
        <v>121</v>
      </c>
      <c r="E91" s="204" t="s">
        <v>122</v>
      </c>
      <c r="F91" s="205" t="s">
        <v>123</v>
      </c>
      <c r="G91" s="206" t="s">
        <v>124</v>
      </c>
      <c r="H91" s="207">
        <v>614.10000000000002</v>
      </c>
      <c r="I91" s="208"/>
      <c r="J91" s="209">
        <f>ROUND(I91*H91,2)</f>
        <v>0</v>
      </c>
      <c r="K91" s="205" t="s">
        <v>125</v>
      </c>
      <c r="L91" s="41"/>
      <c r="M91" s="210" t="s">
        <v>1</v>
      </c>
      <c r="N91" s="211" t="s">
        <v>39</v>
      </c>
      <c r="O91" s="77"/>
      <c r="P91" s="212">
        <f>O91*H91</f>
        <v>0</v>
      </c>
      <c r="Q91" s="212">
        <v>0</v>
      </c>
      <c r="R91" s="212">
        <f>Q91*H91</f>
        <v>0</v>
      </c>
      <c r="S91" s="212">
        <v>0.44</v>
      </c>
      <c r="T91" s="213">
        <f>S91*H91</f>
        <v>270.20400000000001</v>
      </c>
      <c r="AR91" s="15" t="s">
        <v>126</v>
      </c>
      <c r="AT91" s="15" t="s">
        <v>121</v>
      </c>
      <c r="AU91" s="15" t="s">
        <v>78</v>
      </c>
      <c r="AY91" s="15" t="s">
        <v>119</v>
      </c>
      <c r="BE91" s="214">
        <f>IF(N91="základní",J91,0)</f>
        <v>0</v>
      </c>
      <c r="BF91" s="214">
        <f>IF(N91="snížená",J91,0)</f>
        <v>0</v>
      </c>
      <c r="BG91" s="214">
        <f>IF(N91="zákl. přenesená",J91,0)</f>
        <v>0</v>
      </c>
      <c r="BH91" s="214">
        <f>IF(N91="sníž. přenesená",J91,0)</f>
        <v>0</v>
      </c>
      <c r="BI91" s="214">
        <f>IF(N91="nulová",J91,0)</f>
        <v>0</v>
      </c>
      <c r="BJ91" s="15" t="s">
        <v>76</v>
      </c>
      <c r="BK91" s="214">
        <f>ROUND(I91*H91,2)</f>
        <v>0</v>
      </c>
      <c r="BL91" s="15" t="s">
        <v>126</v>
      </c>
      <c r="BM91" s="15" t="s">
        <v>127</v>
      </c>
    </row>
    <row r="92" s="11" customFormat="1">
      <c r="B92" s="215"/>
      <c r="C92" s="216"/>
      <c r="D92" s="217" t="s">
        <v>128</v>
      </c>
      <c r="E92" s="218" t="s">
        <v>1</v>
      </c>
      <c r="F92" s="219" t="s">
        <v>129</v>
      </c>
      <c r="G92" s="216"/>
      <c r="H92" s="220">
        <v>347.10000000000002</v>
      </c>
      <c r="I92" s="221"/>
      <c r="J92" s="216"/>
      <c r="K92" s="216"/>
      <c r="L92" s="222"/>
      <c r="M92" s="223"/>
      <c r="N92" s="224"/>
      <c r="O92" s="224"/>
      <c r="P92" s="224"/>
      <c r="Q92" s="224"/>
      <c r="R92" s="224"/>
      <c r="S92" s="224"/>
      <c r="T92" s="225"/>
      <c r="AT92" s="226" t="s">
        <v>128</v>
      </c>
      <c r="AU92" s="226" t="s">
        <v>78</v>
      </c>
      <c r="AV92" s="11" t="s">
        <v>78</v>
      </c>
      <c r="AW92" s="11" t="s">
        <v>31</v>
      </c>
      <c r="AX92" s="11" t="s">
        <v>68</v>
      </c>
      <c r="AY92" s="226" t="s">
        <v>119</v>
      </c>
    </row>
    <row r="93" s="11" customFormat="1">
      <c r="B93" s="215"/>
      <c r="C93" s="216"/>
      <c r="D93" s="217" t="s">
        <v>128</v>
      </c>
      <c r="E93" s="218" t="s">
        <v>1</v>
      </c>
      <c r="F93" s="219" t="s">
        <v>130</v>
      </c>
      <c r="G93" s="216"/>
      <c r="H93" s="220">
        <v>267</v>
      </c>
      <c r="I93" s="221"/>
      <c r="J93" s="216"/>
      <c r="K93" s="216"/>
      <c r="L93" s="222"/>
      <c r="M93" s="223"/>
      <c r="N93" s="224"/>
      <c r="O93" s="224"/>
      <c r="P93" s="224"/>
      <c r="Q93" s="224"/>
      <c r="R93" s="224"/>
      <c r="S93" s="224"/>
      <c r="T93" s="225"/>
      <c r="AT93" s="226" t="s">
        <v>128</v>
      </c>
      <c r="AU93" s="226" t="s">
        <v>78</v>
      </c>
      <c r="AV93" s="11" t="s">
        <v>78</v>
      </c>
      <c r="AW93" s="11" t="s">
        <v>31</v>
      </c>
      <c r="AX93" s="11" t="s">
        <v>68</v>
      </c>
      <c r="AY93" s="226" t="s">
        <v>119</v>
      </c>
    </row>
    <row r="94" s="12" customFormat="1">
      <c r="B94" s="227"/>
      <c r="C94" s="228"/>
      <c r="D94" s="217" t="s">
        <v>128</v>
      </c>
      <c r="E94" s="229" t="s">
        <v>1</v>
      </c>
      <c r="F94" s="230" t="s">
        <v>131</v>
      </c>
      <c r="G94" s="228"/>
      <c r="H94" s="231">
        <v>614.10000000000002</v>
      </c>
      <c r="I94" s="232"/>
      <c r="J94" s="228"/>
      <c r="K94" s="228"/>
      <c r="L94" s="233"/>
      <c r="M94" s="234"/>
      <c r="N94" s="235"/>
      <c r="O94" s="235"/>
      <c r="P94" s="235"/>
      <c r="Q94" s="235"/>
      <c r="R94" s="235"/>
      <c r="S94" s="235"/>
      <c r="T94" s="236"/>
      <c r="AT94" s="237" t="s">
        <v>128</v>
      </c>
      <c r="AU94" s="237" t="s">
        <v>78</v>
      </c>
      <c r="AV94" s="12" t="s">
        <v>126</v>
      </c>
      <c r="AW94" s="12" t="s">
        <v>31</v>
      </c>
      <c r="AX94" s="12" t="s">
        <v>76</v>
      </c>
      <c r="AY94" s="237" t="s">
        <v>119</v>
      </c>
    </row>
    <row r="95" s="1" customFormat="1" ht="22.5" customHeight="1">
      <c r="B95" s="36"/>
      <c r="C95" s="203" t="s">
        <v>78</v>
      </c>
      <c r="D95" s="203" t="s">
        <v>121</v>
      </c>
      <c r="E95" s="204" t="s">
        <v>132</v>
      </c>
      <c r="F95" s="205" t="s">
        <v>133</v>
      </c>
      <c r="G95" s="206" t="s">
        <v>124</v>
      </c>
      <c r="H95" s="207">
        <v>347.10000000000002</v>
      </c>
      <c r="I95" s="208"/>
      <c r="J95" s="209">
        <f>ROUND(I95*H95,2)</f>
        <v>0</v>
      </c>
      <c r="K95" s="205" t="s">
        <v>125</v>
      </c>
      <c r="L95" s="41"/>
      <c r="M95" s="210" t="s">
        <v>1</v>
      </c>
      <c r="N95" s="211" t="s">
        <v>39</v>
      </c>
      <c r="O95" s="77"/>
      <c r="P95" s="212">
        <f>O95*H95</f>
        <v>0</v>
      </c>
      <c r="Q95" s="212">
        <v>0</v>
      </c>
      <c r="R95" s="212">
        <f>Q95*H95</f>
        <v>0</v>
      </c>
      <c r="S95" s="212">
        <v>0.22</v>
      </c>
      <c r="T95" s="213">
        <f>S95*H95</f>
        <v>76.362000000000009</v>
      </c>
      <c r="AR95" s="15" t="s">
        <v>126</v>
      </c>
      <c r="AT95" s="15" t="s">
        <v>121</v>
      </c>
      <c r="AU95" s="15" t="s">
        <v>78</v>
      </c>
      <c r="AY95" s="15" t="s">
        <v>119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15" t="s">
        <v>76</v>
      </c>
      <c r="BK95" s="214">
        <f>ROUND(I95*H95,2)</f>
        <v>0</v>
      </c>
      <c r="BL95" s="15" t="s">
        <v>126</v>
      </c>
      <c r="BM95" s="15" t="s">
        <v>134</v>
      </c>
    </row>
    <row r="96" s="11" customFormat="1">
      <c r="B96" s="215"/>
      <c r="C96" s="216"/>
      <c r="D96" s="217" t="s">
        <v>128</v>
      </c>
      <c r="E96" s="218" t="s">
        <v>1</v>
      </c>
      <c r="F96" s="219" t="s">
        <v>129</v>
      </c>
      <c r="G96" s="216"/>
      <c r="H96" s="220">
        <v>347.10000000000002</v>
      </c>
      <c r="I96" s="221"/>
      <c r="J96" s="216"/>
      <c r="K96" s="216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128</v>
      </c>
      <c r="AU96" s="226" t="s">
        <v>78</v>
      </c>
      <c r="AV96" s="11" t="s">
        <v>78</v>
      </c>
      <c r="AW96" s="11" t="s">
        <v>31</v>
      </c>
      <c r="AX96" s="11" t="s">
        <v>76</v>
      </c>
      <c r="AY96" s="226" t="s">
        <v>119</v>
      </c>
    </row>
    <row r="97" s="1" customFormat="1" ht="22.5" customHeight="1">
      <c r="B97" s="36"/>
      <c r="C97" s="203" t="s">
        <v>135</v>
      </c>
      <c r="D97" s="203" t="s">
        <v>121</v>
      </c>
      <c r="E97" s="204" t="s">
        <v>136</v>
      </c>
      <c r="F97" s="205" t="s">
        <v>137</v>
      </c>
      <c r="G97" s="206" t="s">
        <v>124</v>
      </c>
      <c r="H97" s="207">
        <v>267</v>
      </c>
      <c r="I97" s="208"/>
      <c r="J97" s="209">
        <f>ROUND(I97*H97,2)</f>
        <v>0</v>
      </c>
      <c r="K97" s="205" t="s">
        <v>125</v>
      </c>
      <c r="L97" s="41"/>
      <c r="M97" s="210" t="s">
        <v>1</v>
      </c>
      <c r="N97" s="211" t="s">
        <v>39</v>
      </c>
      <c r="O97" s="77"/>
      <c r="P97" s="212">
        <f>O97*H97</f>
        <v>0</v>
      </c>
      <c r="Q97" s="212">
        <v>0</v>
      </c>
      <c r="R97" s="212">
        <f>Q97*H97</f>
        <v>0</v>
      </c>
      <c r="S97" s="212">
        <v>0.316</v>
      </c>
      <c r="T97" s="213">
        <f>S97*H97</f>
        <v>84.372</v>
      </c>
      <c r="AR97" s="15" t="s">
        <v>126</v>
      </c>
      <c r="AT97" s="15" t="s">
        <v>121</v>
      </c>
      <c r="AU97" s="15" t="s">
        <v>78</v>
      </c>
      <c r="AY97" s="15" t="s">
        <v>119</v>
      </c>
      <c r="BE97" s="214">
        <f>IF(N97="základní",J97,0)</f>
        <v>0</v>
      </c>
      <c r="BF97" s="214">
        <f>IF(N97="snížená",J97,0)</f>
        <v>0</v>
      </c>
      <c r="BG97" s="214">
        <f>IF(N97="zákl. přenesená",J97,0)</f>
        <v>0</v>
      </c>
      <c r="BH97" s="214">
        <f>IF(N97="sníž. přenesená",J97,0)</f>
        <v>0</v>
      </c>
      <c r="BI97" s="214">
        <f>IF(N97="nulová",J97,0)</f>
        <v>0</v>
      </c>
      <c r="BJ97" s="15" t="s">
        <v>76</v>
      </c>
      <c r="BK97" s="214">
        <f>ROUND(I97*H97,2)</f>
        <v>0</v>
      </c>
      <c r="BL97" s="15" t="s">
        <v>126</v>
      </c>
      <c r="BM97" s="15" t="s">
        <v>138</v>
      </c>
    </row>
    <row r="98" s="11" customFormat="1">
      <c r="B98" s="215"/>
      <c r="C98" s="216"/>
      <c r="D98" s="217" t="s">
        <v>128</v>
      </c>
      <c r="E98" s="218" t="s">
        <v>1</v>
      </c>
      <c r="F98" s="219" t="s">
        <v>130</v>
      </c>
      <c r="G98" s="216"/>
      <c r="H98" s="220">
        <v>267</v>
      </c>
      <c r="I98" s="221"/>
      <c r="J98" s="216"/>
      <c r="K98" s="216"/>
      <c r="L98" s="222"/>
      <c r="M98" s="223"/>
      <c r="N98" s="224"/>
      <c r="O98" s="224"/>
      <c r="P98" s="224"/>
      <c r="Q98" s="224"/>
      <c r="R98" s="224"/>
      <c r="S98" s="224"/>
      <c r="T98" s="225"/>
      <c r="AT98" s="226" t="s">
        <v>128</v>
      </c>
      <c r="AU98" s="226" t="s">
        <v>78</v>
      </c>
      <c r="AV98" s="11" t="s">
        <v>78</v>
      </c>
      <c r="AW98" s="11" t="s">
        <v>31</v>
      </c>
      <c r="AX98" s="11" t="s">
        <v>76</v>
      </c>
      <c r="AY98" s="226" t="s">
        <v>119</v>
      </c>
    </row>
    <row r="99" s="1" customFormat="1" ht="22.5" customHeight="1">
      <c r="B99" s="36"/>
      <c r="C99" s="203" t="s">
        <v>126</v>
      </c>
      <c r="D99" s="203" t="s">
        <v>121</v>
      </c>
      <c r="E99" s="204" t="s">
        <v>139</v>
      </c>
      <c r="F99" s="205" t="s">
        <v>140</v>
      </c>
      <c r="G99" s="206" t="s">
        <v>141</v>
      </c>
      <c r="H99" s="207">
        <v>267</v>
      </c>
      <c r="I99" s="208"/>
      <c r="J99" s="209">
        <f>ROUND(I99*H99,2)</f>
        <v>0</v>
      </c>
      <c r="K99" s="205" t="s">
        <v>125</v>
      </c>
      <c r="L99" s="41"/>
      <c r="M99" s="210" t="s">
        <v>1</v>
      </c>
      <c r="N99" s="211" t="s">
        <v>39</v>
      </c>
      <c r="O99" s="77"/>
      <c r="P99" s="212">
        <f>O99*H99</f>
        <v>0</v>
      </c>
      <c r="Q99" s="212">
        <v>0</v>
      </c>
      <c r="R99" s="212">
        <f>Q99*H99</f>
        <v>0</v>
      </c>
      <c r="S99" s="212">
        <v>0.20499999999999999</v>
      </c>
      <c r="T99" s="213">
        <f>S99*H99</f>
        <v>54.734999999999999</v>
      </c>
      <c r="AR99" s="15" t="s">
        <v>126</v>
      </c>
      <c r="AT99" s="15" t="s">
        <v>121</v>
      </c>
      <c r="AU99" s="15" t="s">
        <v>78</v>
      </c>
      <c r="AY99" s="15" t="s">
        <v>119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15" t="s">
        <v>76</v>
      </c>
      <c r="BK99" s="214">
        <f>ROUND(I99*H99,2)</f>
        <v>0</v>
      </c>
      <c r="BL99" s="15" t="s">
        <v>126</v>
      </c>
      <c r="BM99" s="15" t="s">
        <v>142</v>
      </c>
    </row>
    <row r="100" s="11" customFormat="1">
      <c r="B100" s="215"/>
      <c r="C100" s="216"/>
      <c r="D100" s="217" t="s">
        <v>128</v>
      </c>
      <c r="E100" s="218" t="s">
        <v>1</v>
      </c>
      <c r="F100" s="219" t="s">
        <v>143</v>
      </c>
      <c r="G100" s="216"/>
      <c r="H100" s="220">
        <v>267</v>
      </c>
      <c r="I100" s="221"/>
      <c r="J100" s="216"/>
      <c r="K100" s="216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128</v>
      </c>
      <c r="AU100" s="226" t="s">
        <v>78</v>
      </c>
      <c r="AV100" s="11" t="s">
        <v>78</v>
      </c>
      <c r="AW100" s="11" t="s">
        <v>31</v>
      </c>
      <c r="AX100" s="11" t="s">
        <v>76</v>
      </c>
      <c r="AY100" s="226" t="s">
        <v>119</v>
      </c>
    </row>
    <row r="101" s="1" customFormat="1" ht="22.5" customHeight="1">
      <c r="B101" s="36"/>
      <c r="C101" s="203" t="s">
        <v>144</v>
      </c>
      <c r="D101" s="203" t="s">
        <v>121</v>
      </c>
      <c r="E101" s="204" t="s">
        <v>145</v>
      </c>
      <c r="F101" s="205" t="s">
        <v>146</v>
      </c>
      <c r="G101" s="206" t="s">
        <v>147</v>
      </c>
      <c r="H101" s="207">
        <v>1</v>
      </c>
      <c r="I101" s="208"/>
      <c r="J101" s="209">
        <f>ROUND(I101*H101,2)</f>
        <v>0</v>
      </c>
      <c r="K101" s="205" t="s">
        <v>1</v>
      </c>
      <c r="L101" s="41"/>
      <c r="M101" s="210" t="s">
        <v>1</v>
      </c>
      <c r="N101" s="211" t="s">
        <v>39</v>
      </c>
      <c r="O101" s="77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AR101" s="15" t="s">
        <v>126</v>
      </c>
      <c r="AT101" s="15" t="s">
        <v>121</v>
      </c>
      <c r="AU101" s="15" t="s">
        <v>78</v>
      </c>
      <c r="AY101" s="15" t="s">
        <v>119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15" t="s">
        <v>76</v>
      </c>
      <c r="BK101" s="214">
        <f>ROUND(I101*H101,2)</f>
        <v>0</v>
      </c>
      <c r="BL101" s="15" t="s">
        <v>126</v>
      </c>
      <c r="BM101" s="15" t="s">
        <v>148</v>
      </c>
    </row>
    <row r="102" s="1" customFormat="1" ht="16.5" customHeight="1">
      <c r="B102" s="36"/>
      <c r="C102" s="203" t="s">
        <v>149</v>
      </c>
      <c r="D102" s="203" t="s">
        <v>121</v>
      </c>
      <c r="E102" s="204" t="s">
        <v>150</v>
      </c>
      <c r="F102" s="205" t="s">
        <v>151</v>
      </c>
      <c r="G102" s="206" t="s">
        <v>141</v>
      </c>
      <c r="H102" s="207">
        <v>1.8</v>
      </c>
      <c r="I102" s="208"/>
      <c r="J102" s="209">
        <f>ROUND(I102*H102,2)</f>
        <v>0</v>
      </c>
      <c r="K102" s="205" t="s">
        <v>1</v>
      </c>
      <c r="L102" s="41"/>
      <c r="M102" s="210" t="s">
        <v>1</v>
      </c>
      <c r="N102" s="211" t="s">
        <v>39</v>
      </c>
      <c r="O102" s="77"/>
      <c r="P102" s="212">
        <f>O102*H102</f>
        <v>0</v>
      </c>
      <c r="Q102" s="212">
        <v>0</v>
      </c>
      <c r="R102" s="212">
        <f>Q102*H102</f>
        <v>0</v>
      </c>
      <c r="S102" s="212">
        <v>0</v>
      </c>
      <c r="T102" s="213">
        <f>S102*H102</f>
        <v>0</v>
      </c>
      <c r="AR102" s="15" t="s">
        <v>126</v>
      </c>
      <c r="AT102" s="15" t="s">
        <v>121</v>
      </c>
      <c r="AU102" s="15" t="s">
        <v>78</v>
      </c>
      <c r="AY102" s="15" t="s">
        <v>119</v>
      </c>
      <c r="BE102" s="214">
        <f>IF(N102="základní",J102,0)</f>
        <v>0</v>
      </c>
      <c r="BF102" s="214">
        <f>IF(N102="snížená",J102,0)</f>
        <v>0</v>
      </c>
      <c r="BG102" s="214">
        <f>IF(N102="zákl. přenesená",J102,0)</f>
        <v>0</v>
      </c>
      <c r="BH102" s="214">
        <f>IF(N102="sníž. přenesená",J102,0)</f>
        <v>0</v>
      </c>
      <c r="BI102" s="214">
        <f>IF(N102="nulová",J102,0)</f>
        <v>0</v>
      </c>
      <c r="BJ102" s="15" t="s">
        <v>76</v>
      </c>
      <c r="BK102" s="214">
        <f>ROUND(I102*H102,2)</f>
        <v>0</v>
      </c>
      <c r="BL102" s="15" t="s">
        <v>126</v>
      </c>
      <c r="BM102" s="15" t="s">
        <v>152</v>
      </c>
    </row>
    <row r="103" s="1" customFormat="1" ht="16.5" customHeight="1">
      <c r="B103" s="36"/>
      <c r="C103" s="203" t="s">
        <v>153</v>
      </c>
      <c r="D103" s="203" t="s">
        <v>121</v>
      </c>
      <c r="E103" s="204" t="s">
        <v>154</v>
      </c>
      <c r="F103" s="205" t="s">
        <v>155</v>
      </c>
      <c r="G103" s="206" t="s">
        <v>124</v>
      </c>
      <c r="H103" s="207">
        <v>640.79999999999995</v>
      </c>
      <c r="I103" s="208"/>
      <c r="J103" s="209">
        <f>ROUND(I103*H103,2)</f>
        <v>0</v>
      </c>
      <c r="K103" s="205" t="s">
        <v>125</v>
      </c>
      <c r="L103" s="41"/>
      <c r="M103" s="210" t="s">
        <v>1</v>
      </c>
      <c r="N103" s="211" t="s">
        <v>39</v>
      </c>
      <c r="O103" s="77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AR103" s="15" t="s">
        <v>126</v>
      </c>
      <c r="AT103" s="15" t="s">
        <v>121</v>
      </c>
      <c r="AU103" s="15" t="s">
        <v>78</v>
      </c>
      <c r="AY103" s="15" t="s">
        <v>119</v>
      </c>
      <c r="BE103" s="214">
        <f>IF(N103="základní",J103,0)</f>
        <v>0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15" t="s">
        <v>76</v>
      </c>
      <c r="BK103" s="214">
        <f>ROUND(I103*H103,2)</f>
        <v>0</v>
      </c>
      <c r="BL103" s="15" t="s">
        <v>126</v>
      </c>
      <c r="BM103" s="15" t="s">
        <v>156</v>
      </c>
    </row>
    <row r="104" s="11" customFormat="1">
      <c r="B104" s="215"/>
      <c r="C104" s="216"/>
      <c r="D104" s="217" t="s">
        <v>128</v>
      </c>
      <c r="E104" s="218" t="s">
        <v>1</v>
      </c>
      <c r="F104" s="219" t="s">
        <v>157</v>
      </c>
      <c r="G104" s="216"/>
      <c r="H104" s="220">
        <v>640.79999999999995</v>
      </c>
      <c r="I104" s="221"/>
      <c r="J104" s="216"/>
      <c r="K104" s="216"/>
      <c r="L104" s="222"/>
      <c r="M104" s="223"/>
      <c r="N104" s="224"/>
      <c r="O104" s="224"/>
      <c r="P104" s="224"/>
      <c r="Q104" s="224"/>
      <c r="R104" s="224"/>
      <c r="S104" s="224"/>
      <c r="T104" s="225"/>
      <c r="AT104" s="226" t="s">
        <v>128</v>
      </c>
      <c r="AU104" s="226" t="s">
        <v>78</v>
      </c>
      <c r="AV104" s="11" t="s">
        <v>78</v>
      </c>
      <c r="AW104" s="11" t="s">
        <v>31</v>
      </c>
      <c r="AX104" s="11" t="s">
        <v>76</v>
      </c>
      <c r="AY104" s="226" t="s">
        <v>119</v>
      </c>
    </row>
    <row r="105" s="10" customFormat="1" ht="22.8" customHeight="1">
      <c r="B105" s="187"/>
      <c r="C105" s="188"/>
      <c r="D105" s="189" t="s">
        <v>67</v>
      </c>
      <c r="E105" s="201" t="s">
        <v>144</v>
      </c>
      <c r="F105" s="201" t="s">
        <v>158</v>
      </c>
      <c r="G105" s="188"/>
      <c r="H105" s="188"/>
      <c r="I105" s="191"/>
      <c r="J105" s="202">
        <f>BK105</f>
        <v>0</v>
      </c>
      <c r="K105" s="188"/>
      <c r="L105" s="193"/>
      <c r="M105" s="194"/>
      <c r="N105" s="195"/>
      <c r="O105" s="195"/>
      <c r="P105" s="196">
        <f>SUM(P106:P135)</f>
        <v>0</v>
      </c>
      <c r="Q105" s="195"/>
      <c r="R105" s="196">
        <f>SUM(R106:R135)</f>
        <v>370.96717500000005</v>
      </c>
      <c r="S105" s="195"/>
      <c r="T105" s="197">
        <f>SUM(T106:T135)</f>
        <v>0</v>
      </c>
      <c r="AR105" s="198" t="s">
        <v>76</v>
      </c>
      <c r="AT105" s="199" t="s">
        <v>67</v>
      </c>
      <c r="AU105" s="199" t="s">
        <v>76</v>
      </c>
      <c r="AY105" s="198" t="s">
        <v>119</v>
      </c>
      <c r="BK105" s="200">
        <f>SUM(BK106:BK135)</f>
        <v>0</v>
      </c>
    </row>
    <row r="106" s="1" customFormat="1" ht="16.5" customHeight="1">
      <c r="B106" s="36"/>
      <c r="C106" s="203" t="s">
        <v>159</v>
      </c>
      <c r="D106" s="203" t="s">
        <v>121</v>
      </c>
      <c r="E106" s="204" t="s">
        <v>160</v>
      </c>
      <c r="F106" s="205" t="s">
        <v>161</v>
      </c>
      <c r="G106" s="206" t="s">
        <v>124</v>
      </c>
      <c r="H106" s="207">
        <v>120.15000000000001</v>
      </c>
      <c r="I106" s="208"/>
      <c r="J106" s="209">
        <f>ROUND(I106*H106,2)</f>
        <v>0</v>
      </c>
      <c r="K106" s="205" t="s">
        <v>125</v>
      </c>
      <c r="L106" s="41"/>
      <c r="M106" s="210" t="s">
        <v>1</v>
      </c>
      <c r="N106" s="211" t="s">
        <v>39</v>
      </c>
      <c r="O106" s="77"/>
      <c r="P106" s="212">
        <f>O106*H106</f>
        <v>0</v>
      </c>
      <c r="Q106" s="212">
        <v>0.19900000000000001</v>
      </c>
      <c r="R106" s="212">
        <f>Q106*H106</f>
        <v>23.909850000000002</v>
      </c>
      <c r="S106" s="212">
        <v>0</v>
      </c>
      <c r="T106" s="213">
        <f>S106*H106</f>
        <v>0</v>
      </c>
      <c r="AR106" s="15" t="s">
        <v>126</v>
      </c>
      <c r="AT106" s="15" t="s">
        <v>121</v>
      </c>
      <c r="AU106" s="15" t="s">
        <v>78</v>
      </c>
      <c r="AY106" s="15" t="s">
        <v>119</v>
      </c>
      <c r="BE106" s="214">
        <f>IF(N106="základní",J106,0)</f>
        <v>0</v>
      </c>
      <c r="BF106" s="214">
        <f>IF(N106="snížená",J106,0)</f>
        <v>0</v>
      </c>
      <c r="BG106" s="214">
        <f>IF(N106="zákl. přenesená",J106,0)</f>
        <v>0</v>
      </c>
      <c r="BH106" s="214">
        <f>IF(N106="sníž. přenesená",J106,0)</f>
        <v>0</v>
      </c>
      <c r="BI106" s="214">
        <f>IF(N106="nulová",J106,0)</f>
        <v>0</v>
      </c>
      <c r="BJ106" s="15" t="s">
        <v>76</v>
      </c>
      <c r="BK106" s="214">
        <f>ROUND(I106*H106,2)</f>
        <v>0</v>
      </c>
      <c r="BL106" s="15" t="s">
        <v>126</v>
      </c>
      <c r="BM106" s="15" t="s">
        <v>162</v>
      </c>
    </row>
    <row r="107" s="11" customFormat="1">
      <c r="B107" s="215"/>
      <c r="C107" s="216"/>
      <c r="D107" s="217" t="s">
        <v>128</v>
      </c>
      <c r="E107" s="218" t="s">
        <v>1</v>
      </c>
      <c r="F107" s="219" t="s">
        <v>163</v>
      </c>
      <c r="G107" s="216"/>
      <c r="H107" s="220">
        <v>120.15000000000001</v>
      </c>
      <c r="I107" s="221"/>
      <c r="J107" s="216"/>
      <c r="K107" s="216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128</v>
      </c>
      <c r="AU107" s="226" t="s">
        <v>78</v>
      </c>
      <c r="AV107" s="11" t="s">
        <v>78</v>
      </c>
      <c r="AW107" s="11" t="s">
        <v>31</v>
      </c>
      <c r="AX107" s="11" t="s">
        <v>76</v>
      </c>
      <c r="AY107" s="226" t="s">
        <v>119</v>
      </c>
    </row>
    <row r="108" s="1" customFormat="1" ht="16.5" customHeight="1">
      <c r="B108" s="36"/>
      <c r="C108" s="203" t="s">
        <v>164</v>
      </c>
      <c r="D108" s="203" t="s">
        <v>121</v>
      </c>
      <c r="E108" s="204" t="s">
        <v>165</v>
      </c>
      <c r="F108" s="205" t="s">
        <v>166</v>
      </c>
      <c r="G108" s="206" t="s">
        <v>124</v>
      </c>
      <c r="H108" s="207">
        <v>418.5</v>
      </c>
      <c r="I108" s="208"/>
      <c r="J108" s="209">
        <f>ROUND(I108*H108,2)</f>
        <v>0</v>
      </c>
      <c r="K108" s="205" t="s">
        <v>125</v>
      </c>
      <c r="L108" s="41"/>
      <c r="M108" s="210" t="s">
        <v>1</v>
      </c>
      <c r="N108" s="211" t="s">
        <v>39</v>
      </c>
      <c r="O108" s="77"/>
      <c r="P108" s="212">
        <f>O108*H108</f>
        <v>0</v>
      </c>
      <c r="Q108" s="212">
        <v>0.29699999999999999</v>
      </c>
      <c r="R108" s="212">
        <f>Q108*H108</f>
        <v>124.2945</v>
      </c>
      <c r="S108" s="212">
        <v>0</v>
      </c>
      <c r="T108" s="213">
        <f>S108*H108</f>
        <v>0</v>
      </c>
      <c r="AR108" s="15" t="s">
        <v>126</v>
      </c>
      <c r="AT108" s="15" t="s">
        <v>121</v>
      </c>
      <c r="AU108" s="15" t="s">
        <v>78</v>
      </c>
      <c r="AY108" s="15" t="s">
        <v>119</v>
      </c>
      <c r="BE108" s="214">
        <f>IF(N108="základní",J108,0)</f>
        <v>0</v>
      </c>
      <c r="BF108" s="214">
        <f>IF(N108="snížená",J108,0)</f>
        <v>0</v>
      </c>
      <c r="BG108" s="214">
        <f>IF(N108="zákl. přenesená",J108,0)</f>
        <v>0</v>
      </c>
      <c r="BH108" s="214">
        <f>IF(N108="sníž. přenesená",J108,0)</f>
        <v>0</v>
      </c>
      <c r="BI108" s="214">
        <f>IF(N108="nulová",J108,0)</f>
        <v>0</v>
      </c>
      <c r="BJ108" s="15" t="s">
        <v>76</v>
      </c>
      <c r="BK108" s="214">
        <f>ROUND(I108*H108,2)</f>
        <v>0</v>
      </c>
      <c r="BL108" s="15" t="s">
        <v>126</v>
      </c>
      <c r="BM108" s="15" t="s">
        <v>167</v>
      </c>
    </row>
    <row r="109" s="11" customFormat="1">
      <c r="B109" s="215"/>
      <c r="C109" s="216"/>
      <c r="D109" s="217" t="s">
        <v>128</v>
      </c>
      <c r="E109" s="218" t="s">
        <v>1</v>
      </c>
      <c r="F109" s="219" t="s">
        <v>163</v>
      </c>
      <c r="G109" s="216"/>
      <c r="H109" s="220">
        <v>120.15000000000001</v>
      </c>
      <c r="I109" s="221"/>
      <c r="J109" s="216"/>
      <c r="K109" s="216"/>
      <c r="L109" s="222"/>
      <c r="M109" s="223"/>
      <c r="N109" s="224"/>
      <c r="O109" s="224"/>
      <c r="P109" s="224"/>
      <c r="Q109" s="224"/>
      <c r="R109" s="224"/>
      <c r="S109" s="224"/>
      <c r="T109" s="225"/>
      <c r="AT109" s="226" t="s">
        <v>128</v>
      </c>
      <c r="AU109" s="226" t="s">
        <v>78</v>
      </c>
      <c r="AV109" s="11" t="s">
        <v>78</v>
      </c>
      <c r="AW109" s="11" t="s">
        <v>31</v>
      </c>
      <c r="AX109" s="11" t="s">
        <v>68</v>
      </c>
      <c r="AY109" s="226" t="s">
        <v>119</v>
      </c>
    </row>
    <row r="110" s="11" customFormat="1">
      <c r="B110" s="215"/>
      <c r="C110" s="216"/>
      <c r="D110" s="217" t="s">
        <v>128</v>
      </c>
      <c r="E110" s="218" t="s">
        <v>1</v>
      </c>
      <c r="F110" s="219" t="s">
        <v>168</v>
      </c>
      <c r="G110" s="216"/>
      <c r="H110" s="220">
        <v>298.35000000000002</v>
      </c>
      <c r="I110" s="221"/>
      <c r="J110" s="216"/>
      <c r="K110" s="216"/>
      <c r="L110" s="222"/>
      <c r="M110" s="223"/>
      <c r="N110" s="224"/>
      <c r="O110" s="224"/>
      <c r="P110" s="224"/>
      <c r="Q110" s="224"/>
      <c r="R110" s="224"/>
      <c r="S110" s="224"/>
      <c r="T110" s="225"/>
      <c r="AT110" s="226" t="s">
        <v>128</v>
      </c>
      <c r="AU110" s="226" t="s">
        <v>78</v>
      </c>
      <c r="AV110" s="11" t="s">
        <v>78</v>
      </c>
      <c r="AW110" s="11" t="s">
        <v>31</v>
      </c>
      <c r="AX110" s="11" t="s">
        <v>68</v>
      </c>
      <c r="AY110" s="226" t="s">
        <v>119</v>
      </c>
    </row>
    <row r="111" s="12" customFormat="1">
      <c r="B111" s="227"/>
      <c r="C111" s="228"/>
      <c r="D111" s="217" t="s">
        <v>128</v>
      </c>
      <c r="E111" s="229" t="s">
        <v>1</v>
      </c>
      <c r="F111" s="230" t="s">
        <v>131</v>
      </c>
      <c r="G111" s="228"/>
      <c r="H111" s="231">
        <v>418.5</v>
      </c>
      <c r="I111" s="232"/>
      <c r="J111" s="228"/>
      <c r="K111" s="228"/>
      <c r="L111" s="233"/>
      <c r="M111" s="234"/>
      <c r="N111" s="235"/>
      <c r="O111" s="235"/>
      <c r="P111" s="235"/>
      <c r="Q111" s="235"/>
      <c r="R111" s="235"/>
      <c r="S111" s="235"/>
      <c r="T111" s="236"/>
      <c r="AT111" s="237" t="s">
        <v>128</v>
      </c>
      <c r="AU111" s="237" t="s">
        <v>78</v>
      </c>
      <c r="AV111" s="12" t="s">
        <v>126</v>
      </c>
      <c r="AW111" s="12" t="s">
        <v>31</v>
      </c>
      <c r="AX111" s="12" t="s">
        <v>76</v>
      </c>
      <c r="AY111" s="237" t="s">
        <v>119</v>
      </c>
    </row>
    <row r="112" s="1" customFormat="1" ht="16.5" customHeight="1">
      <c r="B112" s="36"/>
      <c r="C112" s="203" t="s">
        <v>169</v>
      </c>
      <c r="D112" s="203" t="s">
        <v>121</v>
      </c>
      <c r="E112" s="204" t="s">
        <v>170</v>
      </c>
      <c r="F112" s="205" t="s">
        <v>171</v>
      </c>
      <c r="G112" s="206" t="s">
        <v>124</v>
      </c>
      <c r="H112" s="207">
        <v>67.5</v>
      </c>
      <c r="I112" s="208"/>
      <c r="J112" s="209">
        <f>ROUND(I112*H112,2)</f>
        <v>0</v>
      </c>
      <c r="K112" s="205" t="s">
        <v>125</v>
      </c>
      <c r="L112" s="41"/>
      <c r="M112" s="210" t="s">
        <v>1</v>
      </c>
      <c r="N112" s="211" t="s">
        <v>39</v>
      </c>
      <c r="O112" s="77"/>
      <c r="P112" s="212">
        <f>O112*H112</f>
        <v>0</v>
      </c>
      <c r="Q112" s="212">
        <v>0.35599999999999998</v>
      </c>
      <c r="R112" s="212">
        <f>Q112*H112</f>
        <v>24.029999999999998</v>
      </c>
      <c r="S112" s="212">
        <v>0</v>
      </c>
      <c r="T112" s="213">
        <f>S112*H112</f>
        <v>0</v>
      </c>
      <c r="AR112" s="15" t="s">
        <v>126</v>
      </c>
      <c r="AT112" s="15" t="s">
        <v>121</v>
      </c>
      <c r="AU112" s="15" t="s">
        <v>78</v>
      </c>
      <c r="AY112" s="15" t="s">
        <v>119</v>
      </c>
      <c r="BE112" s="214">
        <f>IF(N112="základní",J112,0)</f>
        <v>0</v>
      </c>
      <c r="BF112" s="214">
        <f>IF(N112="snížená",J112,0)</f>
        <v>0</v>
      </c>
      <c r="BG112" s="214">
        <f>IF(N112="zákl. přenesená",J112,0)</f>
        <v>0</v>
      </c>
      <c r="BH112" s="214">
        <f>IF(N112="sníž. přenesená",J112,0)</f>
        <v>0</v>
      </c>
      <c r="BI112" s="214">
        <f>IF(N112="nulová",J112,0)</f>
        <v>0</v>
      </c>
      <c r="BJ112" s="15" t="s">
        <v>76</v>
      </c>
      <c r="BK112" s="214">
        <f>ROUND(I112*H112,2)</f>
        <v>0</v>
      </c>
      <c r="BL112" s="15" t="s">
        <v>126</v>
      </c>
      <c r="BM112" s="15" t="s">
        <v>172</v>
      </c>
    </row>
    <row r="113" s="11" customFormat="1">
      <c r="B113" s="215"/>
      <c r="C113" s="216"/>
      <c r="D113" s="217" t="s">
        <v>128</v>
      </c>
      <c r="E113" s="218" t="s">
        <v>1</v>
      </c>
      <c r="F113" s="219" t="s">
        <v>173</v>
      </c>
      <c r="G113" s="216"/>
      <c r="H113" s="220">
        <v>67.5</v>
      </c>
      <c r="I113" s="221"/>
      <c r="J113" s="216"/>
      <c r="K113" s="216"/>
      <c r="L113" s="222"/>
      <c r="M113" s="223"/>
      <c r="N113" s="224"/>
      <c r="O113" s="224"/>
      <c r="P113" s="224"/>
      <c r="Q113" s="224"/>
      <c r="R113" s="224"/>
      <c r="S113" s="224"/>
      <c r="T113" s="225"/>
      <c r="AT113" s="226" t="s">
        <v>128</v>
      </c>
      <c r="AU113" s="226" t="s">
        <v>78</v>
      </c>
      <c r="AV113" s="11" t="s">
        <v>78</v>
      </c>
      <c r="AW113" s="11" t="s">
        <v>31</v>
      </c>
      <c r="AX113" s="11" t="s">
        <v>76</v>
      </c>
      <c r="AY113" s="226" t="s">
        <v>119</v>
      </c>
    </row>
    <row r="114" s="1" customFormat="1" ht="16.5" customHeight="1">
      <c r="B114" s="36"/>
      <c r="C114" s="203" t="s">
        <v>174</v>
      </c>
      <c r="D114" s="203" t="s">
        <v>121</v>
      </c>
      <c r="E114" s="204" t="s">
        <v>175</v>
      </c>
      <c r="F114" s="205" t="s">
        <v>176</v>
      </c>
      <c r="G114" s="206" t="s">
        <v>124</v>
      </c>
      <c r="H114" s="207">
        <v>114.75</v>
      </c>
      <c r="I114" s="208"/>
      <c r="J114" s="209">
        <f>ROUND(I114*H114,2)</f>
        <v>0</v>
      </c>
      <c r="K114" s="205" t="s">
        <v>125</v>
      </c>
      <c r="L114" s="41"/>
      <c r="M114" s="210" t="s">
        <v>1</v>
      </c>
      <c r="N114" s="211" t="s">
        <v>39</v>
      </c>
      <c r="O114" s="77"/>
      <c r="P114" s="212">
        <f>O114*H114</f>
        <v>0</v>
      </c>
      <c r="Q114" s="212">
        <v>0</v>
      </c>
      <c r="R114" s="212">
        <f>Q114*H114</f>
        <v>0</v>
      </c>
      <c r="S114" s="212">
        <v>0</v>
      </c>
      <c r="T114" s="213">
        <f>S114*H114</f>
        <v>0</v>
      </c>
      <c r="AR114" s="15" t="s">
        <v>126</v>
      </c>
      <c r="AT114" s="15" t="s">
        <v>121</v>
      </c>
      <c r="AU114" s="15" t="s">
        <v>78</v>
      </c>
      <c r="AY114" s="15" t="s">
        <v>119</v>
      </c>
      <c r="BE114" s="214">
        <f>IF(N114="základní",J114,0)</f>
        <v>0</v>
      </c>
      <c r="BF114" s="214">
        <f>IF(N114="snížená",J114,0)</f>
        <v>0</v>
      </c>
      <c r="BG114" s="214">
        <f>IF(N114="zákl. přenesená",J114,0)</f>
        <v>0</v>
      </c>
      <c r="BH114" s="214">
        <f>IF(N114="sníž. přenesená",J114,0)</f>
        <v>0</v>
      </c>
      <c r="BI114" s="214">
        <f>IF(N114="nulová",J114,0)</f>
        <v>0</v>
      </c>
      <c r="BJ114" s="15" t="s">
        <v>76</v>
      </c>
      <c r="BK114" s="214">
        <f>ROUND(I114*H114,2)</f>
        <v>0</v>
      </c>
      <c r="BL114" s="15" t="s">
        <v>126</v>
      </c>
      <c r="BM114" s="15" t="s">
        <v>177</v>
      </c>
    </row>
    <row r="115" s="11" customFormat="1">
      <c r="B115" s="215"/>
      <c r="C115" s="216"/>
      <c r="D115" s="217" t="s">
        <v>128</v>
      </c>
      <c r="E115" s="218" t="s">
        <v>1</v>
      </c>
      <c r="F115" s="219" t="s">
        <v>178</v>
      </c>
      <c r="G115" s="216"/>
      <c r="H115" s="220">
        <v>114.75</v>
      </c>
      <c r="I115" s="221"/>
      <c r="J115" s="216"/>
      <c r="K115" s="216"/>
      <c r="L115" s="222"/>
      <c r="M115" s="223"/>
      <c r="N115" s="224"/>
      <c r="O115" s="224"/>
      <c r="P115" s="224"/>
      <c r="Q115" s="224"/>
      <c r="R115" s="224"/>
      <c r="S115" s="224"/>
      <c r="T115" s="225"/>
      <c r="AT115" s="226" t="s">
        <v>128</v>
      </c>
      <c r="AU115" s="226" t="s">
        <v>78</v>
      </c>
      <c r="AV115" s="11" t="s">
        <v>78</v>
      </c>
      <c r="AW115" s="11" t="s">
        <v>31</v>
      </c>
      <c r="AX115" s="11" t="s">
        <v>76</v>
      </c>
      <c r="AY115" s="226" t="s">
        <v>119</v>
      </c>
    </row>
    <row r="116" s="1" customFormat="1" ht="16.5" customHeight="1">
      <c r="B116" s="36"/>
      <c r="C116" s="203" t="s">
        <v>179</v>
      </c>
      <c r="D116" s="203" t="s">
        <v>121</v>
      </c>
      <c r="E116" s="204" t="s">
        <v>180</v>
      </c>
      <c r="F116" s="205" t="s">
        <v>181</v>
      </c>
      <c r="G116" s="206" t="s">
        <v>124</v>
      </c>
      <c r="H116" s="207">
        <v>480.60000000000002</v>
      </c>
      <c r="I116" s="208"/>
      <c r="J116" s="209">
        <f>ROUND(I116*H116,2)</f>
        <v>0</v>
      </c>
      <c r="K116" s="205" t="s">
        <v>125</v>
      </c>
      <c r="L116" s="41"/>
      <c r="M116" s="210" t="s">
        <v>1</v>
      </c>
      <c r="N116" s="211" t="s">
        <v>39</v>
      </c>
      <c r="O116" s="77"/>
      <c r="P116" s="212">
        <f>O116*H116</f>
        <v>0</v>
      </c>
      <c r="Q116" s="212">
        <v>0.18906999999999999</v>
      </c>
      <c r="R116" s="212">
        <f>Q116*H116</f>
        <v>90.867041999999998</v>
      </c>
      <c r="S116" s="212">
        <v>0</v>
      </c>
      <c r="T116" s="213">
        <f>S116*H116</f>
        <v>0</v>
      </c>
      <c r="AR116" s="15" t="s">
        <v>126</v>
      </c>
      <c r="AT116" s="15" t="s">
        <v>121</v>
      </c>
      <c r="AU116" s="15" t="s">
        <v>78</v>
      </c>
      <c r="AY116" s="15" t="s">
        <v>119</v>
      </c>
      <c r="BE116" s="214">
        <f>IF(N116="základní",J116,0)</f>
        <v>0</v>
      </c>
      <c r="BF116" s="214">
        <f>IF(N116="snížená",J116,0)</f>
        <v>0</v>
      </c>
      <c r="BG116" s="214">
        <f>IF(N116="zákl. přenesená",J116,0)</f>
        <v>0</v>
      </c>
      <c r="BH116" s="214">
        <f>IF(N116="sníž. přenesená",J116,0)</f>
        <v>0</v>
      </c>
      <c r="BI116" s="214">
        <f>IF(N116="nulová",J116,0)</f>
        <v>0</v>
      </c>
      <c r="BJ116" s="15" t="s">
        <v>76</v>
      </c>
      <c r="BK116" s="214">
        <f>ROUND(I116*H116,2)</f>
        <v>0</v>
      </c>
      <c r="BL116" s="15" t="s">
        <v>126</v>
      </c>
      <c r="BM116" s="15" t="s">
        <v>182</v>
      </c>
    </row>
    <row r="117" s="11" customFormat="1">
      <c r="B117" s="215"/>
      <c r="C117" s="216"/>
      <c r="D117" s="217" t="s">
        <v>128</v>
      </c>
      <c r="E117" s="218" t="s">
        <v>1</v>
      </c>
      <c r="F117" s="219" t="s">
        <v>183</v>
      </c>
      <c r="G117" s="216"/>
      <c r="H117" s="220">
        <v>480.60000000000002</v>
      </c>
      <c r="I117" s="221"/>
      <c r="J117" s="216"/>
      <c r="K117" s="216"/>
      <c r="L117" s="222"/>
      <c r="M117" s="223"/>
      <c r="N117" s="224"/>
      <c r="O117" s="224"/>
      <c r="P117" s="224"/>
      <c r="Q117" s="224"/>
      <c r="R117" s="224"/>
      <c r="S117" s="224"/>
      <c r="T117" s="225"/>
      <c r="AT117" s="226" t="s">
        <v>128</v>
      </c>
      <c r="AU117" s="226" t="s">
        <v>78</v>
      </c>
      <c r="AV117" s="11" t="s">
        <v>78</v>
      </c>
      <c r="AW117" s="11" t="s">
        <v>31</v>
      </c>
      <c r="AX117" s="11" t="s">
        <v>76</v>
      </c>
      <c r="AY117" s="226" t="s">
        <v>119</v>
      </c>
    </row>
    <row r="118" s="1" customFormat="1" ht="22.5" customHeight="1">
      <c r="B118" s="36"/>
      <c r="C118" s="203" t="s">
        <v>184</v>
      </c>
      <c r="D118" s="203" t="s">
        <v>121</v>
      </c>
      <c r="E118" s="204" t="s">
        <v>185</v>
      </c>
      <c r="F118" s="205" t="s">
        <v>186</v>
      </c>
      <c r="G118" s="206" t="s">
        <v>124</v>
      </c>
      <c r="H118" s="207">
        <v>120.15000000000001</v>
      </c>
      <c r="I118" s="208"/>
      <c r="J118" s="209">
        <f>ROUND(I118*H118,2)</f>
        <v>0</v>
      </c>
      <c r="K118" s="205" t="s">
        <v>125</v>
      </c>
      <c r="L118" s="41"/>
      <c r="M118" s="210" t="s">
        <v>1</v>
      </c>
      <c r="N118" s="211" t="s">
        <v>39</v>
      </c>
      <c r="O118" s="77"/>
      <c r="P118" s="212">
        <f>O118*H118</f>
        <v>0</v>
      </c>
      <c r="Q118" s="212">
        <v>0</v>
      </c>
      <c r="R118" s="212">
        <f>Q118*H118</f>
        <v>0</v>
      </c>
      <c r="S118" s="212">
        <v>0</v>
      </c>
      <c r="T118" s="213">
        <f>S118*H118</f>
        <v>0</v>
      </c>
      <c r="AR118" s="15" t="s">
        <v>126</v>
      </c>
      <c r="AT118" s="15" t="s">
        <v>121</v>
      </c>
      <c r="AU118" s="15" t="s">
        <v>78</v>
      </c>
      <c r="AY118" s="15" t="s">
        <v>119</v>
      </c>
      <c r="BE118" s="214">
        <f>IF(N118="základní",J118,0)</f>
        <v>0</v>
      </c>
      <c r="BF118" s="214">
        <f>IF(N118="snížená",J118,0)</f>
        <v>0</v>
      </c>
      <c r="BG118" s="214">
        <f>IF(N118="zákl. přenesená",J118,0)</f>
        <v>0</v>
      </c>
      <c r="BH118" s="214">
        <f>IF(N118="sníž. přenesená",J118,0)</f>
        <v>0</v>
      </c>
      <c r="BI118" s="214">
        <f>IF(N118="nulová",J118,0)</f>
        <v>0</v>
      </c>
      <c r="BJ118" s="15" t="s">
        <v>76</v>
      </c>
      <c r="BK118" s="214">
        <f>ROUND(I118*H118,2)</f>
        <v>0</v>
      </c>
      <c r="BL118" s="15" t="s">
        <v>126</v>
      </c>
      <c r="BM118" s="15" t="s">
        <v>187</v>
      </c>
    </row>
    <row r="119" s="1" customFormat="1" ht="22.5" customHeight="1">
      <c r="B119" s="36"/>
      <c r="C119" s="203" t="s">
        <v>188</v>
      </c>
      <c r="D119" s="203" t="s">
        <v>121</v>
      </c>
      <c r="E119" s="204" t="s">
        <v>189</v>
      </c>
      <c r="F119" s="205" t="s">
        <v>190</v>
      </c>
      <c r="G119" s="206" t="s">
        <v>124</v>
      </c>
      <c r="H119" s="207">
        <v>120.15000000000001</v>
      </c>
      <c r="I119" s="208"/>
      <c r="J119" s="209">
        <f>ROUND(I119*H119,2)</f>
        <v>0</v>
      </c>
      <c r="K119" s="205" t="s">
        <v>125</v>
      </c>
      <c r="L119" s="41"/>
      <c r="M119" s="210" t="s">
        <v>1</v>
      </c>
      <c r="N119" s="211" t="s">
        <v>39</v>
      </c>
      <c r="O119" s="77"/>
      <c r="P119" s="212">
        <f>O119*H119</f>
        <v>0</v>
      </c>
      <c r="Q119" s="212">
        <v>0</v>
      </c>
      <c r="R119" s="212">
        <f>Q119*H119</f>
        <v>0</v>
      </c>
      <c r="S119" s="212">
        <v>0</v>
      </c>
      <c r="T119" s="213">
        <f>S119*H119</f>
        <v>0</v>
      </c>
      <c r="AR119" s="15" t="s">
        <v>126</v>
      </c>
      <c r="AT119" s="15" t="s">
        <v>121</v>
      </c>
      <c r="AU119" s="15" t="s">
        <v>78</v>
      </c>
      <c r="AY119" s="15" t="s">
        <v>119</v>
      </c>
      <c r="BE119" s="214">
        <f>IF(N119="základní",J119,0)</f>
        <v>0</v>
      </c>
      <c r="BF119" s="214">
        <f>IF(N119="snížená",J119,0)</f>
        <v>0</v>
      </c>
      <c r="BG119" s="214">
        <f>IF(N119="zákl. přenesená",J119,0)</f>
        <v>0</v>
      </c>
      <c r="BH119" s="214">
        <f>IF(N119="sníž. přenesená",J119,0)</f>
        <v>0</v>
      </c>
      <c r="BI119" s="214">
        <f>IF(N119="nulová",J119,0)</f>
        <v>0</v>
      </c>
      <c r="BJ119" s="15" t="s">
        <v>76</v>
      </c>
      <c r="BK119" s="214">
        <f>ROUND(I119*H119,2)</f>
        <v>0</v>
      </c>
      <c r="BL119" s="15" t="s">
        <v>126</v>
      </c>
      <c r="BM119" s="15" t="s">
        <v>191</v>
      </c>
    </row>
    <row r="120" s="1" customFormat="1" ht="33.75" customHeight="1">
      <c r="B120" s="36"/>
      <c r="C120" s="203" t="s">
        <v>8</v>
      </c>
      <c r="D120" s="203" t="s">
        <v>121</v>
      </c>
      <c r="E120" s="204" t="s">
        <v>192</v>
      </c>
      <c r="F120" s="205" t="s">
        <v>193</v>
      </c>
      <c r="G120" s="206" t="s">
        <v>124</v>
      </c>
      <c r="H120" s="207">
        <v>413.10000000000002</v>
      </c>
      <c r="I120" s="208"/>
      <c r="J120" s="209">
        <f>ROUND(I120*H120,2)</f>
        <v>0</v>
      </c>
      <c r="K120" s="205" t="s">
        <v>125</v>
      </c>
      <c r="L120" s="41"/>
      <c r="M120" s="210" t="s">
        <v>1</v>
      </c>
      <c r="N120" s="211" t="s">
        <v>39</v>
      </c>
      <c r="O120" s="77"/>
      <c r="P120" s="212">
        <f>O120*H120</f>
        <v>0</v>
      </c>
      <c r="Q120" s="212">
        <v>0.084250000000000005</v>
      </c>
      <c r="R120" s="212">
        <f>Q120*H120</f>
        <v>34.803675000000005</v>
      </c>
      <c r="S120" s="212">
        <v>0</v>
      </c>
      <c r="T120" s="213">
        <f>S120*H120</f>
        <v>0</v>
      </c>
      <c r="AR120" s="15" t="s">
        <v>126</v>
      </c>
      <c r="AT120" s="15" t="s">
        <v>121</v>
      </c>
      <c r="AU120" s="15" t="s">
        <v>78</v>
      </c>
      <c r="AY120" s="15" t="s">
        <v>119</v>
      </c>
      <c r="BE120" s="214">
        <f>IF(N120="základní",J120,0)</f>
        <v>0</v>
      </c>
      <c r="BF120" s="214">
        <f>IF(N120="snížená",J120,0)</f>
        <v>0</v>
      </c>
      <c r="BG120" s="214">
        <f>IF(N120="zákl. přenesená",J120,0)</f>
        <v>0</v>
      </c>
      <c r="BH120" s="214">
        <f>IF(N120="sníž. přenesená",J120,0)</f>
        <v>0</v>
      </c>
      <c r="BI120" s="214">
        <f>IF(N120="nulová",J120,0)</f>
        <v>0</v>
      </c>
      <c r="BJ120" s="15" t="s">
        <v>76</v>
      </c>
      <c r="BK120" s="214">
        <f>ROUND(I120*H120,2)</f>
        <v>0</v>
      </c>
      <c r="BL120" s="15" t="s">
        <v>126</v>
      </c>
      <c r="BM120" s="15" t="s">
        <v>194</v>
      </c>
    </row>
    <row r="121" s="11" customFormat="1">
      <c r="B121" s="215"/>
      <c r="C121" s="216"/>
      <c r="D121" s="217" t="s">
        <v>128</v>
      </c>
      <c r="E121" s="218" t="s">
        <v>1</v>
      </c>
      <c r="F121" s="219" t="s">
        <v>195</v>
      </c>
      <c r="G121" s="216"/>
      <c r="H121" s="220">
        <v>413.10000000000002</v>
      </c>
      <c r="I121" s="221"/>
      <c r="J121" s="216"/>
      <c r="K121" s="216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128</v>
      </c>
      <c r="AU121" s="226" t="s">
        <v>78</v>
      </c>
      <c r="AV121" s="11" t="s">
        <v>78</v>
      </c>
      <c r="AW121" s="11" t="s">
        <v>31</v>
      </c>
      <c r="AX121" s="11" t="s">
        <v>76</v>
      </c>
      <c r="AY121" s="226" t="s">
        <v>119</v>
      </c>
    </row>
    <row r="122" s="1" customFormat="1" ht="16.5" customHeight="1">
      <c r="B122" s="36"/>
      <c r="C122" s="238" t="s">
        <v>196</v>
      </c>
      <c r="D122" s="238" t="s">
        <v>197</v>
      </c>
      <c r="E122" s="239" t="s">
        <v>198</v>
      </c>
      <c r="F122" s="240" t="s">
        <v>199</v>
      </c>
      <c r="G122" s="241" t="s">
        <v>124</v>
      </c>
      <c r="H122" s="242">
        <v>416.42899999999997</v>
      </c>
      <c r="I122" s="243"/>
      <c r="J122" s="244">
        <f>ROUND(I122*H122,2)</f>
        <v>0</v>
      </c>
      <c r="K122" s="240" t="s">
        <v>125</v>
      </c>
      <c r="L122" s="245"/>
      <c r="M122" s="246" t="s">
        <v>1</v>
      </c>
      <c r="N122" s="247" t="s">
        <v>39</v>
      </c>
      <c r="O122" s="77"/>
      <c r="P122" s="212">
        <f>O122*H122</f>
        <v>0</v>
      </c>
      <c r="Q122" s="212">
        <v>0.13100000000000001</v>
      </c>
      <c r="R122" s="212">
        <f>Q122*H122</f>
        <v>54.552199000000002</v>
      </c>
      <c r="S122" s="212">
        <v>0</v>
      </c>
      <c r="T122" s="213">
        <f>S122*H122</f>
        <v>0</v>
      </c>
      <c r="AR122" s="15" t="s">
        <v>159</v>
      </c>
      <c r="AT122" s="15" t="s">
        <v>197</v>
      </c>
      <c r="AU122" s="15" t="s">
        <v>78</v>
      </c>
      <c r="AY122" s="15" t="s">
        <v>119</v>
      </c>
      <c r="BE122" s="214">
        <f>IF(N122="základní",J122,0)</f>
        <v>0</v>
      </c>
      <c r="BF122" s="214">
        <f>IF(N122="snížená",J122,0)</f>
        <v>0</v>
      </c>
      <c r="BG122" s="214">
        <f>IF(N122="zákl. přenesená",J122,0)</f>
        <v>0</v>
      </c>
      <c r="BH122" s="214">
        <f>IF(N122="sníž. přenesená",J122,0)</f>
        <v>0</v>
      </c>
      <c r="BI122" s="214">
        <f>IF(N122="nulová",J122,0)</f>
        <v>0</v>
      </c>
      <c r="BJ122" s="15" t="s">
        <v>76</v>
      </c>
      <c r="BK122" s="214">
        <f>ROUND(I122*H122,2)</f>
        <v>0</v>
      </c>
      <c r="BL122" s="15" t="s">
        <v>126</v>
      </c>
      <c r="BM122" s="15" t="s">
        <v>200</v>
      </c>
    </row>
    <row r="123" s="11" customFormat="1">
      <c r="B123" s="215"/>
      <c r="C123" s="216"/>
      <c r="D123" s="217" t="s">
        <v>128</v>
      </c>
      <c r="E123" s="218" t="s">
        <v>1</v>
      </c>
      <c r="F123" s="219" t="s">
        <v>201</v>
      </c>
      <c r="G123" s="216"/>
      <c r="H123" s="220">
        <v>404.30000000000001</v>
      </c>
      <c r="I123" s="221"/>
      <c r="J123" s="216"/>
      <c r="K123" s="216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128</v>
      </c>
      <c r="AU123" s="226" t="s">
        <v>78</v>
      </c>
      <c r="AV123" s="11" t="s">
        <v>78</v>
      </c>
      <c r="AW123" s="11" t="s">
        <v>31</v>
      </c>
      <c r="AX123" s="11" t="s">
        <v>76</v>
      </c>
      <c r="AY123" s="226" t="s">
        <v>119</v>
      </c>
    </row>
    <row r="124" s="11" customFormat="1">
      <c r="B124" s="215"/>
      <c r="C124" s="216"/>
      <c r="D124" s="217" t="s">
        <v>128</v>
      </c>
      <c r="E124" s="216"/>
      <c r="F124" s="219" t="s">
        <v>202</v>
      </c>
      <c r="G124" s="216"/>
      <c r="H124" s="220">
        <v>416.42899999999997</v>
      </c>
      <c r="I124" s="221"/>
      <c r="J124" s="216"/>
      <c r="K124" s="216"/>
      <c r="L124" s="222"/>
      <c r="M124" s="223"/>
      <c r="N124" s="224"/>
      <c r="O124" s="224"/>
      <c r="P124" s="224"/>
      <c r="Q124" s="224"/>
      <c r="R124" s="224"/>
      <c r="S124" s="224"/>
      <c r="T124" s="225"/>
      <c r="AT124" s="226" t="s">
        <v>128</v>
      </c>
      <c r="AU124" s="226" t="s">
        <v>78</v>
      </c>
      <c r="AV124" s="11" t="s">
        <v>78</v>
      </c>
      <c r="AW124" s="11" t="s">
        <v>4</v>
      </c>
      <c r="AX124" s="11" t="s">
        <v>76</v>
      </c>
      <c r="AY124" s="226" t="s">
        <v>119</v>
      </c>
    </row>
    <row r="125" s="1" customFormat="1" ht="16.5" customHeight="1">
      <c r="B125" s="36"/>
      <c r="C125" s="238" t="s">
        <v>203</v>
      </c>
      <c r="D125" s="238" t="s">
        <v>197</v>
      </c>
      <c r="E125" s="239" t="s">
        <v>204</v>
      </c>
      <c r="F125" s="240" t="s">
        <v>205</v>
      </c>
      <c r="G125" s="241" t="s">
        <v>124</v>
      </c>
      <c r="H125" s="242">
        <v>9.0640000000000001</v>
      </c>
      <c r="I125" s="243"/>
      <c r="J125" s="244">
        <f>ROUND(I125*H125,2)</f>
        <v>0</v>
      </c>
      <c r="K125" s="240" t="s">
        <v>125</v>
      </c>
      <c r="L125" s="245"/>
      <c r="M125" s="246" t="s">
        <v>1</v>
      </c>
      <c r="N125" s="247" t="s">
        <v>39</v>
      </c>
      <c r="O125" s="77"/>
      <c r="P125" s="212">
        <f>O125*H125</f>
        <v>0</v>
      </c>
      <c r="Q125" s="212">
        <v>0.13100000000000001</v>
      </c>
      <c r="R125" s="212">
        <f>Q125*H125</f>
        <v>1.187384</v>
      </c>
      <c r="S125" s="212">
        <v>0</v>
      </c>
      <c r="T125" s="213">
        <f>S125*H125</f>
        <v>0</v>
      </c>
      <c r="AR125" s="15" t="s">
        <v>159</v>
      </c>
      <c r="AT125" s="15" t="s">
        <v>197</v>
      </c>
      <c r="AU125" s="15" t="s">
        <v>78</v>
      </c>
      <c r="AY125" s="15" t="s">
        <v>119</v>
      </c>
      <c r="BE125" s="214">
        <f>IF(N125="základní",J125,0)</f>
        <v>0</v>
      </c>
      <c r="BF125" s="214">
        <f>IF(N125="snížená",J125,0)</f>
        <v>0</v>
      </c>
      <c r="BG125" s="214">
        <f>IF(N125="zákl. přenesená",J125,0)</f>
        <v>0</v>
      </c>
      <c r="BH125" s="214">
        <f>IF(N125="sníž. přenesená",J125,0)</f>
        <v>0</v>
      </c>
      <c r="BI125" s="214">
        <f>IF(N125="nulová",J125,0)</f>
        <v>0</v>
      </c>
      <c r="BJ125" s="15" t="s">
        <v>76</v>
      </c>
      <c r="BK125" s="214">
        <f>ROUND(I125*H125,2)</f>
        <v>0</v>
      </c>
      <c r="BL125" s="15" t="s">
        <v>126</v>
      </c>
      <c r="BM125" s="15" t="s">
        <v>206</v>
      </c>
    </row>
    <row r="126" s="11" customFormat="1">
      <c r="B126" s="215"/>
      <c r="C126" s="216"/>
      <c r="D126" s="217" t="s">
        <v>128</v>
      </c>
      <c r="E126" s="218" t="s">
        <v>1</v>
      </c>
      <c r="F126" s="219" t="s">
        <v>207</v>
      </c>
      <c r="G126" s="216"/>
      <c r="H126" s="220">
        <v>8.8000000000000007</v>
      </c>
      <c r="I126" s="221"/>
      <c r="J126" s="216"/>
      <c r="K126" s="216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128</v>
      </c>
      <c r="AU126" s="226" t="s">
        <v>78</v>
      </c>
      <c r="AV126" s="11" t="s">
        <v>78</v>
      </c>
      <c r="AW126" s="11" t="s">
        <v>31</v>
      </c>
      <c r="AX126" s="11" t="s">
        <v>76</v>
      </c>
      <c r="AY126" s="226" t="s">
        <v>119</v>
      </c>
    </row>
    <row r="127" s="11" customFormat="1">
      <c r="B127" s="215"/>
      <c r="C127" s="216"/>
      <c r="D127" s="217" t="s">
        <v>128</v>
      </c>
      <c r="E127" s="216"/>
      <c r="F127" s="219" t="s">
        <v>208</v>
      </c>
      <c r="G127" s="216"/>
      <c r="H127" s="220">
        <v>9.0640000000000001</v>
      </c>
      <c r="I127" s="221"/>
      <c r="J127" s="216"/>
      <c r="K127" s="216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128</v>
      </c>
      <c r="AU127" s="226" t="s">
        <v>78</v>
      </c>
      <c r="AV127" s="11" t="s">
        <v>78</v>
      </c>
      <c r="AW127" s="11" t="s">
        <v>4</v>
      </c>
      <c r="AX127" s="11" t="s">
        <v>76</v>
      </c>
      <c r="AY127" s="226" t="s">
        <v>119</v>
      </c>
    </row>
    <row r="128" s="1" customFormat="1" ht="33.75" customHeight="1">
      <c r="B128" s="36"/>
      <c r="C128" s="203" t="s">
        <v>209</v>
      </c>
      <c r="D128" s="203" t="s">
        <v>121</v>
      </c>
      <c r="E128" s="204" t="s">
        <v>210</v>
      </c>
      <c r="F128" s="205" t="s">
        <v>211</v>
      </c>
      <c r="G128" s="206" t="s">
        <v>124</v>
      </c>
      <c r="H128" s="207">
        <v>67.5</v>
      </c>
      <c r="I128" s="208"/>
      <c r="J128" s="209">
        <f>ROUND(I128*H128,2)</f>
        <v>0</v>
      </c>
      <c r="K128" s="205" t="s">
        <v>125</v>
      </c>
      <c r="L128" s="41"/>
      <c r="M128" s="210" t="s">
        <v>1</v>
      </c>
      <c r="N128" s="211" t="s">
        <v>39</v>
      </c>
      <c r="O128" s="77"/>
      <c r="P128" s="212">
        <f>O128*H128</f>
        <v>0</v>
      </c>
      <c r="Q128" s="212">
        <v>0.085650000000000004</v>
      </c>
      <c r="R128" s="212">
        <f>Q128*H128</f>
        <v>5.7813750000000006</v>
      </c>
      <c r="S128" s="212">
        <v>0</v>
      </c>
      <c r="T128" s="213">
        <f>S128*H128</f>
        <v>0</v>
      </c>
      <c r="AR128" s="15" t="s">
        <v>126</v>
      </c>
      <c r="AT128" s="15" t="s">
        <v>121</v>
      </c>
      <c r="AU128" s="15" t="s">
        <v>78</v>
      </c>
      <c r="AY128" s="15" t="s">
        <v>119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15" t="s">
        <v>76</v>
      </c>
      <c r="BK128" s="214">
        <f>ROUND(I128*H128,2)</f>
        <v>0</v>
      </c>
      <c r="BL128" s="15" t="s">
        <v>126</v>
      </c>
      <c r="BM128" s="15" t="s">
        <v>212</v>
      </c>
    </row>
    <row r="129" s="11" customFormat="1">
      <c r="B129" s="215"/>
      <c r="C129" s="216"/>
      <c r="D129" s="217" t="s">
        <v>128</v>
      </c>
      <c r="E129" s="218" t="s">
        <v>1</v>
      </c>
      <c r="F129" s="219" t="s">
        <v>213</v>
      </c>
      <c r="G129" s="216"/>
      <c r="H129" s="220">
        <v>67.5</v>
      </c>
      <c r="I129" s="221"/>
      <c r="J129" s="216"/>
      <c r="K129" s="216"/>
      <c r="L129" s="222"/>
      <c r="M129" s="223"/>
      <c r="N129" s="224"/>
      <c r="O129" s="224"/>
      <c r="P129" s="224"/>
      <c r="Q129" s="224"/>
      <c r="R129" s="224"/>
      <c r="S129" s="224"/>
      <c r="T129" s="225"/>
      <c r="AT129" s="226" t="s">
        <v>128</v>
      </c>
      <c r="AU129" s="226" t="s">
        <v>78</v>
      </c>
      <c r="AV129" s="11" t="s">
        <v>78</v>
      </c>
      <c r="AW129" s="11" t="s">
        <v>31</v>
      </c>
      <c r="AX129" s="11" t="s">
        <v>76</v>
      </c>
      <c r="AY129" s="226" t="s">
        <v>119</v>
      </c>
    </row>
    <row r="130" s="1" customFormat="1" ht="16.5" customHeight="1">
      <c r="B130" s="36"/>
      <c r="C130" s="238" t="s">
        <v>214</v>
      </c>
      <c r="D130" s="238" t="s">
        <v>197</v>
      </c>
      <c r="E130" s="239" t="s">
        <v>215</v>
      </c>
      <c r="F130" s="240" t="s">
        <v>216</v>
      </c>
      <c r="G130" s="241" t="s">
        <v>124</v>
      </c>
      <c r="H130" s="242">
        <v>54.075000000000003</v>
      </c>
      <c r="I130" s="243"/>
      <c r="J130" s="244">
        <f>ROUND(I130*H130,2)</f>
        <v>0</v>
      </c>
      <c r="K130" s="240" t="s">
        <v>125</v>
      </c>
      <c r="L130" s="245"/>
      <c r="M130" s="246" t="s">
        <v>1</v>
      </c>
      <c r="N130" s="247" t="s">
        <v>39</v>
      </c>
      <c r="O130" s="77"/>
      <c r="P130" s="212">
        <f>O130*H130</f>
        <v>0</v>
      </c>
      <c r="Q130" s="212">
        <v>0.17599999999999999</v>
      </c>
      <c r="R130" s="212">
        <f>Q130*H130</f>
        <v>9.5172000000000008</v>
      </c>
      <c r="S130" s="212">
        <v>0</v>
      </c>
      <c r="T130" s="213">
        <f>S130*H130</f>
        <v>0</v>
      </c>
      <c r="AR130" s="15" t="s">
        <v>159</v>
      </c>
      <c r="AT130" s="15" t="s">
        <v>197</v>
      </c>
      <c r="AU130" s="15" t="s">
        <v>78</v>
      </c>
      <c r="AY130" s="15" t="s">
        <v>119</v>
      </c>
      <c r="BE130" s="214">
        <f>IF(N130="základní",J130,0)</f>
        <v>0</v>
      </c>
      <c r="BF130" s="214">
        <f>IF(N130="snížená",J130,0)</f>
        <v>0</v>
      </c>
      <c r="BG130" s="214">
        <f>IF(N130="zákl. přenesená",J130,0)</f>
        <v>0</v>
      </c>
      <c r="BH130" s="214">
        <f>IF(N130="sníž. přenesená",J130,0)</f>
        <v>0</v>
      </c>
      <c r="BI130" s="214">
        <f>IF(N130="nulová",J130,0)</f>
        <v>0</v>
      </c>
      <c r="BJ130" s="15" t="s">
        <v>76</v>
      </c>
      <c r="BK130" s="214">
        <f>ROUND(I130*H130,2)</f>
        <v>0</v>
      </c>
      <c r="BL130" s="15" t="s">
        <v>126</v>
      </c>
      <c r="BM130" s="15" t="s">
        <v>217</v>
      </c>
    </row>
    <row r="131" s="11" customFormat="1">
      <c r="B131" s="215"/>
      <c r="C131" s="216"/>
      <c r="D131" s="217" t="s">
        <v>128</v>
      </c>
      <c r="E131" s="218" t="s">
        <v>1</v>
      </c>
      <c r="F131" s="219" t="s">
        <v>218</v>
      </c>
      <c r="G131" s="216"/>
      <c r="H131" s="220">
        <v>52.5</v>
      </c>
      <c r="I131" s="221"/>
      <c r="J131" s="216"/>
      <c r="K131" s="216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128</v>
      </c>
      <c r="AU131" s="226" t="s">
        <v>78</v>
      </c>
      <c r="AV131" s="11" t="s">
        <v>78</v>
      </c>
      <c r="AW131" s="11" t="s">
        <v>31</v>
      </c>
      <c r="AX131" s="11" t="s">
        <v>76</v>
      </c>
      <c r="AY131" s="226" t="s">
        <v>119</v>
      </c>
    </row>
    <row r="132" s="11" customFormat="1">
      <c r="B132" s="215"/>
      <c r="C132" s="216"/>
      <c r="D132" s="217" t="s">
        <v>128</v>
      </c>
      <c r="E132" s="216"/>
      <c r="F132" s="219" t="s">
        <v>219</v>
      </c>
      <c r="G132" s="216"/>
      <c r="H132" s="220">
        <v>54.075000000000003</v>
      </c>
      <c r="I132" s="221"/>
      <c r="J132" s="216"/>
      <c r="K132" s="216"/>
      <c r="L132" s="222"/>
      <c r="M132" s="223"/>
      <c r="N132" s="224"/>
      <c r="O132" s="224"/>
      <c r="P132" s="224"/>
      <c r="Q132" s="224"/>
      <c r="R132" s="224"/>
      <c r="S132" s="224"/>
      <c r="T132" s="225"/>
      <c r="AT132" s="226" t="s">
        <v>128</v>
      </c>
      <c r="AU132" s="226" t="s">
        <v>78</v>
      </c>
      <c r="AV132" s="11" t="s">
        <v>78</v>
      </c>
      <c r="AW132" s="11" t="s">
        <v>4</v>
      </c>
      <c r="AX132" s="11" t="s">
        <v>76</v>
      </c>
      <c r="AY132" s="226" t="s">
        <v>119</v>
      </c>
    </row>
    <row r="133" s="1" customFormat="1" ht="16.5" customHeight="1">
      <c r="B133" s="36"/>
      <c r="C133" s="238" t="s">
        <v>220</v>
      </c>
      <c r="D133" s="238" t="s">
        <v>197</v>
      </c>
      <c r="E133" s="239" t="s">
        <v>221</v>
      </c>
      <c r="F133" s="240" t="s">
        <v>205</v>
      </c>
      <c r="G133" s="241" t="s">
        <v>124</v>
      </c>
      <c r="H133" s="242">
        <v>15.449999999999999</v>
      </c>
      <c r="I133" s="243"/>
      <c r="J133" s="244">
        <f>ROUND(I133*H133,2)</f>
        <v>0</v>
      </c>
      <c r="K133" s="240" t="s">
        <v>1</v>
      </c>
      <c r="L133" s="245"/>
      <c r="M133" s="246" t="s">
        <v>1</v>
      </c>
      <c r="N133" s="247" t="s">
        <v>39</v>
      </c>
      <c r="O133" s="77"/>
      <c r="P133" s="212">
        <f>O133*H133</f>
        <v>0</v>
      </c>
      <c r="Q133" s="212">
        <v>0.13100000000000001</v>
      </c>
      <c r="R133" s="212">
        <f>Q133*H133</f>
        <v>2.0239500000000001</v>
      </c>
      <c r="S133" s="212">
        <v>0</v>
      </c>
      <c r="T133" s="213">
        <f>S133*H133</f>
        <v>0</v>
      </c>
      <c r="AR133" s="15" t="s">
        <v>159</v>
      </c>
      <c r="AT133" s="15" t="s">
        <v>197</v>
      </c>
      <c r="AU133" s="15" t="s">
        <v>78</v>
      </c>
      <c r="AY133" s="15" t="s">
        <v>119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15" t="s">
        <v>76</v>
      </c>
      <c r="BK133" s="214">
        <f>ROUND(I133*H133,2)</f>
        <v>0</v>
      </c>
      <c r="BL133" s="15" t="s">
        <v>126</v>
      </c>
      <c r="BM133" s="15" t="s">
        <v>222</v>
      </c>
    </row>
    <row r="134" s="11" customFormat="1">
      <c r="B134" s="215"/>
      <c r="C134" s="216"/>
      <c r="D134" s="217" t="s">
        <v>128</v>
      </c>
      <c r="E134" s="218" t="s">
        <v>1</v>
      </c>
      <c r="F134" s="219" t="s">
        <v>223</v>
      </c>
      <c r="G134" s="216"/>
      <c r="H134" s="220">
        <v>15</v>
      </c>
      <c r="I134" s="221"/>
      <c r="J134" s="216"/>
      <c r="K134" s="216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128</v>
      </c>
      <c r="AU134" s="226" t="s">
        <v>78</v>
      </c>
      <c r="AV134" s="11" t="s">
        <v>78</v>
      </c>
      <c r="AW134" s="11" t="s">
        <v>31</v>
      </c>
      <c r="AX134" s="11" t="s">
        <v>76</v>
      </c>
      <c r="AY134" s="226" t="s">
        <v>119</v>
      </c>
    </row>
    <row r="135" s="11" customFormat="1">
      <c r="B135" s="215"/>
      <c r="C135" s="216"/>
      <c r="D135" s="217" t="s">
        <v>128</v>
      </c>
      <c r="E135" s="216"/>
      <c r="F135" s="219" t="s">
        <v>224</v>
      </c>
      <c r="G135" s="216"/>
      <c r="H135" s="220">
        <v>15.449999999999999</v>
      </c>
      <c r="I135" s="221"/>
      <c r="J135" s="216"/>
      <c r="K135" s="216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128</v>
      </c>
      <c r="AU135" s="226" t="s">
        <v>78</v>
      </c>
      <c r="AV135" s="11" t="s">
        <v>78</v>
      </c>
      <c r="AW135" s="11" t="s">
        <v>4</v>
      </c>
      <c r="AX135" s="11" t="s">
        <v>76</v>
      </c>
      <c r="AY135" s="226" t="s">
        <v>119</v>
      </c>
    </row>
    <row r="136" s="10" customFormat="1" ht="22.8" customHeight="1">
      <c r="B136" s="187"/>
      <c r="C136" s="188"/>
      <c r="D136" s="189" t="s">
        <v>67</v>
      </c>
      <c r="E136" s="201" t="s">
        <v>164</v>
      </c>
      <c r="F136" s="201" t="s">
        <v>225</v>
      </c>
      <c r="G136" s="188"/>
      <c r="H136" s="188"/>
      <c r="I136" s="191"/>
      <c r="J136" s="202">
        <f>BK136</f>
        <v>0</v>
      </c>
      <c r="K136" s="188"/>
      <c r="L136" s="193"/>
      <c r="M136" s="194"/>
      <c r="N136" s="195"/>
      <c r="O136" s="195"/>
      <c r="P136" s="196">
        <f>SUM(P137:P167)</f>
        <v>0</v>
      </c>
      <c r="Q136" s="195"/>
      <c r="R136" s="196">
        <f>SUM(R137:R167)</f>
        <v>88.680465540000014</v>
      </c>
      <c r="S136" s="195"/>
      <c r="T136" s="197">
        <f>SUM(T137:T167)</f>
        <v>0</v>
      </c>
      <c r="AR136" s="198" t="s">
        <v>76</v>
      </c>
      <c r="AT136" s="199" t="s">
        <v>67</v>
      </c>
      <c r="AU136" s="199" t="s">
        <v>76</v>
      </c>
      <c r="AY136" s="198" t="s">
        <v>119</v>
      </c>
      <c r="BK136" s="200">
        <f>SUM(BK137:BK167)</f>
        <v>0</v>
      </c>
    </row>
    <row r="137" s="1" customFormat="1" ht="22.5" customHeight="1">
      <c r="B137" s="36"/>
      <c r="C137" s="203" t="s">
        <v>7</v>
      </c>
      <c r="D137" s="203" t="s">
        <v>121</v>
      </c>
      <c r="E137" s="204" t="s">
        <v>226</v>
      </c>
      <c r="F137" s="205" t="s">
        <v>227</v>
      </c>
      <c r="G137" s="206" t="s">
        <v>141</v>
      </c>
      <c r="H137" s="207">
        <v>13.5</v>
      </c>
      <c r="I137" s="208"/>
      <c r="J137" s="209">
        <f>ROUND(I137*H137,2)</f>
        <v>0</v>
      </c>
      <c r="K137" s="205" t="s">
        <v>125</v>
      </c>
      <c r="L137" s="41"/>
      <c r="M137" s="210" t="s">
        <v>1</v>
      </c>
      <c r="N137" s="211" t="s">
        <v>39</v>
      </c>
      <c r="O137" s="77"/>
      <c r="P137" s="212">
        <f>O137*H137</f>
        <v>0</v>
      </c>
      <c r="Q137" s="212">
        <v>0.20219000000000001</v>
      </c>
      <c r="R137" s="212">
        <f>Q137*H137</f>
        <v>2.729565</v>
      </c>
      <c r="S137" s="212">
        <v>0</v>
      </c>
      <c r="T137" s="213">
        <f>S137*H137</f>
        <v>0</v>
      </c>
      <c r="AR137" s="15" t="s">
        <v>126</v>
      </c>
      <c r="AT137" s="15" t="s">
        <v>121</v>
      </c>
      <c r="AU137" s="15" t="s">
        <v>78</v>
      </c>
      <c r="AY137" s="15" t="s">
        <v>119</v>
      </c>
      <c r="BE137" s="214">
        <f>IF(N137="základní",J137,0)</f>
        <v>0</v>
      </c>
      <c r="BF137" s="214">
        <f>IF(N137="snížená",J137,0)</f>
        <v>0</v>
      </c>
      <c r="BG137" s="214">
        <f>IF(N137="zákl. přenesená",J137,0)</f>
        <v>0</v>
      </c>
      <c r="BH137" s="214">
        <f>IF(N137="sníž. přenesená",J137,0)</f>
        <v>0</v>
      </c>
      <c r="BI137" s="214">
        <f>IF(N137="nulová",J137,0)</f>
        <v>0</v>
      </c>
      <c r="BJ137" s="15" t="s">
        <v>76</v>
      </c>
      <c r="BK137" s="214">
        <f>ROUND(I137*H137,2)</f>
        <v>0</v>
      </c>
      <c r="BL137" s="15" t="s">
        <v>126</v>
      </c>
      <c r="BM137" s="15" t="s">
        <v>228</v>
      </c>
    </row>
    <row r="138" s="11" customFormat="1">
      <c r="B138" s="215"/>
      <c r="C138" s="216"/>
      <c r="D138" s="217" t="s">
        <v>128</v>
      </c>
      <c r="E138" s="218" t="s">
        <v>1</v>
      </c>
      <c r="F138" s="219" t="s">
        <v>229</v>
      </c>
      <c r="G138" s="216"/>
      <c r="H138" s="220">
        <v>13.5</v>
      </c>
      <c r="I138" s="221"/>
      <c r="J138" s="216"/>
      <c r="K138" s="216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128</v>
      </c>
      <c r="AU138" s="226" t="s">
        <v>78</v>
      </c>
      <c r="AV138" s="11" t="s">
        <v>78</v>
      </c>
      <c r="AW138" s="11" t="s">
        <v>31</v>
      </c>
      <c r="AX138" s="11" t="s">
        <v>76</v>
      </c>
      <c r="AY138" s="226" t="s">
        <v>119</v>
      </c>
    </row>
    <row r="139" s="1" customFormat="1" ht="22.5" customHeight="1">
      <c r="B139" s="36"/>
      <c r="C139" s="203" t="s">
        <v>230</v>
      </c>
      <c r="D139" s="203" t="s">
        <v>121</v>
      </c>
      <c r="E139" s="204" t="s">
        <v>231</v>
      </c>
      <c r="F139" s="205" t="s">
        <v>232</v>
      </c>
      <c r="G139" s="206" t="s">
        <v>141</v>
      </c>
      <c r="H139" s="207">
        <v>267</v>
      </c>
      <c r="I139" s="208"/>
      <c r="J139" s="209">
        <f>ROUND(I139*H139,2)</f>
        <v>0</v>
      </c>
      <c r="K139" s="205" t="s">
        <v>125</v>
      </c>
      <c r="L139" s="41"/>
      <c r="M139" s="210" t="s">
        <v>1</v>
      </c>
      <c r="N139" s="211" t="s">
        <v>39</v>
      </c>
      <c r="O139" s="77"/>
      <c r="P139" s="212">
        <f>O139*H139</f>
        <v>0</v>
      </c>
      <c r="Q139" s="212">
        <v>0.15540000000000001</v>
      </c>
      <c r="R139" s="212">
        <f>Q139*H139</f>
        <v>41.491800000000005</v>
      </c>
      <c r="S139" s="212">
        <v>0</v>
      </c>
      <c r="T139" s="213">
        <f>S139*H139</f>
        <v>0</v>
      </c>
      <c r="AR139" s="15" t="s">
        <v>126</v>
      </c>
      <c r="AT139" s="15" t="s">
        <v>121</v>
      </c>
      <c r="AU139" s="15" t="s">
        <v>78</v>
      </c>
      <c r="AY139" s="15" t="s">
        <v>119</v>
      </c>
      <c r="BE139" s="214">
        <f>IF(N139="základní",J139,0)</f>
        <v>0</v>
      </c>
      <c r="BF139" s="214">
        <f>IF(N139="snížená",J139,0)</f>
        <v>0</v>
      </c>
      <c r="BG139" s="214">
        <f>IF(N139="zákl. přenesená",J139,0)</f>
        <v>0</v>
      </c>
      <c r="BH139" s="214">
        <f>IF(N139="sníž. přenesená",J139,0)</f>
        <v>0</v>
      </c>
      <c r="BI139" s="214">
        <f>IF(N139="nulová",J139,0)</f>
        <v>0</v>
      </c>
      <c r="BJ139" s="15" t="s">
        <v>76</v>
      </c>
      <c r="BK139" s="214">
        <f>ROUND(I139*H139,2)</f>
        <v>0</v>
      </c>
      <c r="BL139" s="15" t="s">
        <v>126</v>
      </c>
      <c r="BM139" s="15" t="s">
        <v>233</v>
      </c>
    </row>
    <row r="140" s="1" customFormat="1" ht="16.5" customHeight="1">
      <c r="B140" s="36"/>
      <c r="C140" s="238" t="s">
        <v>234</v>
      </c>
      <c r="D140" s="238" t="s">
        <v>197</v>
      </c>
      <c r="E140" s="239" t="s">
        <v>235</v>
      </c>
      <c r="F140" s="240" t="s">
        <v>236</v>
      </c>
      <c r="G140" s="241" t="s">
        <v>141</v>
      </c>
      <c r="H140" s="242">
        <v>2.5750000000000002</v>
      </c>
      <c r="I140" s="243"/>
      <c r="J140" s="244">
        <f>ROUND(I140*H140,2)</f>
        <v>0</v>
      </c>
      <c r="K140" s="240" t="s">
        <v>125</v>
      </c>
      <c r="L140" s="245"/>
      <c r="M140" s="246" t="s">
        <v>1</v>
      </c>
      <c r="N140" s="247" t="s">
        <v>39</v>
      </c>
      <c r="O140" s="77"/>
      <c r="P140" s="212">
        <f>O140*H140</f>
        <v>0</v>
      </c>
      <c r="Q140" s="212">
        <v>0.048399999999999999</v>
      </c>
      <c r="R140" s="212">
        <f>Q140*H140</f>
        <v>0.12463000000000001</v>
      </c>
      <c r="S140" s="212">
        <v>0</v>
      </c>
      <c r="T140" s="213">
        <f>S140*H140</f>
        <v>0</v>
      </c>
      <c r="AR140" s="15" t="s">
        <v>159</v>
      </c>
      <c r="AT140" s="15" t="s">
        <v>197</v>
      </c>
      <c r="AU140" s="15" t="s">
        <v>78</v>
      </c>
      <c r="AY140" s="15" t="s">
        <v>119</v>
      </c>
      <c r="BE140" s="214">
        <f>IF(N140="základní",J140,0)</f>
        <v>0</v>
      </c>
      <c r="BF140" s="214">
        <f>IF(N140="snížená",J140,0)</f>
        <v>0</v>
      </c>
      <c r="BG140" s="214">
        <f>IF(N140="zákl. přenesená",J140,0)</f>
        <v>0</v>
      </c>
      <c r="BH140" s="214">
        <f>IF(N140="sníž. přenesená",J140,0)</f>
        <v>0</v>
      </c>
      <c r="BI140" s="214">
        <f>IF(N140="nulová",J140,0)</f>
        <v>0</v>
      </c>
      <c r="BJ140" s="15" t="s">
        <v>76</v>
      </c>
      <c r="BK140" s="214">
        <f>ROUND(I140*H140,2)</f>
        <v>0</v>
      </c>
      <c r="BL140" s="15" t="s">
        <v>126</v>
      </c>
      <c r="BM140" s="15" t="s">
        <v>237</v>
      </c>
    </row>
    <row r="141" s="11" customFormat="1">
      <c r="B141" s="215"/>
      <c r="C141" s="216"/>
      <c r="D141" s="217" t="s">
        <v>128</v>
      </c>
      <c r="E141" s="218" t="s">
        <v>1</v>
      </c>
      <c r="F141" s="219" t="s">
        <v>238</v>
      </c>
      <c r="G141" s="216"/>
      <c r="H141" s="220">
        <v>2.5</v>
      </c>
      <c r="I141" s="221"/>
      <c r="J141" s="216"/>
      <c r="K141" s="216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128</v>
      </c>
      <c r="AU141" s="226" t="s">
        <v>78</v>
      </c>
      <c r="AV141" s="11" t="s">
        <v>78</v>
      </c>
      <c r="AW141" s="11" t="s">
        <v>31</v>
      </c>
      <c r="AX141" s="11" t="s">
        <v>76</v>
      </c>
      <c r="AY141" s="226" t="s">
        <v>119</v>
      </c>
    </row>
    <row r="142" s="11" customFormat="1">
      <c r="B142" s="215"/>
      <c r="C142" s="216"/>
      <c r="D142" s="217" t="s">
        <v>128</v>
      </c>
      <c r="E142" s="216"/>
      <c r="F142" s="219" t="s">
        <v>239</v>
      </c>
      <c r="G142" s="216"/>
      <c r="H142" s="220">
        <v>2.5750000000000002</v>
      </c>
      <c r="I142" s="221"/>
      <c r="J142" s="216"/>
      <c r="K142" s="216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128</v>
      </c>
      <c r="AU142" s="226" t="s">
        <v>78</v>
      </c>
      <c r="AV142" s="11" t="s">
        <v>78</v>
      </c>
      <c r="AW142" s="11" t="s">
        <v>4</v>
      </c>
      <c r="AX142" s="11" t="s">
        <v>76</v>
      </c>
      <c r="AY142" s="226" t="s">
        <v>119</v>
      </c>
    </row>
    <row r="143" s="1" customFormat="1" ht="16.5" customHeight="1">
      <c r="B143" s="36"/>
      <c r="C143" s="238" t="s">
        <v>240</v>
      </c>
      <c r="D143" s="238" t="s">
        <v>197</v>
      </c>
      <c r="E143" s="239" t="s">
        <v>241</v>
      </c>
      <c r="F143" s="240" t="s">
        <v>242</v>
      </c>
      <c r="G143" s="241" t="s">
        <v>141</v>
      </c>
      <c r="H143" s="242">
        <v>36.049999999999997</v>
      </c>
      <c r="I143" s="243"/>
      <c r="J143" s="244">
        <f>ROUND(I143*H143,2)</f>
        <v>0</v>
      </c>
      <c r="K143" s="240" t="s">
        <v>125</v>
      </c>
      <c r="L143" s="245"/>
      <c r="M143" s="246" t="s">
        <v>1</v>
      </c>
      <c r="N143" s="247" t="s">
        <v>39</v>
      </c>
      <c r="O143" s="77"/>
      <c r="P143" s="212">
        <f>O143*H143</f>
        <v>0</v>
      </c>
      <c r="Q143" s="212">
        <v>0.048300000000000003</v>
      </c>
      <c r="R143" s="212">
        <f>Q143*H143</f>
        <v>1.741215</v>
      </c>
      <c r="S143" s="212">
        <v>0</v>
      </c>
      <c r="T143" s="213">
        <f>S143*H143</f>
        <v>0</v>
      </c>
      <c r="AR143" s="15" t="s">
        <v>159</v>
      </c>
      <c r="AT143" s="15" t="s">
        <v>197</v>
      </c>
      <c r="AU143" s="15" t="s">
        <v>78</v>
      </c>
      <c r="AY143" s="15" t="s">
        <v>119</v>
      </c>
      <c r="BE143" s="214">
        <f>IF(N143="základní",J143,0)</f>
        <v>0</v>
      </c>
      <c r="BF143" s="214">
        <f>IF(N143="snížená",J143,0)</f>
        <v>0</v>
      </c>
      <c r="BG143" s="214">
        <f>IF(N143="zákl. přenesená",J143,0)</f>
        <v>0</v>
      </c>
      <c r="BH143" s="214">
        <f>IF(N143="sníž. přenesená",J143,0)</f>
        <v>0</v>
      </c>
      <c r="BI143" s="214">
        <f>IF(N143="nulová",J143,0)</f>
        <v>0</v>
      </c>
      <c r="BJ143" s="15" t="s">
        <v>76</v>
      </c>
      <c r="BK143" s="214">
        <f>ROUND(I143*H143,2)</f>
        <v>0</v>
      </c>
      <c r="BL143" s="15" t="s">
        <v>126</v>
      </c>
      <c r="BM143" s="15" t="s">
        <v>243</v>
      </c>
    </row>
    <row r="144" s="11" customFormat="1">
      <c r="B144" s="215"/>
      <c r="C144" s="216"/>
      <c r="D144" s="217" t="s">
        <v>128</v>
      </c>
      <c r="E144" s="218" t="s">
        <v>1</v>
      </c>
      <c r="F144" s="219" t="s">
        <v>244</v>
      </c>
      <c r="G144" s="216"/>
      <c r="H144" s="220">
        <v>35</v>
      </c>
      <c r="I144" s="221"/>
      <c r="J144" s="216"/>
      <c r="K144" s="216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128</v>
      </c>
      <c r="AU144" s="226" t="s">
        <v>78</v>
      </c>
      <c r="AV144" s="11" t="s">
        <v>78</v>
      </c>
      <c r="AW144" s="11" t="s">
        <v>31</v>
      </c>
      <c r="AX144" s="11" t="s">
        <v>76</v>
      </c>
      <c r="AY144" s="226" t="s">
        <v>119</v>
      </c>
    </row>
    <row r="145" s="11" customFormat="1">
      <c r="B145" s="215"/>
      <c r="C145" s="216"/>
      <c r="D145" s="217" t="s">
        <v>128</v>
      </c>
      <c r="E145" s="216"/>
      <c r="F145" s="219" t="s">
        <v>245</v>
      </c>
      <c r="G145" s="216"/>
      <c r="H145" s="220">
        <v>36.049999999999997</v>
      </c>
      <c r="I145" s="221"/>
      <c r="J145" s="216"/>
      <c r="K145" s="216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128</v>
      </c>
      <c r="AU145" s="226" t="s">
        <v>78</v>
      </c>
      <c r="AV145" s="11" t="s">
        <v>78</v>
      </c>
      <c r="AW145" s="11" t="s">
        <v>4</v>
      </c>
      <c r="AX145" s="11" t="s">
        <v>76</v>
      </c>
      <c r="AY145" s="226" t="s">
        <v>119</v>
      </c>
    </row>
    <row r="146" s="1" customFormat="1" ht="16.5" customHeight="1">
      <c r="B146" s="36"/>
      <c r="C146" s="238" t="s">
        <v>246</v>
      </c>
      <c r="D146" s="238" t="s">
        <v>197</v>
      </c>
      <c r="E146" s="239" t="s">
        <v>247</v>
      </c>
      <c r="F146" s="240" t="s">
        <v>248</v>
      </c>
      <c r="G146" s="241" t="s">
        <v>141</v>
      </c>
      <c r="H146" s="242">
        <v>22.66</v>
      </c>
      <c r="I146" s="243"/>
      <c r="J146" s="244">
        <f>ROUND(I146*H146,2)</f>
        <v>0</v>
      </c>
      <c r="K146" s="240" t="s">
        <v>125</v>
      </c>
      <c r="L146" s="245"/>
      <c r="M146" s="246" t="s">
        <v>1</v>
      </c>
      <c r="N146" s="247" t="s">
        <v>39</v>
      </c>
      <c r="O146" s="77"/>
      <c r="P146" s="212">
        <f>O146*H146</f>
        <v>0</v>
      </c>
      <c r="Q146" s="212">
        <v>0.064000000000000001</v>
      </c>
      <c r="R146" s="212">
        <f>Q146*H146</f>
        <v>1.45024</v>
      </c>
      <c r="S146" s="212">
        <v>0</v>
      </c>
      <c r="T146" s="213">
        <f>S146*H146</f>
        <v>0</v>
      </c>
      <c r="AR146" s="15" t="s">
        <v>159</v>
      </c>
      <c r="AT146" s="15" t="s">
        <v>197</v>
      </c>
      <c r="AU146" s="15" t="s">
        <v>78</v>
      </c>
      <c r="AY146" s="15" t="s">
        <v>119</v>
      </c>
      <c r="BE146" s="214">
        <f>IF(N146="základní",J146,0)</f>
        <v>0</v>
      </c>
      <c r="BF146" s="214">
        <f>IF(N146="snížená",J146,0)</f>
        <v>0</v>
      </c>
      <c r="BG146" s="214">
        <f>IF(N146="zákl. přenesená",J146,0)</f>
        <v>0</v>
      </c>
      <c r="BH146" s="214">
        <f>IF(N146="sníž. přenesená",J146,0)</f>
        <v>0</v>
      </c>
      <c r="BI146" s="214">
        <f>IF(N146="nulová",J146,0)</f>
        <v>0</v>
      </c>
      <c r="BJ146" s="15" t="s">
        <v>76</v>
      </c>
      <c r="BK146" s="214">
        <f>ROUND(I146*H146,2)</f>
        <v>0</v>
      </c>
      <c r="BL146" s="15" t="s">
        <v>126</v>
      </c>
      <c r="BM146" s="15" t="s">
        <v>249</v>
      </c>
    </row>
    <row r="147" s="11" customFormat="1">
      <c r="B147" s="215"/>
      <c r="C147" s="216"/>
      <c r="D147" s="217" t="s">
        <v>128</v>
      </c>
      <c r="E147" s="216"/>
      <c r="F147" s="219" t="s">
        <v>250</v>
      </c>
      <c r="G147" s="216"/>
      <c r="H147" s="220">
        <v>22.66</v>
      </c>
      <c r="I147" s="221"/>
      <c r="J147" s="216"/>
      <c r="K147" s="216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128</v>
      </c>
      <c r="AU147" s="226" t="s">
        <v>78</v>
      </c>
      <c r="AV147" s="11" t="s">
        <v>78</v>
      </c>
      <c r="AW147" s="11" t="s">
        <v>4</v>
      </c>
      <c r="AX147" s="11" t="s">
        <v>76</v>
      </c>
      <c r="AY147" s="226" t="s">
        <v>119</v>
      </c>
    </row>
    <row r="148" s="1" customFormat="1" ht="16.5" customHeight="1">
      <c r="B148" s="36"/>
      <c r="C148" s="238" t="s">
        <v>251</v>
      </c>
      <c r="D148" s="238" t="s">
        <v>197</v>
      </c>
      <c r="E148" s="239" t="s">
        <v>252</v>
      </c>
      <c r="F148" s="240" t="s">
        <v>253</v>
      </c>
      <c r="G148" s="241" t="s">
        <v>141</v>
      </c>
      <c r="H148" s="242">
        <v>219.905</v>
      </c>
      <c r="I148" s="243"/>
      <c r="J148" s="244">
        <f>ROUND(I148*H148,2)</f>
        <v>0</v>
      </c>
      <c r="K148" s="240" t="s">
        <v>125</v>
      </c>
      <c r="L148" s="245"/>
      <c r="M148" s="246" t="s">
        <v>1</v>
      </c>
      <c r="N148" s="247" t="s">
        <v>39</v>
      </c>
      <c r="O148" s="77"/>
      <c r="P148" s="212">
        <f>O148*H148</f>
        <v>0</v>
      </c>
      <c r="Q148" s="212">
        <v>0.081000000000000003</v>
      </c>
      <c r="R148" s="212">
        <f>Q148*H148</f>
        <v>17.812305000000002</v>
      </c>
      <c r="S148" s="212">
        <v>0</v>
      </c>
      <c r="T148" s="213">
        <f>S148*H148</f>
        <v>0</v>
      </c>
      <c r="AR148" s="15" t="s">
        <v>159</v>
      </c>
      <c r="AT148" s="15" t="s">
        <v>197</v>
      </c>
      <c r="AU148" s="15" t="s">
        <v>78</v>
      </c>
      <c r="AY148" s="15" t="s">
        <v>119</v>
      </c>
      <c r="BE148" s="214">
        <f>IF(N148="základní",J148,0)</f>
        <v>0</v>
      </c>
      <c r="BF148" s="214">
        <f>IF(N148="snížená",J148,0)</f>
        <v>0</v>
      </c>
      <c r="BG148" s="214">
        <f>IF(N148="zákl. přenesená",J148,0)</f>
        <v>0</v>
      </c>
      <c r="BH148" s="214">
        <f>IF(N148="sníž. přenesená",J148,0)</f>
        <v>0</v>
      </c>
      <c r="BI148" s="214">
        <f>IF(N148="nulová",J148,0)</f>
        <v>0</v>
      </c>
      <c r="BJ148" s="15" t="s">
        <v>76</v>
      </c>
      <c r="BK148" s="214">
        <f>ROUND(I148*H148,2)</f>
        <v>0</v>
      </c>
      <c r="BL148" s="15" t="s">
        <v>126</v>
      </c>
      <c r="BM148" s="15" t="s">
        <v>254</v>
      </c>
    </row>
    <row r="149" s="11" customFormat="1">
      <c r="B149" s="215"/>
      <c r="C149" s="216"/>
      <c r="D149" s="217" t="s">
        <v>128</v>
      </c>
      <c r="E149" s="218" t="s">
        <v>1</v>
      </c>
      <c r="F149" s="219" t="s">
        <v>255</v>
      </c>
      <c r="G149" s="216"/>
      <c r="H149" s="220">
        <v>201.5</v>
      </c>
      <c r="I149" s="221"/>
      <c r="J149" s="216"/>
      <c r="K149" s="216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128</v>
      </c>
      <c r="AU149" s="226" t="s">
        <v>78</v>
      </c>
      <c r="AV149" s="11" t="s">
        <v>78</v>
      </c>
      <c r="AW149" s="11" t="s">
        <v>31</v>
      </c>
      <c r="AX149" s="11" t="s">
        <v>68</v>
      </c>
      <c r="AY149" s="226" t="s">
        <v>119</v>
      </c>
    </row>
    <row r="150" s="11" customFormat="1">
      <c r="B150" s="215"/>
      <c r="C150" s="216"/>
      <c r="D150" s="217" t="s">
        <v>128</v>
      </c>
      <c r="E150" s="218" t="s">
        <v>1</v>
      </c>
      <c r="F150" s="219" t="s">
        <v>256</v>
      </c>
      <c r="G150" s="216"/>
      <c r="H150" s="220">
        <v>12</v>
      </c>
      <c r="I150" s="221"/>
      <c r="J150" s="216"/>
      <c r="K150" s="216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128</v>
      </c>
      <c r="AU150" s="226" t="s">
        <v>78</v>
      </c>
      <c r="AV150" s="11" t="s">
        <v>78</v>
      </c>
      <c r="AW150" s="11" t="s">
        <v>31</v>
      </c>
      <c r="AX150" s="11" t="s">
        <v>68</v>
      </c>
      <c r="AY150" s="226" t="s">
        <v>119</v>
      </c>
    </row>
    <row r="151" s="12" customFormat="1">
      <c r="B151" s="227"/>
      <c r="C151" s="228"/>
      <c r="D151" s="217" t="s">
        <v>128</v>
      </c>
      <c r="E151" s="229" t="s">
        <v>1</v>
      </c>
      <c r="F151" s="230" t="s">
        <v>131</v>
      </c>
      <c r="G151" s="228"/>
      <c r="H151" s="231">
        <v>213.5</v>
      </c>
      <c r="I151" s="232"/>
      <c r="J151" s="228"/>
      <c r="K151" s="228"/>
      <c r="L151" s="233"/>
      <c r="M151" s="234"/>
      <c r="N151" s="235"/>
      <c r="O151" s="235"/>
      <c r="P151" s="235"/>
      <c r="Q151" s="235"/>
      <c r="R151" s="235"/>
      <c r="S151" s="235"/>
      <c r="T151" s="236"/>
      <c r="AT151" s="237" t="s">
        <v>128</v>
      </c>
      <c r="AU151" s="237" t="s">
        <v>78</v>
      </c>
      <c r="AV151" s="12" t="s">
        <v>126</v>
      </c>
      <c r="AW151" s="12" t="s">
        <v>31</v>
      </c>
      <c r="AX151" s="12" t="s">
        <v>76</v>
      </c>
      <c r="AY151" s="237" t="s">
        <v>119</v>
      </c>
    </row>
    <row r="152" s="11" customFormat="1">
      <c r="B152" s="215"/>
      <c r="C152" s="216"/>
      <c r="D152" s="217" t="s">
        <v>128</v>
      </c>
      <c r="E152" s="216"/>
      <c r="F152" s="219" t="s">
        <v>257</v>
      </c>
      <c r="G152" s="216"/>
      <c r="H152" s="220">
        <v>219.905</v>
      </c>
      <c r="I152" s="221"/>
      <c r="J152" s="216"/>
      <c r="K152" s="216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128</v>
      </c>
      <c r="AU152" s="226" t="s">
        <v>78</v>
      </c>
      <c r="AV152" s="11" t="s">
        <v>78</v>
      </c>
      <c r="AW152" s="11" t="s">
        <v>4</v>
      </c>
      <c r="AX152" s="11" t="s">
        <v>76</v>
      </c>
      <c r="AY152" s="226" t="s">
        <v>119</v>
      </c>
    </row>
    <row r="153" s="1" customFormat="1" ht="16.5" customHeight="1">
      <c r="B153" s="36"/>
      <c r="C153" s="238" t="s">
        <v>258</v>
      </c>
      <c r="D153" s="238" t="s">
        <v>197</v>
      </c>
      <c r="E153" s="239" t="s">
        <v>259</v>
      </c>
      <c r="F153" s="240" t="s">
        <v>260</v>
      </c>
      <c r="G153" s="241" t="s">
        <v>141</v>
      </c>
      <c r="H153" s="242">
        <v>7.7249999999999996</v>
      </c>
      <c r="I153" s="243"/>
      <c r="J153" s="244">
        <f>ROUND(I153*H153,2)</f>
        <v>0</v>
      </c>
      <c r="K153" s="240" t="s">
        <v>125</v>
      </c>
      <c r="L153" s="245"/>
      <c r="M153" s="246" t="s">
        <v>1</v>
      </c>
      <c r="N153" s="247" t="s">
        <v>39</v>
      </c>
      <c r="O153" s="77"/>
      <c r="P153" s="212">
        <f>O153*H153</f>
        <v>0</v>
      </c>
      <c r="Q153" s="212">
        <v>0.082199999999999995</v>
      </c>
      <c r="R153" s="212">
        <f>Q153*H153</f>
        <v>0.63499499999999998</v>
      </c>
      <c r="S153" s="212">
        <v>0</v>
      </c>
      <c r="T153" s="213">
        <f>S153*H153</f>
        <v>0</v>
      </c>
      <c r="AR153" s="15" t="s">
        <v>159</v>
      </c>
      <c r="AT153" s="15" t="s">
        <v>197</v>
      </c>
      <c r="AU153" s="15" t="s">
        <v>78</v>
      </c>
      <c r="AY153" s="15" t="s">
        <v>119</v>
      </c>
      <c r="BE153" s="214">
        <f>IF(N153="základní",J153,0)</f>
        <v>0</v>
      </c>
      <c r="BF153" s="214">
        <f>IF(N153="snížená",J153,0)</f>
        <v>0</v>
      </c>
      <c r="BG153" s="214">
        <f>IF(N153="zákl. přenesená",J153,0)</f>
        <v>0</v>
      </c>
      <c r="BH153" s="214">
        <f>IF(N153="sníž. přenesená",J153,0)</f>
        <v>0</v>
      </c>
      <c r="BI153" s="214">
        <f>IF(N153="nulová",J153,0)</f>
        <v>0</v>
      </c>
      <c r="BJ153" s="15" t="s">
        <v>76</v>
      </c>
      <c r="BK153" s="214">
        <f>ROUND(I153*H153,2)</f>
        <v>0</v>
      </c>
      <c r="BL153" s="15" t="s">
        <v>126</v>
      </c>
      <c r="BM153" s="15" t="s">
        <v>261</v>
      </c>
    </row>
    <row r="154" s="11" customFormat="1">
      <c r="B154" s="215"/>
      <c r="C154" s="216"/>
      <c r="D154" s="217" t="s">
        <v>128</v>
      </c>
      <c r="E154" s="218" t="s">
        <v>1</v>
      </c>
      <c r="F154" s="219" t="s">
        <v>262</v>
      </c>
      <c r="G154" s="216"/>
      <c r="H154" s="220">
        <v>6</v>
      </c>
      <c r="I154" s="221"/>
      <c r="J154" s="216"/>
      <c r="K154" s="216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128</v>
      </c>
      <c r="AU154" s="226" t="s">
        <v>78</v>
      </c>
      <c r="AV154" s="11" t="s">
        <v>78</v>
      </c>
      <c r="AW154" s="11" t="s">
        <v>31</v>
      </c>
      <c r="AX154" s="11" t="s">
        <v>68</v>
      </c>
      <c r="AY154" s="226" t="s">
        <v>119</v>
      </c>
    </row>
    <row r="155" s="11" customFormat="1">
      <c r="B155" s="215"/>
      <c r="C155" s="216"/>
      <c r="D155" s="217" t="s">
        <v>128</v>
      </c>
      <c r="E155" s="218" t="s">
        <v>1</v>
      </c>
      <c r="F155" s="219" t="s">
        <v>263</v>
      </c>
      <c r="G155" s="216"/>
      <c r="H155" s="220">
        <v>1.5</v>
      </c>
      <c r="I155" s="221"/>
      <c r="J155" s="216"/>
      <c r="K155" s="216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128</v>
      </c>
      <c r="AU155" s="226" t="s">
        <v>78</v>
      </c>
      <c r="AV155" s="11" t="s">
        <v>78</v>
      </c>
      <c r="AW155" s="11" t="s">
        <v>31</v>
      </c>
      <c r="AX155" s="11" t="s">
        <v>68</v>
      </c>
      <c r="AY155" s="226" t="s">
        <v>119</v>
      </c>
    </row>
    <row r="156" s="12" customFormat="1">
      <c r="B156" s="227"/>
      <c r="C156" s="228"/>
      <c r="D156" s="217" t="s">
        <v>128</v>
      </c>
      <c r="E156" s="229" t="s">
        <v>1</v>
      </c>
      <c r="F156" s="230" t="s">
        <v>131</v>
      </c>
      <c r="G156" s="228"/>
      <c r="H156" s="231">
        <v>7.5</v>
      </c>
      <c r="I156" s="232"/>
      <c r="J156" s="228"/>
      <c r="K156" s="228"/>
      <c r="L156" s="233"/>
      <c r="M156" s="234"/>
      <c r="N156" s="235"/>
      <c r="O156" s="235"/>
      <c r="P156" s="235"/>
      <c r="Q156" s="235"/>
      <c r="R156" s="235"/>
      <c r="S156" s="235"/>
      <c r="T156" s="236"/>
      <c r="AT156" s="237" t="s">
        <v>128</v>
      </c>
      <c r="AU156" s="237" t="s">
        <v>78</v>
      </c>
      <c r="AV156" s="12" t="s">
        <v>126</v>
      </c>
      <c r="AW156" s="12" t="s">
        <v>31</v>
      </c>
      <c r="AX156" s="12" t="s">
        <v>76</v>
      </c>
      <c r="AY156" s="237" t="s">
        <v>119</v>
      </c>
    </row>
    <row r="157" s="11" customFormat="1">
      <c r="B157" s="215"/>
      <c r="C157" s="216"/>
      <c r="D157" s="217" t="s">
        <v>128</v>
      </c>
      <c r="E157" s="216"/>
      <c r="F157" s="219" t="s">
        <v>264</v>
      </c>
      <c r="G157" s="216"/>
      <c r="H157" s="220">
        <v>7.7249999999999996</v>
      </c>
      <c r="I157" s="221"/>
      <c r="J157" s="216"/>
      <c r="K157" s="216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128</v>
      </c>
      <c r="AU157" s="226" t="s">
        <v>78</v>
      </c>
      <c r="AV157" s="11" t="s">
        <v>78</v>
      </c>
      <c r="AW157" s="11" t="s">
        <v>4</v>
      </c>
      <c r="AX157" s="11" t="s">
        <v>76</v>
      </c>
      <c r="AY157" s="226" t="s">
        <v>119</v>
      </c>
    </row>
    <row r="158" s="1" customFormat="1" ht="22.5" customHeight="1">
      <c r="B158" s="36"/>
      <c r="C158" s="203" t="s">
        <v>265</v>
      </c>
      <c r="D158" s="203" t="s">
        <v>121</v>
      </c>
      <c r="E158" s="204" t="s">
        <v>266</v>
      </c>
      <c r="F158" s="205" t="s">
        <v>267</v>
      </c>
      <c r="G158" s="206" t="s">
        <v>141</v>
      </c>
      <c r="H158" s="207">
        <v>1.8</v>
      </c>
      <c r="I158" s="208"/>
      <c r="J158" s="209">
        <f>ROUND(I158*H158,2)</f>
        <v>0</v>
      </c>
      <c r="K158" s="205" t="s">
        <v>125</v>
      </c>
      <c r="L158" s="41"/>
      <c r="M158" s="210" t="s">
        <v>1</v>
      </c>
      <c r="N158" s="211" t="s">
        <v>39</v>
      </c>
      <c r="O158" s="77"/>
      <c r="P158" s="212">
        <f>O158*H158</f>
        <v>0</v>
      </c>
      <c r="Q158" s="212">
        <v>0.1295</v>
      </c>
      <c r="R158" s="212">
        <f>Q158*H158</f>
        <v>0.2331</v>
      </c>
      <c r="S158" s="212">
        <v>0</v>
      </c>
      <c r="T158" s="213">
        <f>S158*H158</f>
        <v>0</v>
      </c>
      <c r="AR158" s="15" t="s">
        <v>126</v>
      </c>
      <c r="AT158" s="15" t="s">
        <v>121</v>
      </c>
      <c r="AU158" s="15" t="s">
        <v>78</v>
      </c>
      <c r="AY158" s="15" t="s">
        <v>119</v>
      </c>
      <c r="BE158" s="214">
        <f>IF(N158="základní",J158,0)</f>
        <v>0</v>
      </c>
      <c r="BF158" s="214">
        <f>IF(N158="snížená",J158,0)</f>
        <v>0</v>
      </c>
      <c r="BG158" s="214">
        <f>IF(N158="zákl. přenesená",J158,0)</f>
        <v>0</v>
      </c>
      <c r="BH158" s="214">
        <f>IF(N158="sníž. přenesená",J158,0)</f>
        <v>0</v>
      </c>
      <c r="BI158" s="214">
        <f>IF(N158="nulová",J158,0)</f>
        <v>0</v>
      </c>
      <c r="BJ158" s="15" t="s">
        <v>76</v>
      </c>
      <c r="BK158" s="214">
        <f>ROUND(I158*H158,2)</f>
        <v>0</v>
      </c>
      <c r="BL158" s="15" t="s">
        <v>126</v>
      </c>
      <c r="BM158" s="15" t="s">
        <v>268</v>
      </c>
    </row>
    <row r="159" s="11" customFormat="1">
      <c r="B159" s="215"/>
      <c r="C159" s="216"/>
      <c r="D159" s="217" t="s">
        <v>128</v>
      </c>
      <c r="E159" s="218" t="s">
        <v>1</v>
      </c>
      <c r="F159" s="219" t="s">
        <v>269</v>
      </c>
      <c r="G159" s="216"/>
      <c r="H159" s="220">
        <v>1.8</v>
      </c>
      <c r="I159" s="221"/>
      <c r="J159" s="216"/>
      <c r="K159" s="216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128</v>
      </c>
      <c r="AU159" s="226" t="s">
        <v>78</v>
      </c>
      <c r="AV159" s="11" t="s">
        <v>78</v>
      </c>
      <c r="AW159" s="11" t="s">
        <v>31</v>
      </c>
      <c r="AX159" s="11" t="s">
        <v>76</v>
      </c>
      <c r="AY159" s="226" t="s">
        <v>119</v>
      </c>
    </row>
    <row r="160" s="1" customFormat="1" ht="16.5" customHeight="1">
      <c r="B160" s="36"/>
      <c r="C160" s="238" t="s">
        <v>270</v>
      </c>
      <c r="D160" s="238" t="s">
        <v>197</v>
      </c>
      <c r="E160" s="239" t="s">
        <v>271</v>
      </c>
      <c r="F160" s="240" t="s">
        <v>272</v>
      </c>
      <c r="G160" s="241" t="s">
        <v>141</v>
      </c>
      <c r="H160" s="242">
        <v>2.0600000000000001</v>
      </c>
      <c r="I160" s="243"/>
      <c r="J160" s="244">
        <f>ROUND(I160*H160,2)</f>
        <v>0</v>
      </c>
      <c r="K160" s="240" t="s">
        <v>125</v>
      </c>
      <c r="L160" s="245"/>
      <c r="M160" s="246" t="s">
        <v>1</v>
      </c>
      <c r="N160" s="247" t="s">
        <v>39</v>
      </c>
      <c r="O160" s="77"/>
      <c r="P160" s="212">
        <f>O160*H160</f>
        <v>0</v>
      </c>
      <c r="Q160" s="212">
        <v>0.058000000000000003</v>
      </c>
      <c r="R160" s="212">
        <f>Q160*H160</f>
        <v>0.11948</v>
      </c>
      <c r="S160" s="212">
        <v>0</v>
      </c>
      <c r="T160" s="213">
        <f>S160*H160</f>
        <v>0</v>
      </c>
      <c r="AR160" s="15" t="s">
        <v>159</v>
      </c>
      <c r="AT160" s="15" t="s">
        <v>197</v>
      </c>
      <c r="AU160" s="15" t="s">
        <v>78</v>
      </c>
      <c r="AY160" s="15" t="s">
        <v>119</v>
      </c>
      <c r="BE160" s="214">
        <f>IF(N160="základní",J160,0)</f>
        <v>0</v>
      </c>
      <c r="BF160" s="214">
        <f>IF(N160="snížená",J160,0)</f>
        <v>0</v>
      </c>
      <c r="BG160" s="214">
        <f>IF(N160="zákl. přenesená",J160,0)</f>
        <v>0</v>
      </c>
      <c r="BH160" s="214">
        <f>IF(N160="sníž. přenesená",J160,0)</f>
        <v>0</v>
      </c>
      <c r="BI160" s="214">
        <f>IF(N160="nulová",J160,0)</f>
        <v>0</v>
      </c>
      <c r="BJ160" s="15" t="s">
        <v>76</v>
      </c>
      <c r="BK160" s="214">
        <f>ROUND(I160*H160,2)</f>
        <v>0</v>
      </c>
      <c r="BL160" s="15" t="s">
        <v>126</v>
      </c>
      <c r="BM160" s="15" t="s">
        <v>273</v>
      </c>
    </row>
    <row r="161" s="11" customFormat="1">
      <c r="B161" s="215"/>
      <c r="C161" s="216"/>
      <c r="D161" s="217" t="s">
        <v>128</v>
      </c>
      <c r="E161" s="216"/>
      <c r="F161" s="219" t="s">
        <v>274</v>
      </c>
      <c r="G161" s="216"/>
      <c r="H161" s="220">
        <v>2.0600000000000001</v>
      </c>
      <c r="I161" s="221"/>
      <c r="J161" s="216"/>
      <c r="K161" s="216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128</v>
      </c>
      <c r="AU161" s="226" t="s">
        <v>78</v>
      </c>
      <c r="AV161" s="11" t="s">
        <v>78</v>
      </c>
      <c r="AW161" s="11" t="s">
        <v>4</v>
      </c>
      <c r="AX161" s="11" t="s">
        <v>76</v>
      </c>
      <c r="AY161" s="226" t="s">
        <v>119</v>
      </c>
    </row>
    <row r="162" s="1" customFormat="1" ht="16.5" customHeight="1">
      <c r="B162" s="36"/>
      <c r="C162" s="203" t="s">
        <v>275</v>
      </c>
      <c r="D162" s="203" t="s">
        <v>121</v>
      </c>
      <c r="E162" s="204" t="s">
        <v>276</v>
      </c>
      <c r="F162" s="205" t="s">
        <v>277</v>
      </c>
      <c r="G162" s="206" t="s">
        <v>278</v>
      </c>
      <c r="H162" s="207">
        <v>9.8810000000000002</v>
      </c>
      <c r="I162" s="208"/>
      <c r="J162" s="209">
        <f>ROUND(I162*H162,2)</f>
        <v>0</v>
      </c>
      <c r="K162" s="205" t="s">
        <v>125</v>
      </c>
      <c r="L162" s="41"/>
      <c r="M162" s="210" t="s">
        <v>1</v>
      </c>
      <c r="N162" s="211" t="s">
        <v>39</v>
      </c>
      <c r="O162" s="77"/>
      <c r="P162" s="212">
        <f>O162*H162</f>
        <v>0</v>
      </c>
      <c r="Q162" s="212">
        <v>2.2563399999999998</v>
      </c>
      <c r="R162" s="212">
        <f>Q162*H162</f>
        <v>22.294895539999999</v>
      </c>
      <c r="S162" s="212">
        <v>0</v>
      </c>
      <c r="T162" s="213">
        <f>S162*H162</f>
        <v>0</v>
      </c>
      <c r="AR162" s="15" t="s">
        <v>126</v>
      </c>
      <c r="AT162" s="15" t="s">
        <v>121</v>
      </c>
      <c r="AU162" s="15" t="s">
        <v>78</v>
      </c>
      <c r="AY162" s="15" t="s">
        <v>119</v>
      </c>
      <c r="BE162" s="214">
        <f>IF(N162="základní",J162,0)</f>
        <v>0</v>
      </c>
      <c r="BF162" s="214">
        <f>IF(N162="snížená",J162,0)</f>
        <v>0</v>
      </c>
      <c r="BG162" s="214">
        <f>IF(N162="zákl. přenesená",J162,0)</f>
        <v>0</v>
      </c>
      <c r="BH162" s="214">
        <f>IF(N162="sníž. přenesená",J162,0)</f>
        <v>0</v>
      </c>
      <c r="BI162" s="214">
        <f>IF(N162="nulová",J162,0)</f>
        <v>0</v>
      </c>
      <c r="BJ162" s="15" t="s">
        <v>76</v>
      </c>
      <c r="BK162" s="214">
        <f>ROUND(I162*H162,2)</f>
        <v>0</v>
      </c>
      <c r="BL162" s="15" t="s">
        <v>126</v>
      </c>
      <c r="BM162" s="15" t="s">
        <v>279</v>
      </c>
    </row>
    <row r="163" s="11" customFormat="1">
      <c r="B163" s="215"/>
      <c r="C163" s="216"/>
      <c r="D163" s="217" t="s">
        <v>128</v>
      </c>
      <c r="E163" s="218" t="s">
        <v>1</v>
      </c>
      <c r="F163" s="219" t="s">
        <v>280</v>
      </c>
      <c r="G163" s="216"/>
      <c r="H163" s="220">
        <v>9.8810000000000002</v>
      </c>
      <c r="I163" s="221"/>
      <c r="J163" s="216"/>
      <c r="K163" s="216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128</v>
      </c>
      <c r="AU163" s="226" t="s">
        <v>78</v>
      </c>
      <c r="AV163" s="11" t="s">
        <v>78</v>
      </c>
      <c r="AW163" s="11" t="s">
        <v>31</v>
      </c>
      <c r="AX163" s="11" t="s">
        <v>76</v>
      </c>
      <c r="AY163" s="226" t="s">
        <v>119</v>
      </c>
    </row>
    <row r="164" s="1" customFormat="1" ht="16.5" customHeight="1">
      <c r="B164" s="36"/>
      <c r="C164" s="203" t="s">
        <v>281</v>
      </c>
      <c r="D164" s="203" t="s">
        <v>121</v>
      </c>
      <c r="E164" s="204" t="s">
        <v>282</v>
      </c>
      <c r="F164" s="205" t="s">
        <v>283</v>
      </c>
      <c r="G164" s="206" t="s">
        <v>141</v>
      </c>
      <c r="H164" s="207">
        <v>268</v>
      </c>
      <c r="I164" s="208"/>
      <c r="J164" s="209">
        <f>ROUND(I164*H164,2)</f>
        <v>0</v>
      </c>
      <c r="K164" s="205" t="s">
        <v>1</v>
      </c>
      <c r="L164" s="41"/>
      <c r="M164" s="210" t="s">
        <v>1</v>
      </c>
      <c r="N164" s="211" t="s">
        <v>39</v>
      </c>
      <c r="O164" s="77"/>
      <c r="P164" s="212">
        <f>O164*H164</f>
        <v>0</v>
      </c>
      <c r="Q164" s="212">
        <v>0.00018000000000000001</v>
      </c>
      <c r="R164" s="212">
        <f>Q164*H164</f>
        <v>0.048240000000000005</v>
      </c>
      <c r="S164" s="212">
        <v>0</v>
      </c>
      <c r="T164" s="213">
        <f>S164*H164</f>
        <v>0</v>
      </c>
      <c r="AR164" s="15" t="s">
        <v>126</v>
      </c>
      <c r="AT164" s="15" t="s">
        <v>121</v>
      </c>
      <c r="AU164" s="15" t="s">
        <v>78</v>
      </c>
      <c r="AY164" s="15" t="s">
        <v>119</v>
      </c>
      <c r="BE164" s="214">
        <f>IF(N164="základní",J164,0)</f>
        <v>0</v>
      </c>
      <c r="BF164" s="214">
        <f>IF(N164="snížená",J164,0)</f>
        <v>0</v>
      </c>
      <c r="BG164" s="214">
        <f>IF(N164="zákl. přenesená",J164,0)</f>
        <v>0</v>
      </c>
      <c r="BH164" s="214">
        <f>IF(N164="sníž. přenesená",J164,0)</f>
        <v>0</v>
      </c>
      <c r="BI164" s="214">
        <f>IF(N164="nulová",J164,0)</f>
        <v>0</v>
      </c>
      <c r="BJ164" s="15" t="s">
        <v>76</v>
      </c>
      <c r="BK164" s="214">
        <f>ROUND(I164*H164,2)</f>
        <v>0</v>
      </c>
      <c r="BL164" s="15" t="s">
        <v>126</v>
      </c>
      <c r="BM164" s="15" t="s">
        <v>284</v>
      </c>
    </row>
    <row r="165" s="1" customFormat="1" ht="16.5" customHeight="1">
      <c r="B165" s="36"/>
      <c r="C165" s="203" t="s">
        <v>285</v>
      </c>
      <c r="D165" s="203" t="s">
        <v>121</v>
      </c>
      <c r="E165" s="204" t="s">
        <v>286</v>
      </c>
      <c r="F165" s="205" t="s">
        <v>287</v>
      </c>
      <c r="G165" s="206" t="s">
        <v>141</v>
      </c>
      <c r="H165" s="207">
        <v>268</v>
      </c>
      <c r="I165" s="208"/>
      <c r="J165" s="209">
        <f>ROUND(I165*H165,2)</f>
        <v>0</v>
      </c>
      <c r="K165" s="205" t="s">
        <v>125</v>
      </c>
      <c r="L165" s="41"/>
      <c r="M165" s="210" t="s">
        <v>1</v>
      </c>
      <c r="N165" s="211" t="s">
        <v>39</v>
      </c>
      <c r="O165" s="77"/>
      <c r="P165" s="212">
        <f>O165*H165</f>
        <v>0</v>
      </c>
      <c r="Q165" s="212">
        <v>0</v>
      </c>
      <c r="R165" s="212">
        <f>Q165*H165</f>
        <v>0</v>
      </c>
      <c r="S165" s="212">
        <v>0</v>
      </c>
      <c r="T165" s="213">
        <f>S165*H165</f>
        <v>0</v>
      </c>
      <c r="AR165" s="15" t="s">
        <v>126</v>
      </c>
      <c r="AT165" s="15" t="s">
        <v>121</v>
      </c>
      <c r="AU165" s="15" t="s">
        <v>78</v>
      </c>
      <c r="AY165" s="15" t="s">
        <v>119</v>
      </c>
      <c r="BE165" s="214">
        <f>IF(N165="základní",J165,0)</f>
        <v>0</v>
      </c>
      <c r="BF165" s="214">
        <f>IF(N165="snížená",J165,0)</f>
        <v>0</v>
      </c>
      <c r="BG165" s="214">
        <f>IF(N165="zákl. přenesená",J165,0)</f>
        <v>0</v>
      </c>
      <c r="BH165" s="214">
        <f>IF(N165="sníž. přenesená",J165,0)</f>
        <v>0</v>
      </c>
      <c r="BI165" s="214">
        <f>IF(N165="nulová",J165,0)</f>
        <v>0</v>
      </c>
      <c r="BJ165" s="15" t="s">
        <v>76</v>
      </c>
      <c r="BK165" s="214">
        <f>ROUND(I165*H165,2)</f>
        <v>0</v>
      </c>
      <c r="BL165" s="15" t="s">
        <v>126</v>
      </c>
      <c r="BM165" s="15" t="s">
        <v>288</v>
      </c>
    </row>
    <row r="166" s="11" customFormat="1">
      <c r="B166" s="215"/>
      <c r="C166" s="216"/>
      <c r="D166" s="217" t="s">
        <v>128</v>
      </c>
      <c r="E166" s="218" t="s">
        <v>1</v>
      </c>
      <c r="F166" s="219" t="s">
        <v>289</v>
      </c>
      <c r="G166" s="216"/>
      <c r="H166" s="220">
        <v>268</v>
      </c>
      <c r="I166" s="221"/>
      <c r="J166" s="216"/>
      <c r="K166" s="216"/>
      <c r="L166" s="222"/>
      <c r="M166" s="223"/>
      <c r="N166" s="224"/>
      <c r="O166" s="224"/>
      <c r="P166" s="224"/>
      <c r="Q166" s="224"/>
      <c r="R166" s="224"/>
      <c r="S166" s="224"/>
      <c r="T166" s="225"/>
      <c r="AT166" s="226" t="s">
        <v>128</v>
      </c>
      <c r="AU166" s="226" t="s">
        <v>78</v>
      </c>
      <c r="AV166" s="11" t="s">
        <v>78</v>
      </c>
      <c r="AW166" s="11" t="s">
        <v>31</v>
      </c>
      <c r="AX166" s="11" t="s">
        <v>76</v>
      </c>
      <c r="AY166" s="226" t="s">
        <v>119</v>
      </c>
    </row>
    <row r="167" s="1" customFormat="1" ht="16.5" customHeight="1">
      <c r="B167" s="36"/>
      <c r="C167" s="203" t="s">
        <v>290</v>
      </c>
      <c r="D167" s="203" t="s">
        <v>121</v>
      </c>
      <c r="E167" s="204" t="s">
        <v>291</v>
      </c>
      <c r="F167" s="205" t="s">
        <v>292</v>
      </c>
      <c r="G167" s="206" t="s">
        <v>293</v>
      </c>
      <c r="H167" s="207">
        <v>9</v>
      </c>
      <c r="I167" s="208"/>
      <c r="J167" s="209">
        <f>ROUND(I167*H167,2)</f>
        <v>0</v>
      </c>
      <c r="K167" s="205" t="s">
        <v>1</v>
      </c>
      <c r="L167" s="41"/>
      <c r="M167" s="210" t="s">
        <v>1</v>
      </c>
      <c r="N167" s="211" t="s">
        <v>39</v>
      </c>
      <c r="O167" s="77"/>
      <c r="P167" s="212">
        <f>O167*H167</f>
        <v>0</v>
      </c>
      <c r="Q167" s="212">
        <v>0</v>
      </c>
      <c r="R167" s="212">
        <f>Q167*H167</f>
        <v>0</v>
      </c>
      <c r="S167" s="212">
        <v>0</v>
      </c>
      <c r="T167" s="213">
        <f>S167*H167</f>
        <v>0</v>
      </c>
      <c r="AR167" s="15" t="s">
        <v>126</v>
      </c>
      <c r="AT167" s="15" t="s">
        <v>121</v>
      </c>
      <c r="AU167" s="15" t="s">
        <v>78</v>
      </c>
      <c r="AY167" s="15" t="s">
        <v>119</v>
      </c>
      <c r="BE167" s="214">
        <f>IF(N167="základní",J167,0)</f>
        <v>0</v>
      </c>
      <c r="BF167" s="214">
        <f>IF(N167="snížená",J167,0)</f>
        <v>0</v>
      </c>
      <c r="BG167" s="214">
        <f>IF(N167="zákl. přenesená",J167,0)</f>
        <v>0</v>
      </c>
      <c r="BH167" s="214">
        <f>IF(N167="sníž. přenesená",J167,0)</f>
        <v>0</v>
      </c>
      <c r="BI167" s="214">
        <f>IF(N167="nulová",J167,0)</f>
        <v>0</v>
      </c>
      <c r="BJ167" s="15" t="s">
        <v>76</v>
      </c>
      <c r="BK167" s="214">
        <f>ROUND(I167*H167,2)</f>
        <v>0</v>
      </c>
      <c r="BL167" s="15" t="s">
        <v>126</v>
      </c>
      <c r="BM167" s="15" t="s">
        <v>294</v>
      </c>
    </row>
    <row r="168" s="10" customFormat="1" ht="22.8" customHeight="1">
      <c r="B168" s="187"/>
      <c r="C168" s="188"/>
      <c r="D168" s="189" t="s">
        <v>67</v>
      </c>
      <c r="E168" s="201" t="s">
        <v>295</v>
      </c>
      <c r="F168" s="201" t="s">
        <v>296</v>
      </c>
      <c r="G168" s="188"/>
      <c r="H168" s="188"/>
      <c r="I168" s="191"/>
      <c r="J168" s="202">
        <f>BK168</f>
        <v>0</v>
      </c>
      <c r="K168" s="188"/>
      <c r="L168" s="193"/>
      <c r="M168" s="194"/>
      <c r="N168" s="195"/>
      <c r="O168" s="195"/>
      <c r="P168" s="196">
        <f>SUM(P169:P176)</f>
        <v>0</v>
      </c>
      <c r="Q168" s="195"/>
      <c r="R168" s="196">
        <f>SUM(R169:R176)</f>
        <v>0</v>
      </c>
      <c r="S168" s="195"/>
      <c r="T168" s="197">
        <f>SUM(T169:T176)</f>
        <v>0</v>
      </c>
      <c r="AR168" s="198" t="s">
        <v>76</v>
      </c>
      <c r="AT168" s="199" t="s">
        <v>67</v>
      </c>
      <c r="AU168" s="199" t="s">
        <v>76</v>
      </c>
      <c r="AY168" s="198" t="s">
        <v>119</v>
      </c>
      <c r="BK168" s="200">
        <f>SUM(BK169:BK176)</f>
        <v>0</v>
      </c>
    </row>
    <row r="169" s="1" customFormat="1" ht="16.5" customHeight="1">
      <c r="B169" s="36"/>
      <c r="C169" s="203" t="s">
        <v>297</v>
      </c>
      <c r="D169" s="203" t="s">
        <v>121</v>
      </c>
      <c r="E169" s="204" t="s">
        <v>298</v>
      </c>
      <c r="F169" s="205" t="s">
        <v>299</v>
      </c>
      <c r="G169" s="206" t="s">
        <v>300</v>
      </c>
      <c r="H169" s="207">
        <v>485.673</v>
      </c>
      <c r="I169" s="208"/>
      <c r="J169" s="209">
        <f>ROUND(I169*H169,2)</f>
        <v>0</v>
      </c>
      <c r="K169" s="205" t="s">
        <v>125</v>
      </c>
      <c r="L169" s="41"/>
      <c r="M169" s="210" t="s">
        <v>1</v>
      </c>
      <c r="N169" s="211" t="s">
        <v>39</v>
      </c>
      <c r="O169" s="77"/>
      <c r="P169" s="212">
        <f>O169*H169</f>
        <v>0</v>
      </c>
      <c r="Q169" s="212">
        <v>0</v>
      </c>
      <c r="R169" s="212">
        <f>Q169*H169</f>
        <v>0</v>
      </c>
      <c r="S169" s="212">
        <v>0</v>
      </c>
      <c r="T169" s="213">
        <f>S169*H169</f>
        <v>0</v>
      </c>
      <c r="AR169" s="15" t="s">
        <v>126</v>
      </c>
      <c r="AT169" s="15" t="s">
        <v>121</v>
      </c>
      <c r="AU169" s="15" t="s">
        <v>78</v>
      </c>
      <c r="AY169" s="15" t="s">
        <v>119</v>
      </c>
      <c r="BE169" s="214">
        <f>IF(N169="základní",J169,0)</f>
        <v>0</v>
      </c>
      <c r="BF169" s="214">
        <f>IF(N169="snížená",J169,0)</f>
        <v>0</v>
      </c>
      <c r="BG169" s="214">
        <f>IF(N169="zákl. přenesená",J169,0)</f>
        <v>0</v>
      </c>
      <c r="BH169" s="214">
        <f>IF(N169="sníž. přenesená",J169,0)</f>
        <v>0</v>
      </c>
      <c r="BI169" s="214">
        <f>IF(N169="nulová",J169,0)</f>
        <v>0</v>
      </c>
      <c r="BJ169" s="15" t="s">
        <v>76</v>
      </c>
      <c r="BK169" s="214">
        <f>ROUND(I169*H169,2)</f>
        <v>0</v>
      </c>
      <c r="BL169" s="15" t="s">
        <v>126</v>
      </c>
      <c r="BM169" s="15" t="s">
        <v>301</v>
      </c>
    </row>
    <row r="170" s="1" customFormat="1" ht="22.5" customHeight="1">
      <c r="B170" s="36"/>
      <c r="C170" s="203" t="s">
        <v>302</v>
      </c>
      <c r="D170" s="203" t="s">
        <v>121</v>
      </c>
      <c r="E170" s="204" t="s">
        <v>303</v>
      </c>
      <c r="F170" s="205" t="s">
        <v>304</v>
      </c>
      <c r="G170" s="206" t="s">
        <v>300</v>
      </c>
      <c r="H170" s="207">
        <v>4371.0569999999998</v>
      </c>
      <c r="I170" s="208"/>
      <c r="J170" s="209">
        <f>ROUND(I170*H170,2)</f>
        <v>0</v>
      </c>
      <c r="K170" s="205" t="s">
        <v>125</v>
      </c>
      <c r="L170" s="41"/>
      <c r="M170" s="210" t="s">
        <v>1</v>
      </c>
      <c r="N170" s="211" t="s">
        <v>39</v>
      </c>
      <c r="O170" s="77"/>
      <c r="P170" s="212">
        <f>O170*H170</f>
        <v>0</v>
      </c>
      <c r="Q170" s="212">
        <v>0</v>
      </c>
      <c r="R170" s="212">
        <f>Q170*H170</f>
        <v>0</v>
      </c>
      <c r="S170" s="212">
        <v>0</v>
      </c>
      <c r="T170" s="213">
        <f>S170*H170</f>
        <v>0</v>
      </c>
      <c r="AR170" s="15" t="s">
        <v>126</v>
      </c>
      <c r="AT170" s="15" t="s">
        <v>121</v>
      </c>
      <c r="AU170" s="15" t="s">
        <v>78</v>
      </c>
      <c r="AY170" s="15" t="s">
        <v>119</v>
      </c>
      <c r="BE170" s="214">
        <f>IF(N170="základní",J170,0)</f>
        <v>0</v>
      </c>
      <c r="BF170" s="214">
        <f>IF(N170="snížená",J170,0)</f>
        <v>0</v>
      </c>
      <c r="BG170" s="214">
        <f>IF(N170="zákl. přenesená",J170,0)</f>
        <v>0</v>
      </c>
      <c r="BH170" s="214">
        <f>IF(N170="sníž. přenesená",J170,0)</f>
        <v>0</v>
      </c>
      <c r="BI170" s="214">
        <f>IF(N170="nulová",J170,0)</f>
        <v>0</v>
      </c>
      <c r="BJ170" s="15" t="s">
        <v>76</v>
      </c>
      <c r="BK170" s="214">
        <f>ROUND(I170*H170,2)</f>
        <v>0</v>
      </c>
      <c r="BL170" s="15" t="s">
        <v>126</v>
      </c>
      <c r="BM170" s="15" t="s">
        <v>305</v>
      </c>
    </row>
    <row r="171" s="11" customFormat="1">
      <c r="B171" s="215"/>
      <c r="C171" s="216"/>
      <c r="D171" s="217" t="s">
        <v>128</v>
      </c>
      <c r="E171" s="216"/>
      <c r="F171" s="219" t="s">
        <v>306</v>
      </c>
      <c r="G171" s="216"/>
      <c r="H171" s="220">
        <v>4371.0569999999998</v>
      </c>
      <c r="I171" s="221"/>
      <c r="J171" s="216"/>
      <c r="K171" s="216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128</v>
      </c>
      <c r="AU171" s="226" t="s">
        <v>78</v>
      </c>
      <c r="AV171" s="11" t="s">
        <v>78</v>
      </c>
      <c r="AW171" s="11" t="s">
        <v>4</v>
      </c>
      <c r="AX171" s="11" t="s">
        <v>76</v>
      </c>
      <c r="AY171" s="226" t="s">
        <v>119</v>
      </c>
    </row>
    <row r="172" s="1" customFormat="1" ht="22.5" customHeight="1">
      <c r="B172" s="36"/>
      <c r="C172" s="203" t="s">
        <v>307</v>
      </c>
      <c r="D172" s="203" t="s">
        <v>121</v>
      </c>
      <c r="E172" s="204" t="s">
        <v>308</v>
      </c>
      <c r="F172" s="205" t="s">
        <v>309</v>
      </c>
      <c r="G172" s="206" t="s">
        <v>300</v>
      </c>
      <c r="H172" s="207">
        <v>54.734999999999999</v>
      </c>
      <c r="I172" s="208"/>
      <c r="J172" s="209">
        <f>ROUND(I172*H172,2)</f>
        <v>0</v>
      </c>
      <c r="K172" s="205" t="s">
        <v>125</v>
      </c>
      <c r="L172" s="41"/>
      <c r="M172" s="210" t="s">
        <v>1</v>
      </c>
      <c r="N172" s="211" t="s">
        <v>39</v>
      </c>
      <c r="O172" s="77"/>
      <c r="P172" s="212">
        <f>O172*H172</f>
        <v>0</v>
      </c>
      <c r="Q172" s="212">
        <v>0</v>
      </c>
      <c r="R172" s="212">
        <f>Q172*H172</f>
        <v>0</v>
      </c>
      <c r="S172" s="212">
        <v>0</v>
      </c>
      <c r="T172" s="213">
        <f>S172*H172</f>
        <v>0</v>
      </c>
      <c r="AR172" s="15" t="s">
        <v>126</v>
      </c>
      <c r="AT172" s="15" t="s">
        <v>121</v>
      </c>
      <c r="AU172" s="15" t="s">
        <v>78</v>
      </c>
      <c r="AY172" s="15" t="s">
        <v>119</v>
      </c>
      <c r="BE172" s="214">
        <f>IF(N172="základní",J172,0)</f>
        <v>0</v>
      </c>
      <c r="BF172" s="214">
        <f>IF(N172="snížená",J172,0)</f>
        <v>0</v>
      </c>
      <c r="BG172" s="214">
        <f>IF(N172="zákl. přenesená",J172,0)</f>
        <v>0</v>
      </c>
      <c r="BH172" s="214">
        <f>IF(N172="sníž. přenesená",J172,0)</f>
        <v>0</v>
      </c>
      <c r="BI172" s="214">
        <f>IF(N172="nulová",J172,0)</f>
        <v>0</v>
      </c>
      <c r="BJ172" s="15" t="s">
        <v>76</v>
      </c>
      <c r="BK172" s="214">
        <f>ROUND(I172*H172,2)</f>
        <v>0</v>
      </c>
      <c r="BL172" s="15" t="s">
        <v>126</v>
      </c>
      <c r="BM172" s="15" t="s">
        <v>310</v>
      </c>
    </row>
    <row r="173" s="1" customFormat="1" ht="22.5" customHeight="1">
      <c r="B173" s="36"/>
      <c r="C173" s="203" t="s">
        <v>311</v>
      </c>
      <c r="D173" s="203" t="s">
        <v>121</v>
      </c>
      <c r="E173" s="204" t="s">
        <v>312</v>
      </c>
      <c r="F173" s="205" t="s">
        <v>313</v>
      </c>
      <c r="G173" s="206" t="s">
        <v>300</v>
      </c>
      <c r="H173" s="207">
        <v>160.73400000000001</v>
      </c>
      <c r="I173" s="208"/>
      <c r="J173" s="209">
        <f>ROUND(I173*H173,2)</f>
        <v>0</v>
      </c>
      <c r="K173" s="205" t="s">
        <v>125</v>
      </c>
      <c r="L173" s="41"/>
      <c r="M173" s="210" t="s">
        <v>1</v>
      </c>
      <c r="N173" s="211" t="s">
        <v>39</v>
      </c>
      <c r="O173" s="77"/>
      <c r="P173" s="212">
        <f>O173*H173</f>
        <v>0</v>
      </c>
      <c r="Q173" s="212">
        <v>0</v>
      </c>
      <c r="R173" s="212">
        <f>Q173*H173</f>
        <v>0</v>
      </c>
      <c r="S173" s="212">
        <v>0</v>
      </c>
      <c r="T173" s="213">
        <f>S173*H173</f>
        <v>0</v>
      </c>
      <c r="AR173" s="15" t="s">
        <v>126</v>
      </c>
      <c r="AT173" s="15" t="s">
        <v>121</v>
      </c>
      <c r="AU173" s="15" t="s">
        <v>78</v>
      </c>
      <c r="AY173" s="15" t="s">
        <v>119</v>
      </c>
      <c r="BE173" s="214">
        <f>IF(N173="základní",J173,0)</f>
        <v>0</v>
      </c>
      <c r="BF173" s="214">
        <f>IF(N173="snížená",J173,0)</f>
        <v>0</v>
      </c>
      <c r="BG173" s="214">
        <f>IF(N173="zákl. přenesená",J173,0)</f>
        <v>0</v>
      </c>
      <c r="BH173" s="214">
        <f>IF(N173="sníž. přenesená",J173,0)</f>
        <v>0</v>
      </c>
      <c r="BI173" s="214">
        <f>IF(N173="nulová",J173,0)</f>
        <v>0</v>
      </c>
      <c r="BJ173" s="15" t="s">
        <v>76</v>
      </c>
      <c r="BK173" s="214">
        <f>ROUND(I173*H173,2)</f>
        <v>0</v>
      </c>
      <c r="BL173" s="15" t="s">
        <v>126</v>
      </c>
      <c r="BM173" s="15" t="s">
        <v>314</v>
      </c>
    </row>
    <row r="174" s="11" customFormat="1">
      <c r="B174" s="215"/>
      <c r="C174" s="216"/>
      <c r="D174" s="217" t="s">
        <v>128</v>
      </c>
      <c r="E174" s="218" t="s">
        <v>1</v>
      </c>
      <c r="F174" s="219" t="s">
        <v>315</v>
      </c>
      <c r="G174" s="216"/>
      <c r="H174" s="220">
        <v>160.73400000000001</v>
      </c>
      <c r="I174" s="221"/>
      <c r="J174" s="216"/>
      <c r="K174" s="216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128</v>
      </c>
      <c r="AU174" s="226" t="s">
        <v>78</v>
      </c>
      <c r="AV174" s="11" t="s">
        <v>78</v>
      </c>
      <c r="AW174" s="11" t="s">
        <v>31</v>
      </c>
      <c r="AX174" s="11" t="s">
        <v>76</v>
      </c>
      <c r="AY174" s="226" t="s">
        <v>119</v>
      </c>
    </row>
    <row r="175" s="1" customFormat="1" ht="22.5" customHeight="1">
      <c r="B175" s="36"/>
      <c r="C175" s="203" t="s">
        <v>316</v>
      </c>
      <c r="D175" s="203" t="s">
        <v>121</v>
      </c>
      <c r="E175" s="204" t="s">
        <v>317</v>
      </c>
      <c r="F175" s="205" t="s">
        <v>318</v>
      </c>
      <c r="G175" s="206" t="s">
        <v>300</v>
      </c>
      <c r="H175" s="207">
        <v>270.20400000000001</v>
      </c>
      <c r="I175" s="208"/>
      <c r="J175" s="209">
        <f>ROUND(I175*H175,2)</f>
        <v>0</v>
      </c>
      <c r="K175" s="205" t="s">
        <v>125</v>
      </c>
      <c r="L175" s="41"/>
      <c r="M175" s="210" t="s">
        <v>1</v>
      </c>
      <c r="N175" s="211" t="s">
        <v>39</v>
      </c>
      <c r="O175" s="77"/>
      <c r="P175" s="212">
        <f>O175*H175</f>
        <v>0</v>
      </c>
      <c r="Q175" s="212">
        <v>0</v>
      </c>
      <c r="R175" s="212">
        <f>Q175*H175</f>
        <v>0</v>
      </c>
      <c r="S175" s="212">
        <v>0</v>
      </c>
      <c r="T175" s="213">
        <f>S175*H175</f>
        <v>0</v>
      </c>
      <c r="AR175" s="15" t="s">
        <v>126</v>
      </c>
      <c r="AT175" s="15" t="s">
        <v>121</v>
      </c>
      <c r="AU175" s="15" t="s">
        <v>78</v>
      </c>
      <c r="AY175" s="15" t="s">
        <v>119</v>
      </c>
      <c r="BE175" s="214">
        <f>IF(N175="základní",J175,0)</f>
        <v>0</v>
      </c>
      <c r="BF175" s="214">
        <f>IF(N175="snížená",J175,0)</f>
        <v>0</v>
      </c>
      <c r="BG175" s="214">
        <f>IF(N175="zákl. přenesená",J175,0)</f>
        <v>0</v>
      </c>
      <c r="BH175" s="214">
        <f>IF(N175="sníž. přenesená",J175,0)</f>
        <v>0</v>
      </c>
      <c r="BI175" s="214">
        <f>IF(N175="nulová",J175,0)</f>
        <v>0</v>
      </c>
      <c r="BJ175" s="15" t="s">
        <v>76</v>
      </c>
      <c r="BK175" s="214">
        <f>ROUND(I175*H175,2)</f>
        <v>0</v>
      </c>
      <c r="BL175" s="15" t="s">
        <v>126</v>
      </c>
      <c r="BM175" s="15" t="s">
        <v>319</v>
      </c>
    </row>
    <row r="176" s="11" customFormat="1">
      <c r="B176" s="215"/>
      <c r="C176" s="216"/>
      <c r="D176" s="217" t="s">
        <v>128</v>
      </c>
      <c r="E176" s="218" t="s">
        <v>1</v>
      </c>
      <c r="F176" s="219" t="s">
        <v>320</v>
      </c>
      <c r="G176" s="216"/>
      <c r="H176" s="220">
        <v>270.20400000000001</v>
      </c>
      <c r="I176" s="221"/>
      <c r="J176" s="216"/>
      <c r="K176" s="216"/>
      <c r="L176" s="222"/>
      <c r="M176" s="223"/>
      <c r="N176" s="224"/>
      <c r="O176" s="224"/>
      <c r="P176" s="224"/>
      <c r="Q176" s="224"/>
      <c r="R176" s="224"/>
      <c r="S176" s="224"/>
      <c r="T176" s="225"/>
      <c r="AT176" s="226" t="s">
        <v>128</v>
      </c>
      <c r="AU176" s="226" t="s">
        <v>78</v>
      </c>
      <c r="AV176" s="11" t="s">
        <v>78</v>
      </c>
      <c r="AW176" s="11" t="s">
        <v>31</v>
      </c>
      <c r="AX176" s="11" t="s">
        <v>76</v>
      </c>
      <c r="AY176" s="226" t="s">
        <v>119</v>
      </c>
    </row>
    <row r="177" s="10" customFormat="1" ht="22.8" customHeight="1">
      <c r="B177" s="187"/>
      <c r="C177" s="188"/>
      <c r="D177" s="189" t="s">
        <v>67</v>
      </c>
      <c r="E177" s="201" t="s">
        <v>321</v>
      </c>
      <c r="F177" s="201" t="s">
        <v>322</v>
      </c>
      <c r="G177" s="188"/>
      <c r="H177" s="188"/>
      <c r="I177" s="191"/>
      <c r="J177" s="202">
        <f>BK177</f>
        <v>0</v>
      </c>
      <c r="K177" s="188"/>
      <c r="L177" s="193"/>
      <c r="M177" s="194"/>
      <c r="N177" s="195"/>
      <c r="O177" s="195"/>
      <c r="P177" s="196">
        <f>P178</f>
        <v>0</v>
      </c>
      <c r="Q177" s="195"/>
      <c r="R177" s="196">
        <f>R178</f>
        <v>0</v>
      </c>
      <c r="S177" s="195"/>
      <c r="T177" s="197">
        <f>T178</f>
        <v>0</v>
      </c>
      <c r="AR177" s="198" t="s">
        <v>76</v>
      </c>
      <c r="AT177" s="199" t="s">
        <v>67</v>
      </c>
      <c r="AU177" s="199" t="s">
        <v>76</v>
      </c>
      <c r="AY177" s="198" t="s">
        <v>119</v>
      </c>
      <c r="BK177" s="200">
        <f>BK178</f>
        <v>0</v>
      </c>
    </row>
    <row r="178" s="1" customFormat="1" ht="16.5" customHeight="1">
      <c r="B178" s="36"/>
      <c r="C178" s="203" t="s">
        <v>323</v>
      </c>
      <c r="D178" s="203" t="s">
        <v>121</v>
      </c>
      <c r="E178" s="204" t="s">
        <v>324</v>
      </c>
      <c r="F178" s="205" t="s">
        <v>325</v>
      </c>
      <c r="G178" s="206" t="s">
        <v>300</v>
      </c>
      <c r="H178" s="207">
        <v>459.64800000000002</v>
      </c>
      <c r="I178" s="208"/>
      <c r="J178" s="209">
        <f>ROUND(I178*H178,2)</f>
        <v>0</v>
      </c>
      <c r="K178" s="205" t="s">
        <v>125</v>
      </c>
      <c r="L178" s="41"/>
      <c r="M178" s="210" t="s">
        <v>1</v>
      </c>
      <c r="N178" s="211" t="s">
        <v>39</v>
      </c>
      <c r="O178" s="77"/>
      <c r="P178" s="212">
        <f>O178*H178</f>
        <v>0</v>
      </c>
      <c r="Q178" s="212">
        <v>0</v>
      </c>
      <c r="R178" s="212">
        <f>Q178*H178</f>
        <v>0</v>
      </c>
      <c r="S178" s="212">
        <v>0</v>
      </c>
      <c r="T178" s="213">
        <f>S178*H178</f>
        <v>0</v>
      </c>
      <c r="AR178" s="15" t="s">
        <v>126</v>
      </c>
      <c r="AT178" s="15" t="s">
        <v>121</v>
      </c>
      <c r="AU178" s="15" t="s">
        <v>78</v>
      </c>
      <c r="AY178" s="15" t="s">
        <v>119</v>
      </c>
      <c r="BE178" s="214">
        <f>IF(N178="základní",J178,0)</f>
        <v>0</v>
      </c>
      <c r="BF178" s="214">
        <f>IF(N178="snížená",J178,0)</f>
        <v>0</v>
      </c>
      <c r="BG178" s="214">
        <f>IF(N178="zákl. přenesená",J178,0)</f>
        <v>0</v>
      </c>
      <c r="BH178" s="214">
        <f>IF(N178="sníž. přenesená",J178,0)</f>
        <v>0</v>
      </c>
      <c r="BI178" s="214">
        <f>IF(N178="nulová",J178,0)</f>
        <v>0</v>
      </c>
      <c r="BJ178" s="15" t="s">
        <v>76</v>
      </c>
      <c r="BK178" s="214">
        <f>ROUND(I178*H178,2)</f>
        <v>0</v>
      </c>
      <c r="BL178" s="15" t="s">
        <v>126</v>
      </c>
      <c r="BM178" s="15" t="s">
        <v>326</v>
      </c>
    </row>
    <row r="179" s="10" customFormat="1" ht="25.92" customHeight="1">
      <c r="B179" s="187"/>
      <c r="C179" s="188"/>
      <c r="D179" s="189" t="s">
        <v>67</v>
      </c>
      <c r="E179" s="190" t="s">
        <v>327</v>
      </c>
      <c r="F179" s="190" t="s">
        <v>328</v>
      </c>
      <c r="G179" s="188"/>
      <c r="H179" s="188"/>
      <c r="I179" s="191"/>
      <c r="J179" s="192">
        <f>BK179</f>
        <v>0</v>
      </c>
      <c r="K179" s="188"/>
      <c r="L179" s="193"/>
      <c r="M179" s="194"/>
      <c r="N179" s="195"/>
      <c r="O179" s="195"/>
      <c r="P179" s="196">
        <f>P180+P182</f>
        <v>0</v>
      </c>
      <c r="Q179" s="195"/>
      <c r="R179" s="196">
        <f>R180+R182</f>
        <v>0</v>
      </c>
      <c r="S179" s="195"/>
      <c r="T179" s="197">
        <f>T180+T182</f>
        <v>0</v>
      </c>
      <c r="AR179" s="198" t="s">
        <v>144</v>
      </c>
      <c r="AT179" s="199" t="s">
        <v>67</v>
      </c>
      <c r="AU179" s="199" t="s">
        <v>68</v>
      </c>
      <c r="AY179" s="198" t="s">
        <v>119</v>
      </c>
      <c r="BK179" s="200">
        <f>BK180+BK182</f>
        <v>0</v>
      </c>
    </row>
    <row r="180" s="10" customFormat="1" ht="22.8" customHeight="1">
      <c r="B180" s="187"/>
      <c r="C180" s="188"/>
      <c r="D180" s="189" t="s">
        <v>67</v>
      </c>
      <c r="E180" s="201" t="s">
        <v>329</v>
      </c>
      <c r="F180" s="201" t="s">
        <v>330</v>
      </c>
      <c r="G180" s="188"/>
      <c r="H180" s="188"/>
      <c r="I180" s="191"/>
      <c r="J180" s="202">
        <f>BK180</f>
        <v>0</v>
      </c>
      <c r="K180" s="188"/>
      <c r="L180" s="193"/>
      <c r="M180" s="194"/>
      <c r="N180" s="195"/>
      <c r="O180" s="195"/>
      <c r="P180" s="196">
        <f>P181</f>
        <v>0</v>
      </c>
      <c r="Q180" s="195"/>
      <c r="R180" s="196">
        <f>R181</f>
        <v>0</v>
      </c>
      <c r="S180" s="195"/>
      <c r="T180" s="197">
        <f>T181</f>
        <v>0</v>
      </c>
      <c r="AR180" s="198" t="s">
        <v>144</v>
      </c>
      <c r="AT180" s="199" t="s">
        <v>67</v>
      </c>
      <c r="AU180" s="199" t="s">
        <v>76</v>
      </c>
      <c r="AY180" s="198" t="s">
        <v>119</v>
      </c>
      <c r="BK180" s="200">
        <f>BK181</f>
        <v>0</v>
      </c>
    </row>
    <row r="181" s="1" customFormat="1" ht="16.5" customHeight="1">
      <c r="B181" s="36"/>
      <c r="C181" s="203" t="s">
        <v>331</v>
      </c>
      <c r="D181" s="203" t="s">
        <v>121</v>
      </c>
      <c r="E181" s="204" t="s">
        <v>332</v>
      </c>
      <c r="F181" s="205" t="s">
        <v>333</v>
      </c>
      <c r="G181" s="206" t="s">
        <v>147</v>
      </c>
      <c r="H181" s="207">
        <v>1</v>
      </c>
      <c r="I181" s="208"/>
      <c r="J181" s="209">
        <f>ROUND(I181*H181,2)</f>
        <v>0</v>
      </c>
      <c r="K181" s="205" t="s">
        <v>1</v>
      </c>
      <c r="L181" s="41"/>
      <c r="M181" s="210" t="s">
        <v>1</v>
      </c>
      <c r="N181" s="211" t="s">
        <v>39</v>
      </c>
      <c r="O181" s="77"/>
      <c r="P181" s="212">
        <f>O181*H181</f>
        <v>0</v>
      </c>
      <c r="Q181" s="212">
        <v>0</v>
      </c>
      <c r="R181" s="212">
        <f>Q181*H181</f>
        <v>0</v>
      </c>
      <c r="S181" s="212">
        <v>0</v>
      </c>
      <c r="T181" s="213">
        <f>S181*H181</f>
        <v>0</v>
      </c>
      <c r="AR181" s="15" t="s">
        <v>334</v>
      </c>
      <c r="AT181" s="15" t="s">
        <v>121</v>
      </c>
      <c r="AU181" s="15" t="s">
        <v>78</v>
      </c>
      <c r="AY181" s="15" t="s">
        <v>119</v>
      </c>
      <c r="BE181" s="214">
        <f>IF(N181="základní",J181,0)</f>
        <v>0</v>
      </c>
      <c r="BF181" s="214">
        <f>IF(N181="snížená",J181,0)</f>
        <v>0</v>
      </c>
      <c r="BG181" s="214">
        <f>IF(N181="zákl. přenesená",J181,0)</f>
        <v>0</v>
      </c>
      <c r="BH181" s="214">
        <f>IF(N181="sníž. přenesená",J181,0)</f>
        <v>0</v>
      </c>
      <c r="BI181" s="214">
        <f>IF(N181="nulová",J181,0)</f>
        <v>0</v>
      </c>
      <c r="BJ181" s="15" t="s">
        <v>76</v>
      </c>
      <c r="BK181" s="214">
        <f>ROUND(I181*H181,2)</f>
        <v>0</v>
      </c>
      <c r="BL181" s="15" t="s">
        <v>334</v>
      </c>
      <c r="BM181" s="15" t="s">
        <v>335</v>
      </c>
    </row>
    <row r="182" s="10" customFormat="1" ht="22.8" customHeight="1">
      <c r="B182" s="187"/>
      <c r="C182" s="188"/>
      <c r="D182" s="189" t="s">
        <v>67</v>
      </c>
      <c r="E182" s="201" t="s">
        <v>336</v>
      </c>
      <c r="F182" s="201" t="s">
        <v>337</v>
      </c>
      <c r="G182" s="188"/>
      <c r="H182" s="188"/>
      <c r="I182" s="191"/>
      <c r="J182" s="202">
        <f>BK182</f>
        <v>0</v>
      </c>
      <c r="K182" s="188"/>
      <c r="L182" s="193"/>
      <c r="M182" s="194"/>
      <c r="N182" s="195"/>
      <c r="O182" s="195"/>
      <c r="P182" s="196">
        <f>SUM(P183:P184)</f>
        <v>0</v>
      </c>
      <c r="Q182" s="195"/>
      <c r="R182" s="196">
        <f>SUM(R183:R184)</f>
        <v>0</v>
      </c>
      <c r="S182" s="195"/>
      <c r="T182" s="197">
        <f>SUM(T183:T184)</f>
        <v>0</v>
      </c>
      <c r="AR182" s="198" t="s">
        <v>144</v>
      </c>
      <c r="AT182" s="199" t="s">
        <v>67</v>
      </c>
      <c r="AU182" s="199" t="s">
        <v>76</v>
      </c>
      <c r="AY182" s="198" t="s">
        <v>119</v>
      </c>
      <c r="BK182" s="200">
        <f>SUM(BK183:BK184)</f>
        <v>0</v>
      </c>
    </row>
    <row r="183" s="1" customFormat="1" ht="16.5" customHeight="1">
      <c r="B183" s="36"/>
      <c r="C183" s="203" t="s">
        <v>338</v>
      </c>
      <c r="D183" s="203" t="s">
        <v>121</v>
      </c>
      <c r="E183" s="204" t="s">
        <v>339</v>
      </c>
      <c r="F183" s="205" t="s">
        <v>340</v>
      </c>
      <c r="G183" s="206" t="s">
        <v>147</v>
      </c>
      <c r="H183" s="207">
        <v>1</v>
      </c>
      <c r="I183" s="208"/>
      <c r="J183" s="209">
        <f>ROUND(I183*H183,2)</f>
        <v>0</v>
      </c>
      <c r="K183" s="205" t="s">
        <v>1</v>
      </c>
      <c r="L183" s="41"/>
      <c r="M183" s="210" t="s">
        <v>1</v>
      </c>
      <c r="N183" s="211" t="s">
        <v>39</v>
      </c>
      <c r="O183" s="77"/>
      <c r="P183" s="212">
        <f>O183*H183</f>
        <v>0</v>
      </c>
      <c r="Q183" s="212">
        <v>0</v>
      </c>
      <c r="R183" s="212">
        <f>Q183*H183</f>
        <v>0</v>
      </c>
      <c r="S183" s="212">
        <v>0</v>
      </c>
      <c r="T183" s="213">
        <f>S183*H183</f>
        <v>0</v>
      </c>
      <c r="AR183" s="15" t="s">
        <v>334</v>
      </c>
      <c r="AT183" s="15" t="s">
        <v>121</v>
      </c>
      <c r="AU183" s="15" t="s">
        <v>78</v>
      </c>
      <c r="AY183" s="15" t="s">
        <v>119</v>
      </c>
      <c r="BE183" s="214">
        <f>IF(N183="základní",J183,0)</f>
        <v>0</v>
      </c>
      <c r="BF183" s="214">
        <f>IF(N183="snížená",J183,0)</f>
        <v>0</v>
      </c>
      <c r="BG183" s="214">
        <f>IF(N183="zákl. přenesená",J183,0)</f>
        <v>0</v>
      </c>
      <c r="BH183" s="214">
        <f>IF(N183="sníž. přenesená",J183,0)</f>
        <v>0</v>
      </c>
      <c r="BI183" s="214">
        <f>IF(N183="nulová",J183,0)</f>
        <v>0</v>
      </c>
      <c r="BJ183" s="15" t="s">
        <v>76</v>
      </c>
      <c r="BK183" s="214">
        <f>ROUND(I183*H183,2)</f>
        <v>0</v>
      </c>
      <c r="BL183" s="15" t="s">
        <v>334</v>
      </c>
      <c r="BM183" s="15" t="s">
        <v>341</v>
      </c>
    </row>
    <row r="184" s="1" customFormat="1" ht="16.5" customHeight="1">
      <c r="B184" s="36"/>
      <c r="C184" s="203" t="s">
        <v>342</v>
      </c>
      <c r="D184" s="203" t="s">
        <v>121</v>
      </c>
      <c r="E184" s="204" t="s">
        <v>343</v>
      </c>
      <c r="F184" s="205" t="s">
        <v>344</v>
      </c>
      <c r="G184" s="206" t="s">
        <v>147</v>
      </c>
      <c r="H184" s="207">
        <v>1</v>
      </c>
      <c r="I184" s="208"/>
      <c r="J184" s="209">
        <f>ROUND(I184*H184,2)</f>
        <v>0</v>
      </c>
      <c r="K184" s="205" t="s">
        <v>1</v>
      </c>
      <c r="L184" s="41"/>
      <c r="M184" s="248" t="s">
        <v>1</v>
      </c>
      <c r="N184" s="249" t="s">
        <v>39</v>
      </c>
      <c r="O184" s="250"/>
      <c r="P184" s="251">
        <f>O184*H184</f>
        <v>0</v>
      </c>
      <c r="Q184" s="251">
        <v>0</v>
      </c>
      <c r="R184" s="251">
        <f>Q184*H184</f>
        <v>0</v>
      </c>
      <c r="S184" s="251">
        <v>0</v>
      </c>
      <c r="T184" s="252">
        <f>S184*H184</f>
        <v>0</v>
      </c>
      <c r="AR184" s="15" t="s">
        <v>334</v>
      </c>
      <c r="AT184" s="15" t="s">
        <v>121</v>
      </c>
      <c r="AU184" s="15" t="s">
        <v>78</v>
      </c>
      <c r="AY184" s="15" t="s">
        <v>119</v>
      </c>
      <c r="BE184" s="214">
        <f>IF(N184="základní",J184,0)</f>
        <v>0</v>
      </c>
      <c r="BF184" s="214">
        <f>IF(N184="snížená",J184,0)</f>
        <v>0</v>
      </c>
      <c r="BG184" s="214">
        <f>IF(N184="zákl. přenesená",J184,0)</f>
        <v>0</v>
      </c>
      <c r="BH184" s="214">
        <f>IF(N184="sníž. přenesená",J184,0)</f>
        <v>0</v>
      </c>
      <c r="BI184" s="214">
        <f>IF(N184="nulová",J184,0)</f>
        <v>0</v>
      </c>
      <c r="BJ184" s="15" t="s">
        <v>76</v>
      </c>
      <c r="BK184" s="214">
        <f>ROUND(I184*H184,2)</f>
        <v>0</v>
      </c>
      <c r="BL184" s="15" t="s">
        <v>334</v>
      </c>
      <c r="BM184" s="15" t="s">
        <v>345</v>
      </c>
    </row>
    <row r="185" s="1" customFormat="1" ht="6.96" customHeight="1">
      <c r="B185" s="55"/>
      <c r="C185" s="56"/>
      <c r="D185" s="56"/>
      <c r="E185" s="56"/>
      <c r="F185" s="56"/>
      <c r="G185" s="56"/>
      <c r="H185" s="56"/>
      <c r="I185" s="153"/>
      <c r="J185" s="56"/>
      <c r="K185" s="56"/>
      <c r="L185" s="41"/>
    </row>
  </sheetData>
  <sheetProtection sheet="1" autoFilter="0" formatColumns="0" formatRows="0" objects="1" scenarios="1" spinCount="100000" saltValue="wopoa+pBv4yD4IPLpHWke2lt+onbPC4hm9D4LNHzmkRx7allgGK2pKC+aUAPyAVOSYQZ67M+nPgWkdhdTSNOLQ==" hashValue="lRvVdJ2ho33a5ChCbDmIibbUSALQLeZS9GMcUfFwo7mOQtkq0AMS2z5Tc8S87SBqRlUesqk3yvIV0DwfkMnkDQ==" algorithmName="SHA-512" password="CC35"/>
  <autoFilter ref="C87:K184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2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5" t="s">
        <v>80</v>
      </c>
    </row>
    <row r="3" ht="6.96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8"/>
      <c r="AT3" s="15" t="s">
        <v>78</v>
      </c>
    </row>
    <row r="4" ht="24.96" customHeight="1">
      <c r="B4" s="18"/>
      <c r="D4" s="126" t="s">
        <v>87</v>
      </c>
      <c r="L4" s="18"/>
      <c r="M4" s="22" t="s">
        <v>10</v>
      </c>
      <c r="AT4" s="15" t="s">
        <v>4</v>
      </c>
    </row>
    <row r="5" ht="6.96" customHeight="1">
      <c r="B5" s="18"/>
      <c r="L5" s="18"/>
    </row>
    <row r="6" ht="12" customHeight="1">
      <c r="B6" s="18"/>
      <c r="D6" s="127" t="s">
        <v>16</v>
      </c>
      <c r="L6" s="18"/>
    </row>
    <row r="7" ht="16.5" customHeight="1">
      <c r="B7" s="18"/>
      <c r="E7" s="128" t="str">
        <f>'Rekapitulace stavby'!K6</f>
        <v>Opravy chodníkových těles v Novém Jičíně</v>
      </c>
      <c r="F7" s="127"/>
      <c r="G7" s="127"/>
      <c r="H7" s="127"/>
      <c r="L7" s="18"/>
    </row>
    <row r="8" s="1" customFormat="1" ht="12" customHeight="1">
      <c r="B8" s="41"/>
      <c r="D8" s="127" t="s">
        <v>88</v>
      </c>
      <c r="I8" s="129"/>
      <c r="L8" s="41"/>
    </row>
    <row r="9" s="1" customFormat="1" ht="36.96" customHeight="1">
      <c r="B9" s="41"/>
      <c r="E9" s="130" t="s">
        <v>346</v>
      </c>
      <c r="F9" s="1"/>
      <c r="G9" s="1"/>
      <c r="H9" s="1"/>
      <c r="I9" s="129"/>
      <c r="L9" s="41"/>
    </row>
    <row r="10" s="1" customFormat="1">
      <c r="B10" s="41"/>
      <c r="I10" s="129"/>
      <c r="L10" s="41"/>
    </row>
    <row r="11" s="1" customFormat="1" ht="12" customHeight="1">
      <c r="B11" s="41"/>
      <c r="D11" s="127" t="s">
        <v>18</v>
      </c>
      <c r="F11" s="15" t="s">
        <v>1</v>
      </c>
      <c r="I11" s="131" t="s">
        <v>19</v>
      </c>
      <c r="J11" s="15" t="s">
        <v>1</v>
      </c>
      <c r="L11" s="41"/>
    </row>
    <row r="12" s="1" customFormat="1" ht="12" customHeight="1">
      <c r="B12" s="41"/>
      <c r="D12" s="127" t="s">
        <v>20</v>
      </c>
      <c r="F12" s="15" t="s">
        <v>21</v>
      </c>
      <c r="I12" s="131" t="s">
        <v>22</v>
      </c>
      <c r="J12" s="132" t="str">
        <f>'Rekapitulace stavby'!AN8</f>
        <v>12. 4. 2019</v>
      </c>
      <c r="L12" s="41"/>
    </row>
    <row r="13" s="1" customFormat="1" ht="10.8" customHeight="1">
      <c r="B13" s="41"/>
      <c r="I13" s="129"/>
      <c r="L13" s="41"/>
    </row>
    <row r="14" s="1" customFormat="1" ht="12" customHeight="1">
      <c r="B14" s="41"/>
      <c r="D14" s="127" t="s">
        <v>24</v>
      </c>
      <c r="I14" s="131" t="s">
        <v>25</v>
      </c>
      <c r="J14" s="15" t="str">
        <f>IF('Rekapitulace stavby'!AN10="","",'Rekapitulace stavby'!AN10)</f>
        <v/>
      </c>
      <c r="L14" s="41"/>
    </row>
    <row r="15" s="1" customFormat="1" ht="18" customHeight="1">
      <c r="B15" s="41"/>
      <c r="E15" s="15" t="str">
        <f>IF('Rekapitulace stavby'!E11="","",'Rekapitulace stavby'!E11)</f>
        <v xml:space="preserve"> </v>
      </c>
      <c r="I15" s="131" t="s">
        <v>27</v>
      </c>
      <c r="J15" s="15" t="str">
        <f>IF('Rekapitulace stavby'!AN11="","",'Rekapitulace stavby'!AN11)</f>
        <v/>
      </c>
      <c r="L15" s="41"/>
    </row>
    <row r="16" s="1" customFormat="1" ht="6.96" customHeight="1">
      <c r="B16" s="41"/>
      <c r="I16" s="129"/>
      <c r="L16" s="41"/>
    </row>
    <row r="17" s="1" customFormat="1" ht="12" customHeight="1">
      <c r="B17" s="41"/>
      <c r="D17" s="127" t="s">
        <v>28</v>
      </c>
      <c r="I17" s="131" t="s">
        <v>25</v>
      </c>
      <c r="J17" s="31" t="str">
        <f>'Rekapitulace stavby'!AN13</f>
        <v>Vyplň údaj</v>
      </c>
      <c r="L17" s="41"/>
    </row>
    <row r="18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1" t="s">
        <v>27</v>
      </c>
      <c r="J18" s="31" t="str">
        <f>'Rekapitulace stavby'!AN14</f>
        <v>Vyplň údaj</v>
      </c>
      <c r="L18" s="41"/>
    </row>
    <row r="19" s="1" customFormat="1" ht="6.96" customHeight="1">
      <c r="B19" s="41"/>
      <c r="I19" s="129"/>
      <c r="L19" s="41"/>
    </row>
    <row r="20" s="1" customFormat="1" ht="12" customHeight="1">
      <c r="B20" s="41"/>
      <c r="D20" s="127" t="s">
        <v>30</v>
      </c>
      <c r="I20" s="131" t="s">
        <v>25</v>
      </c>
      <c r="J20" s="15" t="str">
        <f>IF('Rekapitulace stavby'!AN16="","",'Rekapitulace stavby'!AN16)</f>
        <v/>
      </c>
      <c r="L20" s="41"/>
    </row>
    <row r="21" s="1" customFormat="1" ht="18" customHeight="1">
      <c r="B21" s="41"/>
      <c r="E21" s="15" t="str">
        <f>IF('Rekapitulace stavby'!E17="","",'Rekapitulace stavby'!E17)</f>
        <v xml:space="preserve"> </v>
      </c>
      <c r="I21" s="131" t="s">
        <v>27</v>
      </c>
      <c r="J21" s="15" t="str">
        <f>IF('Rekapitulace stavby'!AN17="","",'Rekapitulace stavby'!AN17)</f>
        <v/>
      </c>
      <c r="L21" s="41"/>
    </row>
    <row r="22" s="1" customFormat="1" ht="6.96" customHeight="1">
      <c r="B22" s="41"/>
      <c r="I22" s="129"/>
      <c r="L22" s="41"/>
    </row>
    <row r="23" s="1" customFormat="1" ht="12" customHeight="1">
      <c r="B23" s="41"/>
      <c r="D23" s="127" t="s">
        <v>32</v>
      </c>
      <c r="I23" s="131" t="s">
        <v>25</v>
      </c>
      <c r="J23" s="15" t="str">
        <f>IF('Rekapitulace stavby'!AN19="","",'Rekapitulace stavby'!AN19)</f>
        <v/>
      </c>
      <c r="L23" s="41"/>
    </row>
    <row r="24" s="1" customFormat="1" ht="18" customHeight="1">
      <c r="B24" s="41"/>
      <c r="E24" s="15" t="str">
        <f>IF('Rekapitulace stavby'!E20="","",'Rekapitulace stavby'!E20)</f>
        <v xml:space="preserve"> </v>
      </c>
      <c r="I24" s="131" t="s">
        <v>27</v>
      </c>
      <c r="J24" s="15" t="str">
        <f>IF('Rekapitulace stavby'!AN20="","",'Rekapitulace stavby'!AN20)</f>
        <v/>
      </c>
      <c r="L24" s="41"/>
    </row>
    <row r="25" s="1" customFormat="1" ht="6.96" customHeight="1">
      <c r="B25" s="41"/>
      <c r="I25" s="129"/>
      <c r="L25" s="41"/>
    </row>
    <row r="26" s="1" customFormat="1" ht="12" customHeight="1">
      <c r="B26" s="41"/>
      <c r="D26" s="127" t="s">
        <v>33</v>
      </c>
      <c r="I26" s="129"/>
      <c r="L26" s="41"/>
    </row>
    <row r="27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="1" customFormat="1" ht="6.96" customHeight="1">
      <c r="B28" s="41"/>
      <c r="I28" s="129"/>
      <c r="L28" s="41"/>
    </row>
    <row r="29" s="1" customFormat="1" ht="6.96" customHeight="1">
      <c r="B29" s="41"/>
      <c r="D29" s="69"/>
      <c r="E29" s="69"/>
      <c r="F29" s="69"/>
      <c r="G29" s="69"/>
      <c r="H29" s="69"/>
      <c r="I29" s="136"/>
      <c r="J29" s="69"/>
      <c r="K29" s="69"/>
      <c r="L29" s="41"/>
    </row>
    <row r="30" s="1" customFormat="1" ht="25.44" customHeight="1">
      <c r="B30" s="41"/>
      <c r="D30" s="137" t="s">
        <v>34</v>
      </c>
      <c r="I30" s="129"/>
      <c r="J30" s="138">
        <f>ROUND(J88, 2)</f>
        <v>0</v>
      </c>
      <c r="L30" s="41"/>
    </row>
    <row r="31" s="1" customFormat="1" ht="6.96" customHeight="1">
      <c r="B31" s="41"/>
      <c r="D31" s="69"/>
      <c r="E31" s="69"/>
      <c r="F31" s="69"/>
      <c r="G31" s="69"/>
      <c r="H31" s="69"/>
      <c r="I31" s="136"/>
      <c r="J31" s="69"/>
      <c r="K31" s="69"/>
      <c r="L31" s="41"/>
    </row>
    <row r="32" s="1" customFormat="1" ht="14.4" customHeight="1">
      <c r="B32" s="41"/>
      <c r="F32" s="139" t="s">
        <v>36</v>
      </c>
      <c r="I32" s="140" t="s">
        <v>35</v>
      </c>
      <c r="J32" s="139" t="s">
        <v>37</v>
      </c>
      <c r="L32" s="41"/>
    </row>
    <row r="33" s="1" customFormat="1" ht="14.4" customHeight="1">
      <c r="B33" s="41"/>
      <c r="D33" s="127" t="s">
        <v>38</v>
      </c>
      <c r="E33" s="127" t="s">
        <v>39</v>
      </c>
      <c r="F33" s="141">
        <f>ROUND((SUM(BE88:BE176)),  2)</f>
        <v>0</v>
      </c>
      <c r="I33" s="142">
        <v>0.20999999999999999</v>
      </c>
      <c r="J33" s="141">
        <f>ROUND(((SUM(BE88:BE176))*I33),  2)</f>
        <v>0</v>
      </c>
      <c r="L33" s="41"/>
    </row>
    <row r="34" s="1" customFormat="1" ht="14.4" customHeight="1">
      <c r="B34" s="41"/>
      <c r="E34" s="127" t="s">
        <v>40</v>
      </c>
      <c r="F34" s="141">
        <f>ROUND((SUM(BF88:BF176)),  2)</f>
        <v>0</v>
      </c>
      <c r="I34" s="142">
        <v>0.14999999999999999</v>
      </c>
      <c r="J34" s="141">
        <f>ROUND(((SUM(BF88:BF176))*I34),  2)</f>
        <v>0</v>
      </c>
      <c r="L34" s="41"/>
    </row>
    <row r="35" hidden="1" s="1" customFormat="1" ht="14.4" customHeight="1">
      <c r="B35" s="41"/>
      <c r="E35" s="127" t="s">
        <v>41</v>
      </c>
      <c r="F35" s="141">
        <f>ROUND((SUM(BG88:BG176)),  2)</f>
        <v>0</v>
      </c>
      <c r="I35" s="142">
        <v>0.20999999999999999</v>
      </c>
      <c r="J35" s="141">
        <f>0</f>
        <v>0</v>
      </c>
      <c r="L35" s="41"/>
    </row>
    <row r="36" hidden="1" s="1" customFormat="1" ht="14.4" customHeight="1">
      <c r="B36" s="41"/>
      <c r="E36" s="127" t="s">
        <v>42</v>
      </c>
      <c r="F36" s="141">
        <f>ROUND((SUM(BH88:BH176)),  2)</f>
        <v>0</v>
      </c>
      <c r="I36" s="142">
        <v>0.14999999999999999</v>
      </c>
      <c r="J36" s="141">
        <f>0</f>
        <v>0</v>
      </c>
      <c r="L36" s="41"/>
    </row>
    <row r="37" hidden="1" s="1" customFormat="1" ht="14.4" customHeight="1">
      <c r="B37" s="41"/>
      <c r="E37" s="127" t="s">
        <v>43</v>
      </c>
      <c r="F37" s="141">
        <f>ROUND((SUM(BI88:BI176)),  2)</f>
        <v>0</v>
      </c>
      <c r="I37" s="142">
        <v>0</v>
      </c>
      <c r="J37" s="141">
        <f>0</f>
        <v>0</v>
      </c>
      <c r="L37" s="41"/>
    </row>
    <row r="38" s="1" customFormat="1" ht="6.96" customHeight="1">
      <c r="B38" s="41"/>
      <c r="I38" s="129"/>
      <c r="L38" s="41"/>
    </row>
    <row r="39" s="1" customFormat="1" ht="25.44" customHeight="1">
      <c r="B39" s="41"/>
      <c r="C39" s="143"/>
      <c r="D39" s="144" t="s">
        <v>44</v>
      </c>
      <c r="E39" s="145"/>
      <c r="F39" s="145"/>
      <c r="G39" s="146" t="s">
        <v>45</v>
      </c>
      <c r="H39" s="147" t="s">
        <v>46</v>
      </c>
      <c r="I39" s="148"/>
      <c r="J39" s="149">
        <f>SUM(J30:J37)</f>
        <v>0</v>
      </c>
      <c r="K39" s="150"/>
      <c r="L39" s="41"/>
    </row>
    <row r="40" s="1" customFormat="1" ht="14.4" customHeight="1">
      <c r="B40" s="151"/>
      <c r="C40" s="152"/>
      <c r="D40" s="152"/>
      <c r="E40" s="152"/>
      <c r="F40" s="152"/>
      <c r="G40" s="152"/>
      <c r="H40" s="152"/>
      <c r="I40" s="153"/>
      <c r="J40" s="152"/>
      <c r="K40" s="152"/>
      <c r="L40" s="41"/>
    </row>
    <row r="44" s="1" customFormat="1" ht="6.96" customHeight="1">
      <c r="B44" s="154"/>
      <c r="C44" s="155"/>
      <c r="D44" s="155"/>
      <c r="E44" s="155"/>
      <c r="F44" s="155"/>
      <c r="G44" s="155"/>
      <c r="H44" s="155"/>
      <c r="I44" s="156"/>
      <c r="J44" s="155"/>
      <c r="K44" s="155"/>
      <c r="L44" s="41"/>
    </row>
    <row r="45" s="1" customFormat="1" ht="24.96" customHeight="1">
      <c r="B45" s="36"/>
      <c r="C45" s="21" t="s">
        <v>90</v>
      </c>
      <c r="D45" s="37"/>
      <c r="E45" s="37"/>
      <c r="F45" s="37"/>
      <c r="G45" s="37"/>
      <c r="H45" s="37"/>
      <c r="I45" s="129"/>
      <c r="J45" s="37"/>
      <c r="K45" s="37"/>
      <c r="L45" s="41"/>
    </row>
    <row r="46" s="1" customFormat="1" ht="6.96" customHeight="1">
      <c r="B46" s="36"/>
      <c r="C46" s="37"/>
      <c r="D46" s="37"/>
      <c r="E46" s="37"/>
      <c r="F46" s="37"/>
      <c r="G46" s="37"/>
      <c r="H46" s="37"/>
      <c r="I46" s="129"/>
      <c r="J46" s="37"/>
      <c r="K46" s="37"/>
      <c r="L46" s="41"/>
    </row>
    <row r="47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9"/>
      <c r="J47" s="37"/>
      <c r="K47" s="37"/>
      <c r="L47" s="41"/>
    </row>
    <row r="48" s="1" customFormat="1" ht="16.5" customHeight="1">
      <c r="B48" s="36"/>
      <c r="C48" s="37"/>
      <c r="D48" s="37"/>
      <c r="E48" s="157" t="str">
        <f>E7</f>
        <v>Opravy chodníkových těles v Novém Jičíně</v>
      </c>
      <c r="F48" s="30"/>
      <c r="G48" s="30"/>
      <c r="H48" s="30"/>
      <c r="I48" s="129"/>
      <c r="J48" s="37"/>
      <c r="K48" s="37"/>
      <c r="L48" s="41"/>
    </row>
    <row r="49" s="1" customFormat="1" ht="12" customHeight="1">
      <c r="B49" s="36"/>
      <c r="C49" s="30" t="s">
        <v>88</v>
      </c>
      <c r="D49" s="37"/>
      <c r="E49" s="37"/>
      <c r="F49" s="37"/>
      <c r="G49" s="37"/>
      <c r="H49" s="37"/>
      <c r="I49" s="129"/>
      <c r="J49" s="37"/>
      <c r="K49" s="37"/>
      <c r="L49" s="41"/>
    </row>
    <row r="50" s="1" customFormat="1" ht="16.5" customHeight="1">
      <c r="B50" s="36"/>
      <c r="C50" s="37"/>
      <c r="D50" s="37"/>
      <c r="E50" s="62" t="str">
        <f>E9</f>
        <v>02 - SO 02 - Oprava chodníkového tělěsa na ulici U Jičínky</v>
      </c>
      <c r="F50" s="37"/>
      <c r="G50" s="37"/>
      <c r="H50" s="37"/>
      <c r="I50" s="129"/>
      <c r="J50" s="37"/>
      <c r="K50" s="37"/>
      <c r="L50" s="41"/>
    </row>
    <row r="51" s="1" customFormat="1" ht="6.96" customHeight="1">
      <c r="B51" s="36"/>
      <c r="C51" s="37"/>
      <c r="D51" s="37"/>
      <c r="E51" s="37"/>
      <c r="F51" s="37"/>
      <c r="G51" s="37"/>
      <c r="H51" s="37"/>
      <c r="I51" s="129"/>
      <c r="J51" s="37"/>
      <c r="K51" s="37"/>
      <c r="L51" s="41"/>
    </row>
    <row r="52" s="1" customFormat="1" ht="12" customHeight="1">
      <c r="B52" s="36"/>
      <c r="C52" s="30" t="s">
        <v>20</v>
      </c>
      <c r="D52" s="37"/>
      <c r="E52" s="37"/>
      <c r="F52" s="25" t="str">
        <f>F12</f>
        <v>Nový Jičín</v>
      </c>
      <c r="G52" s="37"/>
      <c r="H52" s="37"/>
      <c r="I52" s="131" t="s">
        <v>22</v>
      </c>
      <c r="J52" s="65" t="str">
        <f>IF(J12="","",J12)</f>
        <v>12. 4. 2019</v>
      </c>
      <c r="K52" s="37"/>
      <c r="L52" s="41"/>
    </row>
    <row r="53" s="1" customFormat="1" ht="6.96" customHeight="1">
      <c r="B53" s="36"/>
      <c r="C53" s="37"/>
      <c r="D53" s="37"/>
      <c r="E53" s="37"/>
      <c r="F53" s="37"/>
      <c r="G53" s="37"/>
      <c r="H53" s="37"/>
      <c r="I53" s="129"/>
      <c r="J53" s="37"/>
      <c r="K53" s="37"/>
      <c r="L53" s="41"/>
    </row>
    <row r="54" s="1" customFormat="1" ht="13.65" customHeight="1">
      <c r="B54" s="36"/>
      <c r="C54" s="30" t="s">
        <v>24</v>
      </c>
      <c r="D54" s="37"/>
      <c r="E54" s="37"/>
      <c r="F54" s="25" t="str">
        <f>E15</f>
        <v xml:space="preserve"> </v>
      </c>
      <c r="G54" s="37"/>
      <c r="H54" s="37"/>
      <c r="I54" s="131" t="s">
        <v>30</v>
      </c>
      <c r="J54" s="34" t="str">
        <f>E21</f>
        <v xml:space="preserve"> </v>
      </c>
      <c r="K54" s="37"/>
      <c r="L54" s="41"/>
    </row>
    <row r="55" s="1" customFormat="1" ht="13.65" customHeight="1">
      <c r="B55" s="36"/>
      <c r="C55" s="30" t="s">
        <v>28</v>
      </c>
      <c r="D55" s="37"/>
      <c r="E55" s="37"/>
      <c r="F55" s="25" t="str">
        <f>IF(E18="","",E18)</f>
        <v>Vyplň údaj</v>
      </c>
      <c r="G55" s="37"/>
      <c r="H55" s="37"/>
      <c r="I55" s="131" t="s">
        <v>32</v>
      </c>
      <c r="J55" s="34" t="str">
        <f>E24</f>
        <v xml:space="preserve"> </v>
      </c>
      <c r="K55" s="37"/>
      <c r="L55" s="41"/>
    </row>
    <row r="56" s="1" customFormat="1" ht="10.32" customHeight="1">
      <c r="B56" s="36"/>
      <c r="C56" s="37"/>
      <c r="D56" s="37"/>
      <c r="E56" s="37"/>
      <c r="F56" s="37"/>
      <c r="G56" s="37"/>
      <c r="H56" s="37"/>
      <c r="I56" s="129"/>
      <c r="J56" s="37"/>
      <c r="K56" s="37"/>
      <c r="L56" s="41"/>
    </row>
    <row r="57" s="1" customFormat="1" ht="29.28" customHeight="1">
      <c r="B57" s="36"/>
      <c r="C57" s="158" t="s">
        <v>91</v>
      </c>
      <c r="D57" s="159"/>
      <c r="E57" s="159"/>
      <c r="F57" s="159"/>
      <c r="G57" s="159"/>
      <c r="H57" s="159"/>
      <c r="I57" s="160"/>
      <c r="J57" s="161" t="s">
        <v>92</v>
      </c>
      <c r="K57" s="159"/>
      <c r="L57" s="41"/>
    </row>
    <row r="58" s="1" customFormat="1" ht="10.32" customHeight="1">
      <c r="B58" s="36"/>
      <c r="C58" s="37"/>
      <c r="D58" s="37"/>
      <c r="E58" s="37"/>
      <c r="F58" s="37"/>
      <c r="G58" s="37"/>
      <c r="H58" s="37"/>
      <c r="I58" s="129"/>
      <c r="J58" s="37"/>
      <c r="K58" s="37"/>
      <c r="L58" s="41"/>
    </row>
    <row r="59" s="1" customFormat="1" ht="22.8" customHeight="1">
      <c r="B59" s="36"/>
      <c r="C59" s="162" t="s">
        <v>93</v>
      </c>
      <c r="D59" s="37"/>
      <c r="E59" s="37"/>
      <c r="F59" s="37"/>
      <c r="G59" s="37"/>
      <c r="H59" s="37"/>
      <c r="I59" s="129"/>
      <c r="J59" s="96">
        <f>J88</f>
        <v>0</v>
      </c>
      <c r="K59" s="37"/>
      <c r="L59" s="41"/>
      <c r="AU59" s="15" t="s">
        <v>94</v>
      </c>
    </row>
    <row r="60" s="7" customFormat="1" ht="24.96" customHeight="1">
      <c r="B60" s="163"/>
      <c r="C60" s="164"/>
      <c r="D60" s="165" t="s">
        <v>95</v>
      </c>
      <c r="E60" s="166"/>
      <c r="F60" s="166"/>
      <c r="G60" s="166"/>
      <c r="H60" s="166"/>
      <c r="I60" s="167"/>
      <c r="J60" s="168">
        <f>J89</f>
        <v>0</v>
      </c>
      <c r="K60" s="164"/>
      <c r="L60" s="169"/>
    </row>
    <row r="61" s="8" customFormat="1" ht="19.92" customHeight="1">
      <c r="B61" s="170"/>
      <c r="C61" s="171"/>
      <c r="D61" s="172" t="s">
        <v>96</v>
      </c>
      <c r="E61" s="173"/>
      <c r="F61" s="173"/>
      <c r="G61" s="173"/>
      <c r="H61" s="173"/>
      <c r="I61" s="174"/>
      <c r="J61" s="175">
        <f>J90</f>
        <v>0</v>
      </c>
      <c r="K61" s="171"/>
      <c r="L61" s="176"/>
    </row>
    <row r="62" s="8" customFormat="1" ht="19.92" customHeight="1">
      <c r="B62" s="170"/>
      <c r="C62" s="171"/>
      <c r="D62" s="172" t="s">
        <v>97</v>
      </c>
      <c r="E62" s="173"/>
      <c r="F62" s="173"/>
      <c r="G62" s="173"/>
      <c r="H62" s="173"/>
      <c r="I62" s="174"/>
      <c r="J62" s="175">
        <f>J126</f>
        <v>0</v>
      </c>
      <c r="K62" s="171"/>
      <c r="L62" s="176"/>
    </row>
    <row r="63" s="8" customFormat="1" ht="19.92" customHeight="1">
      <c r="B63" s="170"/>
      <c r="C63" s="171"/>
      <c r="D63" s="172" t="s">
        <v>98</v>
      </c>
      <c r="E63" s="173"/>
      <c r="F63" s="173"/>
      <c r="G63" s="173"/>
      <c r="H63" s="173"/>
      <c r="I63" s="174"/>
      <c r="J63" s="175">
        <f>J141</f>
        <v>0</v>
      </c>
      <c r="K63" s="171"/>
      <c r="L63" s="176"/>
    </row>
    <row r="64" s="8" customFormat="1" ht="19.92" customHeight="1">
      <c r="B64" s="170"/>
      <c r="C64" s="171"/>
      <c r="D64" s="172" t="s">
        <v>99</v>
      </c>
      <c r="E64" s="173"/>
      <c r="F64" s="173"/>
      <c r="G64" s="173"/>
      <c r="H64" s="173"/>
      <c r="I64" s="174"/>
      <c r="J64" s="175">
        <f>J159</f>
        <v>0</v>
      </c>
      <c r="K64" s="171"/>
      <c r="L64" s="176"/>
    </row>
    <row r="65" s="8" customFormat="1" ht="19.92" customHeight="1">
      <c r="B65" s="170"/>
      <c r="C65" s="171"/>
      <c r="D65" s="172" t="s">
        <v>100</v>
      </c>
      <c r="E65" s="173"/>
      <c r="F65" s="173"/>
      <c r="G65" s="173"/>
      <c r="H65" s="173"/>
      <c r="I65" s="174"/>
      <c r="J65" s="175">
        <f>J169</f>
        <v>0</v>
      </c>
      <c r="K65" s="171"/>
      <c r="L65" s="176"/>
    </row>
    <row r="66" s="7" customFormat="1" ht="24.96" customHeight="1">
      <c r="B66" s="163"/>
      <c r="C66" s="164"/>
      <c r="D66" s="165" t="s">
        <v>101</v>
      </c>
      <c r="E66" s="166"/>
      <c r="F66" s="166"/>
      <c r="G66" s="166"/>
      <c r="H66" s="166"/>
      <c r="I66" s="167"/>
      <c r="J66" s="168">
        <f>J171</f>
        <v>0</v>
      </c>
      <c r="K66" s="164"/>
      <c r="L66" s="169"/>
    </row>
    <row r="67" s="8" customFormat="1" ht="19.92" customHeight="1">
      <c r="B67" s="170"/>
      <c r="C67" s="171"/>
      <c r="D67" s="172" t="s">
        <v>102</v>
      </c>
      <c r="E67" s="173"/>
      <c r="F67" s="173"/>
      <c r="G67" s="173"/>
      <c r="H67" s="173"/>
      <c r="I67" s="174"/>
      <c r="J67" s="175">
        <f>J172</f>
        <v>0</v>
      </c>
      <c r="K67" s="171"/>
      <c r="L67" s="176"/>
    </row>
    <row r="68" s="8" customFormat="1" ht="19.92" customHeight="1">
      <c r="B68" s="170"/>
      <c r="C68" s="171"/>
      <c r="D68" s="172" t="s">
        <v>103</v>
      </c>
      <c r="E68" s="173"/>
      <c r="F68" s="173"/>
      <c r="G68" s="173"/>
      <c r="H68" s="173"/>
      <c r="I68" s="174"/>
      <c r="J68" s="175">
        <f>J174</f>
        <v>0</v>
      </c>
      <c r="K68" s="171"/>
      <c r="L68" s="176"/>
    </row>
    <row r="69" s="1" customFormat="1" ht="21.84" customHeight="1">
      <c r="B69" s="36"/>
      <c r="C69" s="37"/>
      <c r="D69" s="37"/>
      <c r="E69" s="37"/>
      <c r="F69" s="37"/>
      <c r="G69" s="37"/>
      <c r="H69" s="37"/>
      <c r="I69" s="129"/>
      <c r="J69" s="37"/>
      <c r="K69" s="37"/>
      <c r="L69" s="41"/>
    </row>
    <row r="70" s="1" customFormat="1" ht="6.96" customHeight="1">
      <c r="B70" s="55"/>
      <c r="C70" s="56"/>
      <c r="D70" s="56"/>
      <c r="E70" s="56"/>
      <c r="F70" s="56"/>
      <c r="G70" s="56"/>
      <c r="H70" s="56"/>
      <c r="I70" s="153"/>
      <c r="J70" s="56"/>
      <c r="K70" s="56"/>
      <c r="L70" s="41"/>
    </row>
    <row r="74" s="1" customFormat="1" ht="6.96" customHeight="1">
      <c r="B74" s="57"/>
      <c r="C74" s="58"/>
      <c r="D74" s="58"/>
      <c r="E74" s="58"/>
      <c r="F74" s="58"/>
      <c r="G74" s="58"/>
      <c r="H74" s="58"/>
      <c r="I74" s="156"/>
      <c r="J74" s="58"/>
      <c r="K74" s="58"/>
      <c r="L74" s="41"/>
    </row>
    <row r="75" s="1" customFormat="1" ht="24.96" customHeight="1">
      <c r="B75" s="36"/>
      <c r="C75" s="21" t="s">
        <v>104</v>
      </c>
      <c r="D75" s="37"/>
      <c r="E75" s="37"/>
      <c r="F75" s="37"/>
      <c r="G75" s="37"/>
      <c r="H75" s="37"/>
      <c r="I75" s="129"/>
      <c r="J75" s="37"/>
      <c r="K75" s="37"/>
      <c r="L75" s="41"/>
    </row>
    <row r="76" s="1" customFormat="1" ht="6.96" customHeight="1">
      <c r="B76" s="36"/>
      <c r="C76" s="37"/>
      <c r="D76" s="37"/>
      <c r="E76" s="37"/>
      <c r="F76" s="37"/>
      <c r="G76" s="37"/>
      <c r="H76" s="37"/>
      <c r="I76" s="129"/>
      <c r="J76" s="37"/>
      <c r="K76" s="37"/>
      <c r="L76" s="41"/>
    </row>
    <row r="77" s="1" customFormat="1" ht="12" customHeight="1">
      <c r="B77" s="36"/>
      <c r="C77" s="30" t="s">
        <v>16</v>
      </c>
      <c r="D77" s="37"/>
      <c r="E77" s="37"/>
      <c r="F77" s="37"/>
      <c r="G77" s="37"/>
      <c r="H77" s="37"/>
      <c r="I77" s="129"/>
      <c r="J77" s="37"/>
      <c r="K77" s="37"/>
      <c r="L77" s="41"/>
    </row>
    <row r="78" s="1" customFormat="1" ht="16.5" customHeight="1">
      <c r="B78" s="36"/>
      <c r="C78" s="37"/>
      <c r="D78" s="37"/>
      <c r="E78" s="157" t="str">
        <f>E7</f>
        <v>Opravy chodníkových těles v Novém Jičíně</v>
      </c>
      <c r="F78" s="30"/>
      <c r="G78" s="30"/>
      <c r="H78" s="30"/>
      <c r="I78" s="129"/>
      <c r="J78" s="37"/>
      <c r="K78" s="37"/>
      <c r="L78" s="41"/>
    </row>
    <row r="79" s="1" customFormat="1" ht="12" customHeight="1">
      <c r="B79" s="36"/>
      <c r="C79" s="30" t="s">
        <v>88</v>
      </c>
      <c r="D79" s="37"/>
      <c r="E79" s="37"/>
      <c r="F79" s="37"/>
      <c r="G79" s="37"/>
      <c r="H79" s="37"/>
      <c r="I79" s="129"/>
      <c r="J79" s="37"/>
      <c r="K79" s="37"/>
      <c r="L79" s="41"/>
    </row>
    <row r="80" s="1" customFormat="1" ht="16.5" customHeight="1">
      <c r="B80" s="36"/>
      <c r="C80" s="37"/>
      <c r="D80" s="37"/>
      <c r="E80" s="62" t="str">
        <f>E9</f>
        <v>02 - SO 02 - Oprava chodníkového tělěsa na ulici U Jičínky</v>
      </c>
      <c r="F80" s="37"/>
      <c r="G80" s="37"/>
      <c r="H80" s="37"/>
      <c r="I80" s="129"/>
      <c r="J80" s="37"/>
      <c r="K80" s="37"/>
      <c r="L80" s="41"/>
    </row>
    <row r="81" s="1" customFormat="1" ht="6.96" customHeight="1">
      <c r="B81" s="36"/>
      <c r="C81" s="37"/>
      <c r="D81" s="37"/>
      <c r="E81" s="37"/>
      <c r="F81" s="37"/>
      <c r="G81" s="37"/>
      <c r="H81" s="37"/>
      <c r="I81" s="129"/>
      <c r="J81" s="37"/>
      <c r="K81" s="37"/>
      <c r="L81" s="41"/>
    </row>
    <row r="82" s="1" customFormat="1" ht="12" customHeight="1">
      <c r="B82" s="36"/>
      <c r="C82" s="30" t="s">
        <v>20</v>
      </c>
      <c r="D82" s="37"/>
      <c r="E82" s="37"/>
      <c r="F82" s="25" t="str">
        <f>F12</f>
        <v>Nový Jičín</v>
      </c>
      <c r="G82" s="37"/>
      <c r="H82" s="37"/>
      <c r="I82" s="131" t="s">
        <v>22</v>
      </c>
      <c r="J82" s="65" t="str">
        <f>IF(J12="","",J12)</f>
        <v>12. 4. 2019</v>
      </c>
      <c r="K82" s="37"/>
      <c r="L82" s="41"/>
    </row>
    <row r="83" s="1" customFormat="1" ht="6.96" customHeight="1">
      <c r="B83" s="36"/>
      <c r="C83" s="37"/>
      <c r="D83" s="37"/>
      <c r="E83" s="37"/>
      <c r="F83" s="37"/>
      <c r="G83" s="37"/>
      <c r="H83" s="37"/>
      <c r="I83" s="129"/>
      <c r="J83" s="37"/>
      <c r="K83" s="37"/>
      <c r="L83" s="41"/>
    </row>
    <row r="84" s="1" customFormat="1" ht="13.65" customHeight="1">
      <c r="B84" s="36"/>
      <c r="C84" s="30" t="s">
        <v>24</v>
      </c>
      <c r="D84" s="37"/>
      <c r="E84" s="37"/>
      <c r="F84" s="25" t="str">
        <f>E15</f>
        <v xml:space="preserve"> </v>
      </c>
      <c r="G84" s="37"/>
      <c r="H84" s="37"/>
      <c r="I84" s="131" t="s">
        <v>30</v>
      </c>
      <c r="J84" s="34" t="str">
        <f>E21</f>
        <v xml:space="preserve"> </v>
      </c>
      <c r="K84" s="37"/>
      <c r="L84" s="41"/>
    </row>
    <row r="85" s="1" customFormat="1" ht="13.65" customHeight="1">
      <c r="B85" s="36"/>
      <c r="C85" s="30" t="s">
        <v>28</v>
      </c>
      <c r="D85" s="37"/>
      <c r="E85" s="37"/>
      <c r="F85" s="25" t="str">
        <f>IF(E18="","",E18)</f>
        <v>Vyplň údaj</v>
      </c>
      <c r="G85" s="37"/>
      <c r="H85" s="37"/>
      <c r="I85" s="131" t="s">
        <v>32</v>
      </c>
      <c r="J85" s="34" t="str">
        <f>E24</f>
        <v xml:space="preserve"> </v>
      </c>
      <c r="K85" s="37"/>
      <c r="L85" s="41"/>
    </row>
    <row r="86" s="1" customFormat="1" ht="10.32" customHeight="1">
      <c r="B86" s="36"/>
      <c r="C86" s="37"/>
      <c r="D86" s="37"/>
      <c r="E86" s="37"/>
      <c r="F86" s="37"/>
      <c r="G86" s="37"/>
      <c r="H86" s="37"/>
      <c r="I86" s="129"/>
      <c r="J86" s="37"/>
      <c r="K86" s="37"/>
      <c r="L86" s="41"/>
    </row>
    <row r="87" s="9" customFormat="1" ht="29.28" customHeight="1">
      <c r="B87" s="177"/>
      <c r="C87" s="178" t="s">
        <v>105</v>
      </c>
      <c r="D87" s="179" t="s">
        <v>53</v>
      </c>
      <c r="E87" s="179" t="s">
        <v>49</v>
      </c>
      <c r="F87" s="179" t="s">
        <v>50</v>
      </c>
      <c r="G87" s="179" t="s">
        <v>106</v>
      </c>
      <c r="H87" s="179" t="s">
        <v>107</v>
      </c>
      <c r="I87" s="180" t="s">
        <v>108</v>
      </c>
      <c r="J87" s="179" t="s">
        <v>92</v>
      </c>
      <c r="K87" s="181" t="s">
        <v>109</v>
      </c>
      <c r="L87" s="182"/>
      <c r="M87" s="86" t="s">
        <v>1</v>
      </c>
      <c r="N87" s="87" t="s">
        <v>38</v>
      </c>
      <c r="O87" s="87" t="s">
        <v>110</v>
      </c>
      <c r="P87" s="87" t="s">
        <v>111</v>
      </c>
      <c r="Q87" s="87" t="s">
        <v>112</v>
      </c>
      <c r="R87" s="87" t="s">
        <v>113</v>
      </c>
      <c r="S87" s="87" t="s">
        <v>114</v>
      </c>
      <c r="T87" s="88" t="s">
        <v>115</v>
      </c>
    </row>
    <row r="88" s="1" customFormat="1" ht="22.8" customHeight="1">
      <c r="B88" s="36"/>
      <c r="C88" s="93" t="s">
        <v>116</v>
      </c>
      <c r="D88" s="37"/>
      <c r="E88" s="37"/>
      <c r="F88" s="37"/>
      <c r="G88" s="37"/>
      <c r="H88" s="37"/>
      <c r="I88" s="129"/>
      <c r="J88" s="183">
        <f>BK88</f>
        <v>0</v>
      </c>
      <c r="K88" s="37"/>
      <c r="L88" s="41"/>
      <c r="M88" s="89"/>
      <c r="N88" s="90"/>
      <c r="O88" s="90"/>
      <c r="P88" s="184">
        <f>P89+P171</f>
        <v>0</v>
      </c>
      <c r="Q88" s="90"/>
      <c r="R88" s="184">
        <f>R89+R171</f>
        <v>34.890801459999999</v>
      </c>
      <c r="S88" s="90"/>
      <c r="T88" s="185">
        <f>T89+T171</f>
        <v>42.464040000000004</v>
      </c>
      <c r="AT88" s="15" t="s">
        <v>67</v>
      </c>
      <c r="AU88" s="15" t="s">
        <v>94</v>
      </c>
      <c r="BK88" s="186">
        <f>BK89+BK171</f>
        <v>0</v>
      </c>
    </row>
    <row r="89" s="10" customFormat="1" ht="25.92" customHeight="1">
      <c r="B89" s="187"/>
      <c r="C89" s="188"/>
      <c r="D89" s="189" t="s">
        <v>67</v>
      </c>
      <c r="E89" s="190" t="s">
        <v>117</v>
      </c>
      <c r="F89" s="190" t="s">
        <v>118</v>
      </c>
      <c r="G89" s="188"/>
      <c r="H89" s="188"/>
      <c r="I89" s="191"/>
      <c r="J89" s="192">
        <f>BK89</f>
        <v>0</v>
      </c>
      <c r="K89" s="188"/>
      <c r="L89" s="193"/>
      <c r="M89" s="194"/>
      <c r="N89" s="195"/>
      <c r="O89" s="195"/>
      <c r="P89" s="196">
        <f>P90+P126+P141+P159+P169</f>
        <v>0</v>
      </c>
      <c r="Q89" s="195"/>
      <c r="R89" s="196">
        <f>R90+R126+R141+R159+R169</f>
        <v>34.890801459999999</v>
      </c>
      <c r="S89" s="195"/>
      <c r="T89" s="197">
        <f>T90+T126+T141+T159+T169</f>
        <v>42.464040000000004</v>
      </c>
      <c r="AR89" s="198" t="s">
        <v>76</v>
      </c>
      <c r="AT89" s="199" t="s">
        <v>67</v>
      </c>
      <c r="AU89" s="199" t="s">
        <v>68</v>
      </c>
      <c r="AY89" s="198" t="s">
        <v>119</v>
      </c>
      <c r="BK89" s="200">
        <f>BK90+BK126+BK141+BK159+BK169</f>
        <v>0</v>
      </c>
    </row>
    <row r="90" s="10" customFormat="1" ht="22.8" customHeight="1">
      <c r="B90" s="187"/>
      <c r="C90" s="188"/>
      <c r="D90" s="189" t="s">
        <v>67</v>
      </c>
      <c r="E90" s="201" t="s">
        <v>76</v>
      </c>
      <c r="F90" s="201" t="s">
        <v>120</v>
      </c>
      <c r="G90" s="188"/>
      <c r="H90" s="188"/>
      <c r="I90" s="191"/>
      <c r="J90" s="202">
        <f>BK90</f>
        <v>0</v>
      </c>
      <c r="K90" s="188"/>
      <c r="L90" s="193"/>
      <c r="M90" s="194"/>
      <c r="N90" s="195"/>
      <c r="O90" s="195"/>
      <c r="P90" s="196">
        <f>SUM(P91:P125)</f>
        <v>0</v>
      </c>
      <c r="Q90" s="195"/>
      <c r="R90" s="196">
        <f>SUM(R91:R125)</f>
        <v>2.5999999999999998E-05</v>
      </c>
      <c r="S90" s="195"/>
      <c r="T90" s="197">
        <f>SUM(T91:T125)</f>
        <v>42.464040000000004</v>
      </c>
      <c r="AR90" s="198" t="s">
        <v>76</v>
      </c>
      <c r="AT90" s="199" t="s">
        <v>67</v>
      </c>
      <c r="AU90" s="199" t="s">
        <v>76</v>
      </c>
      <c r="AY90" s="198" t="s">
        <v>119</v>
      </c>
      <c r="BK90" s="200">
        <f>SUM(BK91:BK125)</f>
        <v>0</v>
      </c>
    </row>
    <row r="91" s="1" customFormat="1" ht="22.5" customHeight="1">
      <c r="B91" s="36"/>
      <c r="C91" s="203" t="s">
        <v>76</v>
      </c>
      <c r="D91" s="203" t="s">
        <v>121</v>
      </c>
      <c r="E91" s="204" t="s">
        <v>347</v>
      </c>
      <c r="F91" s="205" t="s">
        <v>348</v>
      </c>
      <c r="G91" s="206" t="s">
        <v>124</v>
      </c>
      <c r="H91" s="207">
        <v>33.100000000000001</v>
      </c>
      <c r="I91" s="208"/>
      <c r="J91" s="209">
        <f>ROUND(I91*H91,2)</f>
        <v>0</v>
      </c>
      <c r="K91" s="205" t="s">
        <v>125</v>
      </c>
      <c r="L91" s="41"/>
      <c r="M91" s="210" t="s">
        <v>1</v>
      </c>
      <c r="N91" s="211" t="s">
        <v>39</v>
      </c>
      <c r="O91" s="77"/>
      <c r="P91" s="212">
        <f>O91*H91</f>
        <v>0</v>
      </c>
      <c r="Q91" s="212">
        <v>0</v>
      </c>
      <c r="R91" s="212">
        <f>Q91*H91</f>
        <v>0</v>
      </c>
      <c r="S91" s="212">
        <v>0.17000000000000001</v>
      </c>
      <c r="T91" s="213">
        <f>S91*H91</f>
        <v>5.6270000000000007</v>
      </c>
      <c r="AR91" s="15" t="s">
        <v>126</v>
      </c>
      <c r="AT91" s="15" t="s">
        <v>121</v>
      </c>
      <c r="AU91" s="15" t="s">
        <v>78</v>
      </c>
      <c r="AY91" s="15" t="s">
        <v>119</v>
      </c>
      <c r="BE91" s="214">
        <f>IF(N91="základní",J91,0)</f>
        <v>0</v>
      </c>
      <c r="BF91" s="214">
        <f>IF(N91="snížená",J91,0)</f>
        <v>0</v>
      </c>
      <c r="BG91" s="214">
        <f>IF(N91="zákl. přenesená",J91,0)</f>
        <v>0</v>
      </c>
      <c r="BH91" s="214">
        <f>IF(N91="sníž. přenesená",J91,0)</f>
        <v>0</v>
      </c>
      <c r="BI91" s="214">
        <f>IF(N91="nulová",J91,0)</f>
        <v>0</v>
      </c>
      <c r="BJ91" s="15" t="s">
        <v>76</v>
      </c>
      <c r="BK91" s="214">
        <f>ROUND(I91*H91,2)</f>
        <v>0</v>
      </c>
      <c r="BL91" s="15" t="s">
        <v>126</v>
      </c>
      <c r="BM91" s="15" t="s">
        <v>349</v>
      </c>
    </row>
    <row r="92" s="11" customFormat="1">
      <c r="B92" s="215"/>
      <c r="C92" s="216"/>
      <c r="D92" s="217" t="s">
        <v>128</v>
      </c>
      <c r="E92" s="218" t="s">
        <v>1</v>
      </c>
      <c r="F92" s="219" t="s">
        <v>350</v>
      </c>
      <c r="G92" s="216"/>
      <c r="H92" s="220">
        <v>33.100000000000001</v>
      </c>
      <c r="I92" s="221"/>
      <c r="J92" s="216"/>
      <c r="K92" s="216"/>
      <c r="L92" s="222"/>
      <c r="M92" s="223"/>
      <c r="N92" s="224"/>
      <c r="O92" s="224"/>
      <c r="P92" s="224"/>
      <c r="Q92" s="224"/>
      <c r="R92" s="224"/>
      <c r="S92" s="224"/>
      <c r="T92" s="225"/>
      <c r="AT92" s="226" t="s">
        <v>128</v>
      </c>
      <c r="AU92" s="226" t="s">
        <v>78</v>
      </c>
      <c r="AV92" s="11" t="s">
        <v>78</v>
      </c>
      <c r="AW92" s="11" t="s">
        <v>31</v>
      </c>
      <c r="AX92" s="11" t="s">
        <v>76</v>
      </c>
      <c r="AY92" s="226" t="s">
        <v>119</v>
      </c>
    </row>
    <row r="93" s="1" customFormat="1" ht="22.5" customHeight="1">
      <c r="B93" s="36"/>
      <c r="C93" s="203" t="s">
        <v>78</v>
      </c>
      <c r="D93" s="203" t="s">
        <v>121</v>
      </c>
      <c r="E93" s="204" t="s">
        <v>351</v>
      </c>
      <c r="F93" s="205" t="s">
        <v>352</v>
      </c>
      <c r="G93" s="206" t="s">
        <v>124</v>
      </c>
      <c r="H93" s="207">
        <v>8.1500000000000004</v>
      </c>
      <c r="I93" s="208"/>
      <c r="J93" s="209">
        <f>ROUND(I93*H93,2)</f>
        <v>0</v>
      </c>
      <c r="K93" s="205" t="s">
        <v>125</v>
      </c>
      <c r="L93" s="41"/>
      <c r="M93" s="210" t="s">
        <v>1</v>
      </c>
      <c r="N93" s="211" t="s">
        <v>39</v>
      </c>
      <c r="O93" s="77"/>
      <c r="P93" s="212">
        <f>O93*H93</f>
        <v>0</v>
      </c>
      <c r="Q93" s="212">
        <v>0</v>
      </c>
      <c r="R93" s="212">
        <f>Q93*H93</f>
        <v>0</v>
      </c>
      <c r="S93" s="212">
        <v>0.44</v>
      </c>
      <c r="T93" s="213">
        <f>S93*H93</f>
        <v>3.5860000000000003</v>
      </c>
      <c r="AR93" s="15" t="s">
        <v>126</v>
      </c>
      <c r="AT93" s="15" t="s">
        <v>121</v>
      </c>
      <c r="AU93" s="15" t="s">
        <v>78</v>
      </c>
      <c r="AY93" s="15" t="s">
        <v>119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15" t="s">
        <v>76</v>
      </c>
      <c r="BK93" s="214">
        <f>ROUND(I93*H93,2)</f>
        <v>0</v>
      </c>
      <c r="BL93" s="15" t="s">
        <v>126</v>
      </c>
      <c r="BM93" s="15" t="s">
        <v>353</v>
      </c>
    </row>
    <row r="94" s="11" customFormat="1">
      <c r="B94" s="215"/>
      <c r="C94" s="216"/>
      <c r="D94" s="217" t="s">
        <v>128</v>
      </c>
      <c r="E94" s="218" t="s">
        <v>1</v>
      </c>
      <c r="F94" s="219" t="s">
        <v>354</v>
      </c>
      <c r="G94" s="216"/>
      <c r="H94" s="220">
        <v>8.1500000000000004</v>
      </c>
      <c r="I94" s="221"/>
      <c r="J94" s="216"/>
      <c r="K94" s="216"/>
      <c r="L94" s="222"/>
      <c r="M94" s="223"/>
      <c r="N94" s="224"/>
      <c r="O94" s="224"/>
      <c r="P94" s="224"/>
      <c r="Q94" s="224"/>
      <c r="R94" s="224"/>
      <c r="S94" s="224"/>
      <c r="T94" s="225"/>
      <c r="AT94" s="226" t="s">
        <v>128</v>
      </c>
      <c r="AU94" s="226" t="s">
        <v>78</v>
      </c>
      <c r="AV94" s="11" t="s">
        <v>78</v>
      </c>
      <c r="AW94" s="11" t="s">
        <v>31</v>
      </c>
      <c r="AX94" s="11" t="s">
        <v>76</v>
      </c>
      <c r="AY94" s="226" t="s">
        <v>119</v>
      </c>
    </row>
    <row r="95" s="1" customFormat="1" ht="22.5" customHeight="1">
      <c r="B95" s="36"/>
      <c r="C95" s="203" t="s">
        <v>135</v>
      </c>
      <c r="D95" s="203" t="s">
        <v>121</v>
      </c>
      <c r="E95" s="204" t="s">
        <v>355</v>
      </c>
      <c r="F95" s="205" t="s">
        <v>356</v>
      </c>
      <c r="G95" s="206" t="s">
        <v>124</v>
      </c>
      <c r="H95" s="207">
        <v>33.100000000000001</v>
      </c>
      <c r="I95" s="208"/>
      <c r="J95" s="209">
        <f>ROUND(I95*H95,2)</f>
        <v>0</v>
      </c>
      <c r="K95" s="205" t="s">
        <v>125</v>
      </c>
      <c r="L95" s="41"/>
      <c r="M95" s="210" t="s">
        <v>1</v>
      </c>
      <c r="N95" s="211" t="s">
        <v>39</v>
      </c>
      <c r="O95" s="77"/>
      <c r="P95" s="212">
        <f>O95*H95</f>
        <v>0</v>
      </c>
      <c r="Q95" s="212">
        <v>0</v>
      </c>
      <c r="R95" s="212">
        <f>Q95*H95</f>
        <v>0</v>
      </c>
      <c r="S95" s="212">
        <v>0.625</v>
      </c>
      <c r="T95" s="213">
        <f>S95*H95</f>
        <v>20.6875</v>
      </c>
      <c r="AR95" s="15" t="s">
        <v>126</v>
      </c>
      <c r="AT95" s="15" t="s">
        <v>121</v>
      </c>
      <c r="AU95" s="15" t="s">
        <v>78</v>
      </c>
      <c r="AY95" s="15" t="s">
        <v>119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15" t="s">
        <v>76</v>
      </c>
      <c r="BK95" s="214">
        <f>ROUND(I95*H95,2)</f>
        <v>0</v>
      </c>
      <c r="BL95" s="15" t="s">
        <v>126</v>
      </c>
      <c r="BM95" s="15" t="s">
        <v>357</v>
      </c>
    </row>
    <row r="96" s="1" customFormat="1" ht="22.5" customHeight="1">
      <c r="B96" s="36"/>
      <c r="C96" s="203" t="s">
        <v>126</v>
      </c>
      <c r="D96" s="203" t="s">
        <v>121</v>
      </c>
      <c r="E96" s="204" t="s">
        <v>358</v>
      </c>
      <c r="F96" s="205" t="s">
        <v>359</v>
      </c>
      <c r="G96" s="206" t="s">
        <v>124</v>
      </c>
      <c r="H96" s="207">
        <v>33.100000000000001</v>
      </c>
      <c r="I96" s="208"/>
      <c r="J96" s="209">
        <f>ROUND(I96*H96,2)</f>
        <v>0</v>
      </c>
      <c r="K96" s="205" t="s">
        <v>125</v>
      </c>
      <c r="L96" s="41"/>
      <c r="M96" s="210" t="s">
        <v>1</v>
      </c>
      <c r="N96" s="211" t="s">
        <v>39</v>
      </c>
      <c r="O96" s="77"/>
      <c r="P96" s="212">
        <f>O96*H96</f>
        <v>0</v>
      </c>
      <c r="Q96" s="212">
        <v>0</v>
      </c>
      <c r="R96" s="212">
        <f>Q96*H96</f>
        <v>0</v>
      </c>
      <c r="S96" s="212">
        <v>0.098000000000000004</v>
      </c>
      <c r="T96" s="213">
        <f>S96*H96</f>
        <v>3.2438000000000002</v>
      </c>
      <c r="AR96" s="15" t="s">
        <v>126</v>
      </c>
      <c r="AT96" s="15" t="s">
        <v>121</v>
      </c>
      <c r="AU96" s="15" t="s">
        <v>78</v>
      </c>
      <c r="AY96" s="15" t="s">
        <v>119</v>
      </c>
      <c r="BE96" s="214">
        <f>IF(N96="základní",J96,0)</f>
        <v>0</v>
      </c>
      <c r="BF96" s="214">
        <f>IF(N96="snížená",J96,0)</f>
        <v>0</v>
      </c>
      <c r="BG96" s="214">
        <f>IF(N96="zákl. přenesená",J96,0)</f>
        <v>0</v>
      </c>
      <c r="BH96" s="214">
        <f>IF(N96="sníž. přenesená",J96,0)</f>
        <v>0</v>
      </c>
      <c r="BI96" s="214">
        <f>IF(N96="nulová",J96,0)</f>
        <v>0</v>
      </c>
      <c r="BJ96" s="15" t="s">
        <v>76</v>
      </c>
      <c r="BK96" s="214">
        <f>ROUND(I96*H96,2)</f>
        <v>0</v>
      </c>
      <c r="BL96" s="15" t="s">
        <v>126</v>
      </c>
      <c r="BM96" s="15" t="s">
        <v>360</v>
      </c>
    </row>
    <row r="97" s="11" customFormat="1">
      <c r="B97" s="215"/>
      <c r="C97" s="216"/>
      <c r="D97" s="217" t="s">
        <v>128</v>
      </c>
      <c r="E97" s="218" t="s">
        <v>1</v>
      </c>
      <c r="F97" s="219" t="s">
        <v>361</v>
      </c>
      <c r="G97" s="216"/>
      <c r="H97" s="220">
        <v>33.100000000000001</v>
      </c>
      <c r="I97" s="221"/>
      <c r="J97" s="216"/>
      <c r="K97" s="216"/>
      <c r="L97" s="222"/>
      <c r="M97" s="223"/>
      <c r="N97" s="224"/>
      <c r="O97" s="224"/>
      <c r="P97" s="224"/>
      <c r="Q97" s="224"/>
      <c r="R97" s="224"/>
      <c r="S97" s="224"/>
      <c r="T97" s="225"/>
      <c r="AT97" s="226" t="s">
        <v>128</v>
      </c>
      <c r="AU97" s="226" t="s">
        <v>78</v>
      </c>
      <c r="AV97" s="11" t="s">
        <v>78</v>
      </c>
      <c r="AW97" s="11" t="s">
        <v>31</v>
      </c>
      <c r="AX97" s="11" t="s">
        <v>76</v>
      </c>
      <c r="AY97" s="226" t="s">
        <v>119</v>
      </c>
    </row>
    <row r="98" s="1" customFormat="1" ht="22.5" customHeight="1">
      <c r="B98" s="36"/>
      <c r="C98" s="203" t="s">
        <v>144</v>
      </c>
      <c r="D98" s="203" t="s">
        <v>121</v>
      </c>
      <c r="E98" s="204" t="s">
        <v>362</v>
      </c>
      <c r="F98" s="205" t="s">
        <v>363</v>
      </c>
      <c r="G98" s="206" t="s">
        <v>124</v>
      </c>
      <c r="H98" s="207">
        <v>4.8899999999999997</v>
      </c>
      <c r="I98" s="208"/>
      <c r="J98" s="209">
        <f>ROUND(I98*H98,2)</f>
        <v>0</v>
      </c>
      <c r="K98" s="205" t="s">
        <v>125</v>
      </c>
      <c r="L98" s="41"/>
      <c r="M98" s="210" t="s">
        <v>1</v>
      </c>
      <c r="N98" s="211" t="s">
        <v>39</v>
      </c>
      <c r="O98" s="77"/>
      <c r="P98" s="212">
        <f>O98*H98</f>
        <v>0</v>
      </c>
      <c r="Q98" s="212">
        <v>0</v>
      </c>
      <c r="R98" s="212">
        <f>Q98*H98</f>
        <v>0</v>
      </c>
      <c r="S98" s="212">
        <v>0.316</v>
      </c>
      <c r="T98" s="213">
        <f>S98*H98</f>
        <v>1.54524</v>
      </c>
      <c r="AR98" s="15" t="s">
        <v>126</v>
      </c>
      <c r="AT98" s="15" t="s">
        <v>121</v>
      </c>
      <c r="AU98" s="15" t="s">
        <v>78</v>
      </c>
      <c r="AY98" s="15" t="s">
        <v>119</v>
      </c>
      <c r="BE98" s="214">
        <f>IF(N98="základní",J98,0)</f>
        <v>0</v>
      </c>
      <c r="BF98" s="214">
        <f>IF(N98="snížená",J98,0)</f>
        <v>0</v>
      </c>
      <c r="BG98" s="214">
        <f>IF(N98="zákl. přenesená",J98,0)</f>
        <v>0</v>
      </c>
      <c r="BH98" s="214">
        <f>IF(N98="sníž. přenesená",J98,0)</f>
        <v>0</v>
      </c>
      <c r="BI98" s="214">
        <f>IF(N98="nulová",J98,0)</f>
        <v>0</v>
      </c>
      <c r="BJ98" s="15" t="s">
        <v>76</v>
      </c>
      <c r="BK98" s="214">
        <f>ROUND(I98*H98,2)</f>
        <v>0</v>
      </c>
      <c r="BL98" s="15" t="s">
        <v>126</v>
      </c>
      <c r="BM98" s="15" t="s">
        <v>364</v>
      </c>
    </row>
    <row r="99" s="11" customFormat="1">
      <c r="B99" s="215"/>
      <c r="C99" s="216"/>
      <c r="D99" s="217" t="s">
        <v>128</v>
      </c>
      <c r="E99" s="218" t="s">
        <v>1</v>
      </c>
      <c r="F99" s="219" t="s">
        <v>365</v>
      </c>
      <c r="G99" s="216"/>
      <c r="H99" s="220">
        <v>4.8899999999999997</v>
      </c>
      <c r="I99" s="221"/>
      <c r="J99" s="216"/>
      <c r="K99" s="216"/>
      <c r="L99" s="222"/>
      <c r="M99" s="223"/>
      <c r="N99" s="224"/>
      <c r="O99" s="224"/>
      <c r="P99" s="224"/>
      <c r="Q99" s="224"/>
      <c r="R99" s="224"/>
      <c r="S99" s="224"/>
      <c r="T99" s="225"/>
      <c r="AT99" s="226" t="s">
        <v>128</v>
      </c>
      <c r="AU99" s="226" t="s">
        <v>78</v>
      </c>
      <c r="AV99" s="11" t="s">
        <v>78</v>
      </c>
      <c r="AW99" s="11" t="s">
        <v>31</v>
      </c>
      <c r="AX99" s="11" t="s">
        <v>76</v>
      </c>
      <c r="AY99" s="226" t="s">
        <v>119</v>
      </c>
    </row>
    <row r="100" s="1" customFormat="1" ht="22.5" customHeight="1">
      <c r="B100" s="36"/>
      <c r="C100" s="203" t="s">
        <v>149</v>
      </c>
      <c r="D100" s="203" t="s">
        <v>121</v>
      </c>
      <c r="E100" s="204" t="s">
        <v>139</v>
      </c>
      <c r="F100" s="205" t="s">
        <v>140</v>
      </c>
      <c r="G100" s="206" t="s">
        <v>141</v>
      </c>
      <c r="H100" s="207">
        <v>16.300000000000001</v>
      </c>
      <c r="I100" s="208"/>
      <c r="J100" s="209">
        <f>ROUND(I100*H100,2)</f>
        <v>0</v>
      </c>
      <c r="K100" s="205" t="s">
        <v>125</v>
      </c>
      <c r="L100" s="41"/>
      <c r="M100" s="210" t="s">
        <v>1</v>
      </c>
      <c r="N100" s="211" t="s">
        <v>39</v>
      </c>
      <c r="O100" s="77"/>
      <c r="P100" s="212">
        <f>O100*H100</f>
        <v>0</v>
      </c>
      <c r="Q100" s="212">
        <v>0</v>
      </c>
      <c r="R100" s="212">
        <f>Q100*H100</f>
        <v>0</v>
      </c>
      <c r="S100" s="212">
        <v>0.20499999999999999</v>
      </c>
      <c r="T100" s="213">
        <f>S100*H100</f>
        <v>3.3414999999999999</v>
      </c>
      <c r="AR100" s="15" t="s">
        <v>126</v>
      </c>
      <c r="AT100" s="15" t="s">
        <v>121</v>
      </c>
      <c r="AU100" s="15" t="s">
        <v>78</v>
      </c>
      <c r="AY100" s="15" t="s">
        <v>119</v>
      </c>
      <c r="BE100" s="214">
        <f>IF(N100="základní",J100,0)</f>
        <v>0</v>
      </c>
      <c r="BF100" s="214">
        <f>IF(N100="snížená",J100,0)</f>
        <v>0</v>
      </c>
      <c r="BG100" s="214">
        <f>IF(N100="zákl. přenesená",J100,0)</f>
        <v>0</v>
      </c>
      <c r="BH100" s="214">
        <f>IF(N100="sníž. přenesená",J100,0)</f>
        <v>0</v>
      </c>
      <c r="BI100" s="214">
        <f>IF(N100="nulová",J100,0)</f>
        <v>0</v>
      </c>
      <c r="BJ100" s="15" t="s">
        <v>76</v>
      </c>
      <c r="BK100" s="214">
        <f>ROUND(I100*H100,2)</f>
        <v>0</v>
      </c>
      <c r="BL100" s="15" t="s">
        <v>126</v>
      </c>
      <c r="BM100" s="15" t="s">
        <v>366</v>
      </c>
    </row>
    <row r="101" s="1" customFormat="1" ht="22.5" customHeight="1">
      <c r="B101" s="36"/>
      <c r="C101" s="203" t="s">
        <v>153</v>
      </c>
      <c r="D101" s="203" t="s">
        <v>121</v>
      </c>
      <c r="E101" s="204" t="s">
        <v>367</v>
      </c>
      <c r="F101" s="205" t="s">
        <v>368</v>
      </c>
      <c r="G101" s="206" t="s">
        <v>141</v>
      </c>
      <c r="H101" s="207">
        <v>32.600000000000001</v>
      </c>
      <c r="I101" s="208"/>
      <c r="J101" s="209">
        <f>ROUND(I101*H101,2)</f>
        <v>0</v>
      </c>
      <c r="K101" s="205" t="s">
        <v>125</v>
      </c>
      <c r="L101" s="41"/>
      <c r="M101" s="210" t="s">
        <v>1</v>
      </c>
      <c r="N101" s="211" t="s">
        <v>39</v>
      </c>
      <c r="O101" s="77"/>
      <c r="P101" s="212">
        <f>O101*H101</f>
        <v>0</v>
      </c>
      <c r="Q101" s="212">
        <v>0</v>
      </c>
      <c r="R101" s="212">
        <f>Q101*H101</f>
        <v>0</v>
      </c>
      <c r="S101" s="212">
        <v>0.11500000000000001</v>
      </c>
      <c r="T101" s="213">
        <f>S101*H101</f>
        <v>3.7490000000000001</v>
      </c>
      <c r="AR101" s="15" t="s">
        <v>126</v>
      </c>
      <c r="AT101" s="15" t="s">
        <v>121</v>
      </c>
      <c r="AU101" s="15" t="s">
        <v>78</v>
      </c>
      <c r="AY101" s="15" t="s">
        <v>119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15" t="s">
        <v>76</v>
      </c>
      <c r="BK101" s="214">
        <f>ROUND(I101*H101,2)</f>
        <v>0</v>
      </c>
      <c r="BL101" s="15" t="s">
        <v>126</v>
      </c>
      <c r="BM101" s="15" t="s">
        <v>369</v>
      </c>
    </row>
    <row r="102" s="11" customFormat="1">
      <c r="B102" s="215"/>
      <c r="C102" s="216"/>
      <c r="D102" s="217" t="s">
        <v>128</v>
      </c>
      <c r="E102" s="218" t="s">
        <v>1</v>
      </c>
      <c r="F102" s="219" t="s">
        <v>370</v>
      </c>
      <c r="G102" s="216"/>
      <c r="H102" s="220">
        <v>32.600000000000001</v>
      </c>
      <c r="I102" s="221"/>
      <c r="J102" s="216"/>
      <c r="K102" s="216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128</v>
      </c>
      <c r="AU102" s="226" t="s">
        <v>78</v>
      </c>
      <c r="AV102" s="11" t="s">
        <v>78</v>
      </c>
      <c r="AW102" s="11" t="s">
        <v>31</v>
      </c>
      <c r="AX102" s="11" t="s">
        <v>76</v>
      </c>
      <c r="AY102" s="226" t="s">
        <v>119</v>
      </c>
    </row>
    <row r="103" s="1" customFormat="1" ht="22.5" customHeight="1">
      <c r="B103" s="36"/>
      <c r="C103" s="203" t="s">
        <v>159</v>
      </c>
      <c r="D103" s="203" t="s">
        <v>121</v>
      </c>
      <c r="E103" s="204" t="s">
        <v>371</v>
      </c>
      <c r="F103" s="205" t="s">
        <v>372</v>
      </c>
      <c r="G103" s="206" t="s">
        <v>141</v>
      </c>
      <c r="H103" s="207">
        <v>17.100000000000001</v>
      </c>
      <c r="I103" s="208"/>
      <c r="J103" s="209">
        <f>ROUND(I103*H103,2)</f>
        <v>0</v>
      </c>
      <c r="K103" s="205" t="s">
        <v>125</v>
      </c>
      <c r="L103" s="41"/>
      <c r="M103" s="210" t="s">
        <v>1</v>
      </c>
      <c r="N103" s="211" t="s">
        <v>39</v>
      </c>
      <c r="O103" s="77"/>
      <c r="P103" s="212">
        <f>O103*H103</f>
        <v>0</v>
      </c>
      <c r="Q103" s="212">
        <v>0</v>
      </c>
      <c r="R103" s="212">
        <f>Q103*H103</f>
        <v>0</v>
      </c>
      <c r="S103" s="212">
        <v>0.040000000000000001</v>
      </c>
      <c r="T103" s="213">
        <f>S103*H103</f>
        <v>0.68400000000000005</v>
      </c>
      <c r="AR103" s="15" t="s">
        <v>126</v>
      </c>
      <c r="AT103" s="15" t="s">
        <v>121</v>
      </c>
      <c r="AU103" s="15" t="s">
        <v>78</v>
      </c>
      <c r="AY103" s="15" t="s">
        <v>119</v>
      </c>
      <c r="BE103" s="214">
        <f>IF(N103="základní",J103,0)</f>
        <v>0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15" t="s">
        <v>76</v>
      </c>
      <c r="BK103" s="214">
        <f>ROUND(I103*H103,2)</f>
        <v>0</v>
      </c>
      <c r="BL103" s="15" t="s">
        <v>126</v>
      </c>
      <c r="BM103" s="15" t="s">
        <v>373</v>
      </c>
    </row>
    <row r="104" s="11" customFormat="1">
      <c r="B104" s="215"/>
      <c r="C104" s="216"/>
      <c r="D104" s="217" t="s">
        <v>128</v>
      </c>
      <c r="E104" s="218" t="s">
        <v>1</v>
      </c>
      <c r="F104" s="219" t="s">
        <v>374</v>
      </c>
      <c r="G104" s="216"/>
      <c r="H104" s="220">
        <v>17.100000000000001</v>
      </c>
      <c r="I104" s="221"/>
      <c r="J104" s="216"/>
      <c r="K104" s="216"/>
      <c r="L104" s="222"/>
      <c r="M104" s="223"/>
      <c r="N104" s="224"/>
      <c r="O104" s="224"/>
      <c r="P104" s="224"/>
      <c r="Q104" s="224"/>
      <c r="R104" s="224"/>
      <c r="S104" s="224"/>
      <c r="T104" s="225"/>
      <c r="AT104" s="226" t="s">
        <v>128</v>
      </c>
      <c r="AU104" s="226" t="s">
        <v>78</v>
      </c>
      <c r="AV104" s="11" t="s">
        <v>78</v>
      </c>
      <c r="AW104" s="11" t="s">
        <v>31</v>
      </c>
      <c r="AX104" s="11" t="s">
        <v>76</v>
      </c>
      <c r="AY104" s="226" t="s">
        <v>119</v>
      </c>
    </row>
    <row r="105" s="1" customFormat="1" ht="22.5" customHeight="1">
      <c r="B105" s="36"/>
      <c r="C105" s="203" t="s">
        <v>164</v>
      </c>
      <c r="D105" s="203" t="s">
        <v>121</v>
      </c>
      <c r="E105" s="204" t="s">
        <v>145</v>
      </c>
      <c r="F105" s="205" t="s">
        <v>146</v>
      </c>
      <c r="G105" s="206" t="s">
        <v>147</v>
      </c>
      <c r="H105" s="207">
        <v>1</v>
      </c>
      <c r="I105" s="208"/>
      <c r="J105" s="209">
        <f>ROUND(I105*H105,2)</f>
        <v>0</v>
      </c>
      <c r="K105" s="205" t="s">
        <v>1</v>
      </c>
      <c r="L105" s="41"/>
      <c r="M105" s="210" t="s">
        <v>1</v>
      </c>
      <c r="N105" s="211" t="s">
        <v>39</v>
      </c>
      <c r="O105" s="77"/>
      <c r="P105" s="212">
        <f>O105*H105</f>
        <v>0</v>
      </c>
      <c r="Q105" s="212">
        <v>0</v>
      </c>
      <c r="R105" s="212">
        <f>Q105*H105</f>
        <v>0</v>
      </c>
      <c r="S105" s="212">
        <v>0</v>
      </c>
      <c r="T105" s="213">
        <f>S105*H105</f>
        <v>0</v>
      </c>
      <c r="AR105" s="15" t="s">
        <v>126</v>
      </c>
      <c r="AT105" s="15" t="s">
        <v>121</v>
      </c>
      <c r="AU105" s="15" t="s">
        <v>78</v>
      </c>
      <c r="AY105" s="15" t="s">
        <v>119</v>
      </c>
      <c r="BE105" s="214">
        <f>IF(N105="základní",J105,0)</f>
        <v>0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15" t="s">
        <v>76</v>
      </c>
      <c r="BK105" s="214">
        <f>ROUND(I105*H105,2)</f>
        <v>0</v>
      </c>
      <c r="BL105" s="15" t="s">
        <v>126</v>
      </c>
      <c r="BM105" s="15" t="s">
        <v>375</v>
      </c>
    </row>
    <row r="106" s="1" customFormat="1" ht="22.5" customHeight="1">
      <c r="B106" s="36"/>
      <c r="C106" s="203" t="s">
        <v>169</v>
      </c>
      <c r="D106" s="203" t="s">
        <v>121</v>
      </c>
      <c r="E106" s="204" t="s">
        <v>376</v>
      </c>
      <c r="F106" s="205" t="s">
        <v>377</v>
      </c>
      <c r="G106" s="206" t="s">
        <v>278</v>
      </c>
      <c r="H106" s="207">
        <v>1.5389999999999999</v>
      </c>
      <c r="I106" s="208"/>
      <c r="J106" s="209">
        <f>ROUND(I106*H106,2)</f>
        <v>0</v>
      </c>
      <c r="K106" s="205" t="s">
        <v>125</v>
      </c>
      <c r="L106" s="41"/>
      <c r="M106" s="210" t="s">
        <v>1</v>
      </c>
      <c r="N106" s="211" t="s">
        <v>39</v>
      </c>
      <c r="O106" s="77"/>
      <c r="P106" s="212">
        <f>O106*H106</f>
        <v>0</v>
      </c>
      <c r="Q106" s="212">
        <v>0</v>
      </c>
      <c r="R106" s="212">
        <f>Q106*H106</f>
        <v>0</v>
      </c>
      <c r="S106" s="212">
        <v>0</v>
      </c>
      <c r="T106" s="213">
        <f>S106*H106</f>
        <v>0</v>
      </c>
      <c r="AR106" s="15" t="s">
        <v>126</v>
      </c>
      <c r="AT106" s="15" t="s">
        <v>121</v>
      </c>
      <c r="AU106" s="15" t="s">
        <v>78</v>
      </c>
      <c r="AY106" s="15" t="s">
        <v>119</v>
      </c>
      <c r="BE106" s="214">
        <f>IF(N106="základní",J106,0)</f>
        <v>0</v>
      </c>
      <c r="BF106" s="214">
        <f>IF(N106="snížená",J106,0)</f>
        <v>0</v>
      </c>
      <c r="BG106" s="214">
        <f>IF(N106="zákl. přenesená",J106,0)</f>
        <v>0</v>
      </c>
      <c r="BH106" s="214">
        <f>IF(N106="sníž. přenesená",J106,0)</f>
        <v>0</v>
      </c>
      <c r="BI106" s="214">
        <f>IF(N106="nulová",J106,0)</f>
        <v>0</v>
      </c>
      <c r="BJ106" s="15" t="s">
        <v>76</v>
      </c>
      <c r="BK106" s="214">
        <f>ROUND(I106*H106,2)</f>
        <v>0</v>
      </c>
      <c r="BL106" s="15" t="s">
        <v>126</v>
      </c>
      <c r="BM106" s="15" t="s">
        <v>378</v>
      </c>
    </row>
    <row r="107" s="11" customFormat="1">
      <c r="B107" s="215"/>
      <c r="C107" s="216"/>
      <c r="D107" s="217" t="s">
        <v>128</v>
      </c>
      <c r="E107" s="218" t="s">
        <v>1</v>
      </c>
      <c r="F107" s="219" t="s">
        <v>379</v>
      </c>
      <c r="G107" s="216"/>
      <c r="H107" s="220">
        <v>1.5389999999999999</v>
      </c>
      <c r="I107" s="221"/>
      <c r="J107" s="216"/>
      <c r="K107" s="216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128</v>
      </c>
      <c r="AU107" s="226" t="s">
        <v>78</v>
      </c>
      <c r="AV107" s="11" t="s">
        <v>78</v>
      </c>
      <c r="AW107" s="11" t="s">
        <v>31</v>
      </c>
      <c r="AX107" s="11" t="s">
        <v>76</v>
      </c>
      <c r="AY107" s="226" t="s">
        <v>119</v>
      </c>
    </row>
    <row r="108" s="1" customFormat="1" ht="22.5" customHeight="1">
      <c r="B108" s="36"/>
      <c r="C108" s="203" t="s">
        <v>174</v>
      </c>
      <c r="D108" s="203" t="s">
        <v>121</v>
      </c>
      <c r="E108" s="204" t="s">
        <v>380</v>
      </c>
      <c r="F108" s="205" t="s">
        <v>381</v>
      </c>
      <c r="G108" s="206" t="s">
        <v>278</v>
      </c>
      <c r="H108" s="207">
        <v>0.20499999999999999</v>
      </c>
      <c r="I108" s="208"/>
      <c r="J108" s="209">
        <f>ROUND(I108*H108,2)</f>
        <v>0</v>
      </c>
      <c r="K108" s="205" t="s">
        <v>382</v>
      </c>
      <c r="L108" s="41"/>
      <c r="M108" s="210" t="s">
        <v>1</v>
      </c>
      <c r="N108" s="211" t="s">
        <v>39</v>
      </c>
      <c r="O108" s="77"/>
      <c r="P108" s="212">
        <f>O108*H108</f>
        <v>0</v>
      </c>
      <c r="Q108" s="212">
        <v>0</v>
      </c>
      <c r="R108" s="212">
        <f>Q108*H108</f>
        <v>0</v>
      </c>
      <c r="S108" s="212">
        <v>0</v>
      </c>
      <c r="T108" s="213">
        <f>S108*H108</f>
        <v>0</v>
      </c>
      <c r="AR108" s="15" t="s">
        <v>126</v>
      </c>
      <c r="AT108" s="15" t="s">
        <v>121</v>
      </c>
      <c r="AU108" s="15" t="s">
        <v>78</v>
      </c>
      <c r="AY108" s="15" t="s">
        <v>119</v>
      </c>
      <c r="BE108" s="214">
        <f>IF(N108="základní",J108,0)</f>
        <v>0</v>
      </c>
      <c r="BF108" s="214">
        <f>IF(N108="snížená",J108,0)</f>
        <v>0</v>
      </c>
      <c r="BG108" s="214">
        <f>IF(N108="zákl. přenesená",J108,0)</f>
        <v>0</v>
      </c>
      <c r="BH108" s="214">
        <f>IF(N108="sníž. přenesená",J108,0)</f>
        <v>0</v>
      </c>
      <c r="BI108" s="214">
        <f>IF(N108="nulová",J108,0)</f>
        <v>0</v>
      </c>
      <c r="BJ108" s="15" t="s">
        <v>76</v>
      </c>
      <c r="BK108" s="214">
        <f>ROUND(I108*H108,2)</f>
        <v>0</v>
      </c>
      <c r="BL108" s="15" t="s">
        <v>126</v>
      </c>
      <c r="BM108" s="15" t="s">
        <v>383</v>
      </c>
    </row>
    <row r="109" s="1" customFormat="1" ht="16.5" customHeight="1">
      <c r="B109" s="36"/>
      <c r="C109" s="203" t="s">
        <v>179</v>
      </c>
      <c r="D109" s="203" t="s">
        <v>121</v>
      </c>
      <c r="E109" s="204" t="s">
        <v>384</v>
      </c>
      <c r="F109" s="205" t="s">
        <v>385</v>
      </c>
      <c r="G109" s="206" t="s">
        <v>278</v>
      </c>
      <c r="H109" s="207">
        <v>0.20499999999999999</v>
      </c>
      <c r="I109" s="208"/>
      <c r="J109" s="209">
        <f>ROUND(I109*H109,2)</f>
        <v>0</v>
      </c>
      <c r="K109" s="205" t="s">
        <v>382</v>
      </c>
      <c r="L109" s="41"/>
      <c r="M109" s="210" t="s">
        <v>1</v>
      </c>
      <c r="N109" s="211" t="s">
        <v>39</v>
      </c>
      <c r="O109" s="77"/>
      <c r="P109" s="212">
        <f>O109*H109</f>
        <v>0</v>
      </c>
      <c r="Q109" s="212">
        <v>0</v>
      </c>
      <c r="R109" s="212">
        <f>Q109*H109</f>
        <v>0</v>
      </c>
      <c r="S109" s="212">
        <v>0</v>
      </c>
      <c r="T109" s="213">
        <f>S109*H109</f>
        <v>0</v>
      </c>
      <c r="AR109" s="15" t="s">
        <v>126</v>
      </c>
      <c r="AT109" s="15" t="s">
        <v>121</v>
      </c>
      <c r="AU109" s="15" t="s">
        <v>78</v>
      </c>
      <c r="AY109" s="15" t="s">
        <v>119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15" t="s">
        <v>76</v>
      </c>
      <c r="BK109" s="214">
        <f>ROUND(I109*H109,2)</f>
        <v>0</v>
      </c>
      <c r="BL109" s="15" t="s">
        <v>126</v>
      </c>
      <c r="BM109" s="15" t="s">
        <v>386</v>
      </c>
    </row>
    <row r="110" s="1" customFormat="1" ht="22.5" customHeight="1">
      <c r="B110" s="36"/>
      <c r="C110" s="203" t="s">
        <v>184</v>
      </c>
      <c r="D110" s="203" t="s">
        <v>121</v>
      </c>
      <c r="E110" s="204" t="s">
        <v>387</v>
      </c>
      <c r="F110" s="205" t="s">
        <v>318</v>
      </c>
      <c r="G110" s="206" t="s">
        <v>300</v>
      </c>
      <c r="H110" s="207">
        <v>0.32800000000000001</v>
      </c>
      <c r="I110" s="208"/>
      <c r="J110" s="209">
        <f>ROUND(I110*H110,2)</f>
        <v>0</v>
      </c>
      <c r="K110" s="205" t="s">
        <v>382</v>
      </c>
      <c r="L110" s="41"/>
      <c r="M110" s="210" t="s">
        <v>1</v>
      </c>
      <c r="N110" s="211" t="s">
        <v>39</v>
      </c>
      <c r="O110" s="77"/>
      <c r="P110" s="212">
        <f>O110*H110</f>
        <v>0</v>
      </c>
      <c r="Q110" s="212">
        <v>0</v>
      </c>
      <c r="R110" s="212">
        <f>Q110*H110</f>
        <v>0</v>
      </c>
      <c r="S110" s="212">
        <v>0</v>
      </c>
      <c r="T110" s="213">
        <f>S110*H110</f>
        <v>0</v>
      </c>
      <c r="AR110" s="15" t="s">
        <v>126</v>
      </c>
      <c r="AT110" s="15" t="s">
        <v>121</v>
      </c>
      <c r="AU110" s="15" t="s">
        <v>78</v>
      </c>
      <c r="AY110" s="15" t="s">
        <v>119</v>
      </c>
      <c r="BE110" s="214">
        <f>IF(N110="základní",J110,0)</f>
        <v>0</v>
      </c>
      <c r="BF110" s="214">
        <f>IF(N110="snížená",J110,0)</f>
        <v>0</v>
      </c>
      <c r="BG110" s="214">
        <f>IF(N110="zákl. přenesená",J110,0)</f>
        <v>0</v>
      </c>
      <c r="BH110" s="214">
        <f>IF(N110="sníž. přenesená",J110,0)</f>
        <v>0</v>
      </c>
      <c r="BI110" s="214">
        <f>IF(N110="nulová",J110,0)</f>
        <v>0</v>
      </c>
      <c r="BJ110" s="15" t="s">
        <v>76</v>
      </c>
      <c r="BK110" s="214">
        <f>ROUND(I110*H110,2)</f>
        <v>0</v>
      </c>
      <c r="BL110" s="15" t="s">
        <v>126</v>
      </c>
      <c r="BM110" s="15" t="s">
        <v>388</v>
      </c>
    </row>
    <row r="111" s="11" customFormat="1">
      <c r="B111" s="215"/>
      <c r="C111" s="216"/>
      <c r="D111" s="217" t="s">
        <v>128</v>
      </c>
      <c r="E111" s="216"/>
      <c r="F111" s="219" t="s">
        <v>389</v>
      </c>
      <c r="G111" s="216"/>
      <c r="H111" s="220">
        <v>0.32800000000000001</v>
      </c>
      <c r="I111" s="221"/>
      <c r="J111" s="216"/>
      <c r="K111" s="216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128</v>
      </c>
      <c r="AU111" s="226" t="s">
        <v>78</v>
      </c>
      <c r="AV111" s="11" t="s">
        <v>78</v>
      </c>
      <c r="AW111" s="11" t="s">
        <v>4</v>
      </c>
      <c r="AX111" s="11" t="s">
        <v>76</v>
      </c>
      <c r="AY111" s="226" t="s">
        <v>119</v>
      </c>
    </row>
    <row r="112" s="1" customFormat="1" ht="22.5" customHeight="1">
      <c r="B112" s="36"/>
      <c r="C112" s="203" t="s">
        <v>188</v>
      </c>
      <c r="D112" s="203" t="s">
        <v>121</v>
      </c>
      <c r="E112" s="204" t="s">
        <v>390</v>
      </c>
      <c r="F112" s="205" t="s">
        <v>391</v>
      </c>
      <c r="G112" s="206" t="s">
        <v>278</v>
      </c>
      <c r="H112" s="207">
        <v>1.026</v>
      </c>
      <c r="I112" s="208"/>
      <c r="J112" s="209">
        <f>ROUND(I112*H112,2)</f>
        <v>0</v>
      </c>
      <c r="K112" s="205" t="s">
        <v>125</v>
      </c>
      <c r="L112" s="41"/>
      <c r="M112" s="210" t="s">
        <v>1</v>
      </c>
      <c r="N112" s="211" t="s">
        <v>39</v>
      </c>
      <c r="O112" s="77"/>
      <c r="P112" s="212">
        <f>O112*H112</f>
        <v>0</v>
      </c>
      <c r="Q112" s="212">
        <v>0</v>
      </c>
      <c r="R112" s="212">
        <f>Q112*H112</f>
        <v>0</v>
      </c>
      <c r="S112" s="212">
        <v>0</v>
      </c>
      <c r="T112" s="213">
        <f>S112*H112</f>
        <v>0</v>
      </c>
      <c r="AR112" s="15" t="s">
        <v>126</v>
      </c>
      <c r="AT112" s="15" t="s">
        <v>121</v>
      </c>
      <c r="AU112" s="15" t="s">
        <v>78</v>
      </c>
      <c r="AY112" s="15" t="s">
        <v>119</v>
      </c>
      <c r="BE112" s="214">
        <f>IF(N112="základní",J112,0)</f>
        <v>0</v>
      </c>
      <c r="BF112" s="214">
        <f>IF(N112="snížená",J112,0)</f>
        <v>0</v>
      </c>
      <c r="BG112" s="214">
        <f>IF(N112="zákl. přenesená",J112,0)</f>
        <v>0</v>
      </c>
      <c r="BH112" s="214">
        <f>IF(N112="sníž. přenesená",J112,0)</f>
        <v>0</v>
      </c>
      <c r="BI112" s="214">
        <f>IF(N112="nulová",J112,0)</f>
        <v>0</v>
      </c>
      <c r="BJ112" s="15" t="s">
        <v>76</v>
      </c>
      <c r="BK112" s="214">
        <f>ROUND(I112*H112,2)</f>
        <v>0</v>
      </c>
      <c r="BL112" s="15" t="s">
        <v>126</v>
      </c>
      <c r="BM112" s="15" t="s">
        <v>392</v>
      </c>
    </row>
    <row r="113" s="11" customFormat="1">
      <c r="B113" s="215"/>
      <c r="C113" s="216"/>
      <c r="D113" s="217" t="s">
        <v>128</v>
      </c>
      <c r="E113" s="218" t="s">
        <v>1</v>
      </c>
      <c r="F113" s="219" t="s">
        <v>393</v>
      </c>
      <c r="G113" s="216"/>
      <c r="H113" s="220">
        <v>1.026</v>
      </c>
      <c r="I113" s="221"/>
      <c r="J113" s="216"/>
      <c r="K113" s="216"/>
      <c r="L113" s="222"/>
      <c r="M113" s="223"/>
      <c r="N113" s="224"/>
      <c r="O113" s="224"/>
      <c r="P113" s="224"/>
      <c r="Q113" s="224"/>
      <c r="R113" s="224"/>
      <c r="S113" s="224"/>
      <c r="T113" s="225"/>
      <c r="AT113" s="226" t="s">
        <v>128</v>
      </c>
      <c r="AU113" s="226" t="s">
        <v>78</v>
      </c>
      <c r="AV113" s="11" t="s">
        <v>78</v>
      </c>
      <c r="AW113" s="11" t="s">
        <v>31</v>
      </c>
      <c r="AX113" s="11" t="s">
        <v>76</v>
      </c>
      <c r="AY113" s="226" t="s">
        <v>119</v>
      </c>
    </row>
    <row r="114" s="1" customFormat="1" ht="22.5" customHeight="1">
      <c r="B114" s="36"/>
      <c r="C114" s="203" t="s">
        <v>8</v>
      </c>
      <c r="D114" s="203" t="s">
        <v>121</v>
      </c>
      <c r="E114" s="204" t="s">
        <v>394</v>
      </c>
      <c r="F114" s="205" t="s">
        <v>395</v>
      </c>
      <c r="G114" s="206" t="s">
        <v>278</v>
      </c>
      <c r="H114" s="207">
        <v>1.026</v>
      </c>
      <c r="I114" s="208"/>
      <c r="J114" s="209">
        <f>ROUND(I114*H114,2)</f>
        <v>0</v>
      </c>
      <c r="K114" s="205" t="s">
        <v>125</v>
      </c>
      <c r="L114" s="41"/>
      <c r="M114" s="210" t="s">
        <v>1</v>
      </c>
      <c r="N114" s="211" t="s">
        <v>39</v>
      </c>
      <c r="O114" s="77"/>
      <c r="P114" s="212">
        <f>O114*H114</f>
        <v>0</v>
      </c>
      <c r="Q114" s="212">
        <v>0</v>
      </c>
      <c r="R114" s="212">
        <f>Q114*H114</f>
        <v>0</v>
      </c>
      <c r="S114" s="212">
        <v>0</v>
      </c>
      <c r="T114" s="213">
        <f>S114*H114</f>
        <v>0</v>
      </c>
      <c r="AR114" s="15" t="s">
        <v>126</v>
      </c>
      <c r="AT114" s="15" t="s">
        <v>121</v>
      </c>
      <c r="AU114" s="15" t="s">
        <v>78</v>
      </c>
      <c r="AY114" s="15" t="s">
        <v>119</v>
      </c>
      <c r="BE114" s="214">
        <f>IF(N114="základní",J114,0)</f>
        <v>0</v>
      </c>
      <c r="BF114" s="214">
        <f>IF(N114="snížená",J114,0)</f>
        <v>0</v>
      </c>
      <c r="BG114" s="214">
        <f>IF(N114="zákl. přenesená",J114,0)</f>
        <v>0</v>
      </c>
      <c r="BH114" s="214">
        <f>IF(N114="sníž. přenesená",J114,0)</f>
        <v>0</v>
      </c>
      <c r="BI114" s="214">
        <f>IF(N114="nulová",J114,0)</f>
        <v>0</v>
      </c>
      <c r="BJ114" s="15" t="s">
        <v>76</v>
      </c>
      <c r="BK114" s="214">
        <f>ROUND(I114*H114,2)</f>
        <v>0</v>
      </c>
      <c r="BL114" s="15" t="s">
        <v>126</v>
      </c>
      <c r="BM114" s="15" t="s">
        <v>396</v>
      </c>
    </row>
    <row r="115" s="1" customFormat="1" ht="22.5" customHeight="1">
      <c r="B115" s="36"/>
      <c r="C115" s="203" t="s">
        <v>196</v>
      </c>
      <c r="D115" s="203" t="s">
        <v>121</v>
      </c>
      <c r="E115" s="204" t="s">
        <v>397</v>
      </c>
      <c r="F115" s="205" t="s">
        <v>398</v>
      </c>
      <c r="G115" s="206" t="s">
        <v>278</v>
      </c>
      <c r="H115" s="207">
        <v>0.20499999999999999</v>
      </c>
      <c r="I115" s="208"/>
      <c r="J115" s="209">
        <f>ROUND(I115*H115,2)</f>
        <v>0</v>
      </c>
      <c r="K115" s="205" t="s">
        <v>1</v>
      </c>
      <c r="L115" s="41"/>
      <c r="M115" s="210" t="s">
        <v>1</v>
      </c>
      <c r="N115" s="211" t="s">
        <v>39</v>
      </c>
      <c r="O115" s="77"/>
      <c r="P115" s="212">
        <f>O115*H115</f>
        <v>0</v>
      </c>
      <c r="Q115" s="212">
        <v>0</v>
      </c>
      <c r="R115" s="212">
        <f>Q115*H115</f>
        <v>0</v>
      </c>
      <c r="S115" s="212">
        <v>0</v>
      </c>
      <c r="T115" s="213">
        <f>S115*H115</f>
        <v>0</v>
      </c>
      <c r="AR115" s="15" t="s">
        <v>126</v>
      </c>
      <c r="AT115" s="15" t="s">
        <v>121</v>
      </c>
      <c r="AU115" s="15" t="s">
        <v>78</v>
      </c>
      <c r="AY115" s="15" t="s">
        <v>119</v>
      </c>
      <c r="BE115" s="214">
        <f>IF(N115="základní",J115,0)</f>
        <v>0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15" t="s">
        <v>76</v>
      </c>
      <c r="BK115" s="214">
        <f>ROUND(I115*H115,2)</f>
        <v>0</v>
      </c>
      <c r="BL115" s="15" t="s">
        <v>126</v>
      </c>
      <c r="BM115" s="15" t="s">
        <v>399</v>
      </c>
    </row>
    <row r="116" s="11" customFormat="1">
      <c r="B116" s="215"/>
      <c r="C116" s="216"/>
      <c r="D116" s="217" t="s">
        <v>128</v>
      </c>
      <c r="E116" s="218" t="s">
        <v>1</v>
      </c>
      <c r="F116" s="219" t="s">
        <v>400</v>
      </c>
      <c r="G116" s="216"/>
      <c r="H116" s="220">
        <v>0.20499999999999999</v>
      </c>
      <c r="I116" s="221"/>
      <c r="J116" s="216"/>
      <c r="K116" s="216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128</v>
      </c>
      <c r="AU116" s="226" t="s">
        <v>78</v>
      </c>
      <c r="AV116" s="11" t="s">
        <v>78</v>
      </c>
      <c r="AW116" s="11" t="s">
        <v>31</v>
      </c>
      <c r="AX116" s="11" t="s">
        <v>76</v>
      </c>
      <c r="AY116" s="226" t="s">
        <v>119</v>
      </c>
    </row>
    <row r="117" s="1" customFormat="1" ht="16.5" customHeight="1">
      <c r="B117" s="36"/>
      <c r="C117" s="203" t="s">
        <v>203</v>
      </c>
      <c r="D117" s="203" t="s">
        <v>121</v>
      </c>
      <c r="E117" s="204" t="s">
        <v>401</v>
      </c>
      <c r="F117" s="205" t="s">
        <v>402</v>
      </c>
      <c r="G117" s="206" t="s">
        <v>278</v>
      </c>
      <c r="H117" s="207">
        <v>0.20499999999999999</v>
      </c>
      <c r="I117" s="208"/>
      <c r="J117" s="209">
        <f>ROUND(I117*H117,2)</f>
        <v>0</v>
      </c>
      <c r="K117" s="205" t="s">
        <v>403</v>
      </c>
      <c r="L117" s="41"/>
      <c r="M117" s="210" t="s">
        <v>1</v>
      </c>
      <c r="N117" s="211" t="s">
        <v>39</v>
      </c>
      <c r="O117" s="77"/>
      <c r="P117" s="212">
        <f>O117*H117</f>
        <v>0</v>
      </c>
      <c r="Q117" s="212">
        <v>0</v>
      </c>
      <c r="R117" s="212">
        <f>Q117*H117</f>
        <v>0</v>
      </c>
      <c r="S117" s="212">
        <v>0</v>
      </c>
      <c r="T117" s="213">
        <f>S117*H117</f>
        <v>0</v>
      </c>
      <c r="AR117" s="15" t="s">
        <v>126</v>
      </c>
      <c r="AT117" s="15" t="s">
        <v>121</v>
      </c>
      <c r="AU117" s="15" t="s">
        <v>78</v>
      </c>
      <c r="AY117" s="15" t="s">
        <v>119</v>
      </c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15" t="s">
        <v>76</v>
      </c>
      <c r="BK117" s="214">
        <f>ROUND(I117*H117,2)</f>
        <v>0</v>
      </c>
      <c r="BL117" s="15" t="s">
        <v>126</v>
      </c>
      <c r="BM117" s="15" t="s">
        <v>404</v>
      </c>
    </row>
    <row r="118" s="11" customFormat="1">
      <c r="B118" s="215"/>
      <c r="C118" s="216"/>
      <c r="D118" s="217" t="s">
        <v>128</v>
      </c>
      <c r="E118" s="218" t="s">
        <v>1</v>
      </c>
      <c r="F118" s="219" t="s">
        <v>400</v>
      </c>
      <c r="G118" s="216"/>
      <c r="H118" s="220">
        <v>0.20499999999999999</v>
      </c>
      <c r="I118" s="221"/>
      <c r="J118" s="216"/>
      <c r="K118" s="216"/>
      <c r="L118" s="222"/>
      <c r="M118" s="223"/>
      <c r="N118" s="224"/>
      <c r="O118" s="224"/>
      <c r="P118" s="224"/>
      <c r="Q118" s="224"/>
      <c r="R118" s="224"/>
      <c r="S118" s="224"/>
      <c r="T118" s="225"/>
      <c r="AT118" s="226" t="s">
        <v>128</v>
      </c>
      <c r="AU118" s="226" t="s">
        <v>78</v>
      </c>
      <c r="AV118" s="11" t="s">
        <v>78</v>
      </c>
      <c r="AW118" s="11" t="s">
        <v>31</v>
      </c>
      <c r="AX118" s="11" t="s">
        <v>76</v>
      </c>
      <c r="AY118" s="226" t="s">
        <v>119</v>
      </c>
    </row>
    <row r="119" s="1" customFormat="1" ht="22.5" customHeight="1">
      <c r="B119" s="36"/>
      <c r="C119" s="203" t="s">
        <v>209</v>
      </c>
      <c r="D119" s="203" t="s">
        <v>121</v>
      </c>
      <c r="E119" s="204" t="s">
        <v>405</v>
      </c>
      <c r="F119" s="205" t="s">
        <v>406</v>
      </c>
      <c r="G119" s="206" t="s">
        <v>124</v>
      </c>
      <c r="H119" s="207">
        <v>5.1299999999999999</v>
      </c>
      <c r="I119" s="208"/>
      <c r="J119" s="209">
        <f>ROUND(I119*H119,2)</f>
        <v>0</v>
      </c>
      <c r="K119" s="205" t="s">
        <v>125</v>
      </c>
      <c r="L119" s="41"/>
      <c r="M119" s="210" t="s">
        <v>1</v>
      </c>
      <c r="N119" s="211" t="s">
        <v>39</v>
      </c>
      <c r="O119" s="77"/>
      <c r="P119" s="212">
        <f>O119*H119</f>
        <v>0</v>
      </c>
      <c r="Q119" s="212">
        <v>0</v>
      </c>
      <c r="R119" s="212">
        <f>Q119*H119</f>
        <v>0</v>
      </c>
      <c r="S119" s="212">
        <v>0</v>
      </c>
      <c r="T119" s="213">
        <f>S119*H119</f>
        <v>0</v>
      </c>
      <c r="AR119" s="15" t="s">
        <v>126</v>
      </c>
      <c r="AT119" s="15" t="s">
        <v>121</v>
      </c>
      <c r="AU119" s="15" t="s">
        <v>78</v>
      </c>
      <c r="AY119" s="15" t="s">
        <v>119</v>
      </c>
      <c r="BE119" s="214">
        <f>IF(N119="základní",J119,0)</f>
        <v>0</v>
      </c>
      <c r="BF119" s="214">
        <f>IF(N119="snížená",J119,0)</f>
        <v>0</v>
      </c>
      <c r="BG119" s="214">
        <f>IF(N119="zákl. přenesená",J119,0)</f>
        <v>0</v>
      </c>
      <c r="BH119" s="214">
        <f>IF(N119="sníž. přenesená",J119,0)</f>
        <v>0</v>
      </c>
      <c r="BI119" s="214">
        <f>IF(N119="nulová",J119,0)</f>
        <v>0</v>
      </c>
      <c r="BJ119" s="15" t="s">
        <v>76</v>
      </c>
      <c r="BK119" s="214">
        <f>ROUND(I119*H119,2)</f>
        <v>0</v>
      </c>
      <c r="BL119" s="15" t="s">
        <v>126</v>
      </c>
      <c r="BM119" s="15" t="s">
        <v>407</v>
      </c>
    </row>
    <row r="120" s="11" customFormat="1">
      <c r="B120" s="215"/>
      <c r="C120" s="216"/>
      <c r="D120" s="217" t="s">
        <v>128</v>
      </c>
      <c r="E120" s="218" t="s">
        <v>1</v>
      </c>
      <c r="F120" s="219" t="s">
        <v>408</v>
      </c>
      <c r="G120" s="216"/>
      <c r="H120" s="220">
        <v>5.1299999999999999</v>
      </c>
      <c r="I120" s="221"/>
      <c r="J120" s="216"/>
      <c r="K120" s="216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128</v>
      </c>
      <c r="AU120" s="226" t="s">
        <v>78</v>
      </c>
      <c r="AV120" s="11" t="s">
        <v>78</v>
      </c>
      <c r="AW120" s="11" t="s">
        <v>31</v>
      </c>
      <c r="AX120" s="11" t="s">
        <v>76</v>
      </c>
      <c r="AY120" s="226" t="s">
        <v>119</v>
      </c>
    </row>
    <row r="121" s="1" customFormat="1" ht="16.5" customHeight="1">
      <c r="B121" s="36"/>
      <c r="C121" s="238" t="s">
        <v>214</v>
      </c>
      <c r="D121" s="238" t="s">
        <v>197</v>
      </c>
      <c r="E121" s="239" t="s">
        <v>409</v>
      </c>
      <c r="F121" s="240" t="s">
        <v>410</v>
      </c>
      <c r="G121" s="241" t="s">
        <v>411</v>
      </c>
      <c r="H121" s="242">
        <v>0.025999999999999999</v>
      </c>
      <c r="I121" s="243"/>
      <c r="J121" s="244">
        <f>ROUND(I121*H121,2)</f>
        <v>0</v>
      </c>
      <c r="K121" s="240" t="s">
        <v>125</v>
      </c>
      <c r="L121" s="245"/>
      <c r="M121" s="246" t="s">
        <v>1</v>
      </c>
      <c r="N121" s="247" t="s">
        <v>39</v>
      </c>
      <c r="O121" s="77"/>
      <c r="P121" s="212">
        <f>O121*H121</f>
        <v>0</v>
      </c>
      <c r="Q121" s="212">
        <v>0.001</v>
      </c>
      <c r="R121" s="212">
        <f>Q121*H121</f>
        <v>2.5999999999999998E-05</v>
      </c>
      <c r="S121" s="212">
        <v>0</v>
      </c>
      <c r="T121" s="213">
        <f>S121*H121</f>
        <v>0</v>
      </c>
      <c r="AR121" s="15" t="s">
        <v>159</v>
      </c>
      <c r="AT121" s="15" t="s">
        <v>197</v>
      </c>
      <c r="AU121" s="15" t="s">
        <v>78</v>
      </c>
      <c r="AY121" s="15" t="s">
        <v>119</v>
      </c>
      <c r="BE121" s="214">
        <f>IF(N121="základní",J121,0)</f>
        <v>0</v>
      </c>
      <c r="BF121" s="214">
        <f>IF(N121="snížená",J121,0)</f>
        <v>0</v>
      </c>
      <c r="BG121" s="214">
        <f>IF(N121="zákl. přenesená",J121,0)</f>
        <v>0</v>
      </c>
      <c r="BH121" s="214">
        <f>IF(N121="sníž. přenesená",J121,0)</f>
        <v>0</v>
      </c>
      <c r="BI121" s="214">
        <f>IF(N121="nulová",J121,0)</f>
        <v>0</v>
      </c>
      <c r="BJ121" s="15" t="s">
        <v>76</v>
      </c>
      <c r="BK121" s="214">
        <f>ROUND(I121*H121,2)</f>
        <v>0</v>
      </c>
      <c r="BL121" s="15" t="s">
        <v>126</v>
      </c>
      <c r="BM121" s="15" t="s">
        <v>412</v>
      </c>
    </row>
    <row r="122" s="11" customFormat="1">
      <c r="B122" s="215"/>
      <c r="C122" s="216"/>
      <c r="D122" s="217" t="s">
        <v>128</v>
      </c>
      <c r="E122" s="216"/>
      <c r="F122" s="219" t="s">
        <v>413</v>
      </c>
      <c r="G122" s="216"/>
      <c r="H122" s="220">
        <v>0.025999999999999999</v>
      </c>
      <c r="I122" s="221"/>
      <c r="J122" s="216"/>
      <c r="K122" s="216"/>
      <c r="L122" s="222"/>
      <c r="M122" s="223"/>
      <c r="N122" s="224"/>
      <c r="O122" s="224"/>
      <c r="P122" s="224"/>
      <c r="Q122" s="224"/>
      <c r="R122" s="224"/>
      <c r="S122" s="224"/>
      <c r="T122" s="225"/>
      <c r="AT122" s="226" t="s">
        <v>128</v>
      </c>
      <c r="AU122" s="226" t="s">
        <v>78</v>
      </c>
      <c r="AV122" s="11" t="s">
        <v>78</v>
      </c>
      <c r="AW122" s="11" t="s">
        <v>4</v>
      </c>
      <c r="AX122" s="11" t="s">
        <v>76</v>
      </c>
      <c r="AY122" s="226" t="s">
        <v>119</v>
      </c>
    </row>
    <row r="123" s="1" customFormat="1" ht="16.5" customHeight="1">
      <c r="B123" s="36"/>
      <c r="C123" s="203" t="s">
        <v>220</v>
      </c>
      <c r="D123" s="203" t="s">
        <v>121</v>
      </c>
      <c r="E123" s="204" t="s">
        <v>414</v>
      </c>
      <c r="F123" s="205" t="s">
        <v>415</v>
      </c>
      <c r="G123" s="206" t="s">
        <v>124</v>
      </c>
      <c r="H123" s="207">
        <v>5.1299999999999999</v>
      </c>
      <c r="I123" s="208"/>
      <c r="J123" s="209">
        <f>ROUND(I123*H123,2)</f>
        <v>0</v>
      </c>
      <c r="K123" s="205" t="s">
        <v>125</v>
      </c>
      <c r="L123" s="41"/>
      <c r="M123" s="210" t="s">
        <v>1</v>
      </c>
      <c r="N123" s="211" t="s">
        <v>39</v>
      </c>
      <c r="O123" s="77"/>
      <c r="P123" s="212">
        <f>O123*H123</f>
        <v>0</v>
      </c>
      <c r="Q123" s="212">
        <v>0</v>
      </c>
      <c r="R123" s="212">
        <f>Q123*H123</f>
        <v>0</v>
      </c>
      <c r="S123" s="212">
        <v>0</v>
      </c>
      <c r="T123" s="213">
        <f>S123*H123</f>
        <v>0</v>
      </c>
      <c r="AR123" s="15" t="s">
        <v>126</v>
      </c>
      <c r="AT123" s="15" t="s">
        <v>121</v>
      </c>
      <c r="AU123" s="15" t="s">
        <v>78</v>
      </c>
      <c r="AY123" s="15" t="s">
        <v>119</v>
      </c>
      <c r="BE123" s="214">
        <f>IF(N123="základní",J123,0)</f>
        <v>0</v>
      </c>
      <c r="BF123" s="214">
        <f>IF(N123="snížená",J123,0)</f>
        <v>0</v>
      </c>
      <c r="BG123" s="214">
        <f>IF(N123="zákl. přenesená",J123,0)</f>
        <v>0</v>
      </c>
      <c r="BH123" s="214">
        <f>IF(N123="sníž. přenesená",J123,0)</f>
        <v>0</v>
      </c>
      <c r="BI123" s="214">
        <f>IF(N123="nulová",J123,0)</f>
        <v>0</v>
      </c>
      <c r="BJ123" s="15" t="s">
        <v>76</v>
      </c>
      <c r="BK123" s="214">
        <f>ROUND(I123*H123,2)</f>
        <v>0</v>
      </c>
      <c r="BL123" s="15" t="s">
        <v>126</v>
      </c>
      <c r="BM123" s="15" t="s">
        <v>416</v>
      </c>
    </row>
    <row r="124" s="11" customFormat="1">
      <c r="B124" s="215"/>
      <c r="C124" s="216"/>
      <c r="D124" s="217" t="s">
        <v>128</v>
      </c>
      <c r="E124" s="218" t="s">
        <v>1</v>
      </c>
      <c r="F124" s="219" t="s">
        <v>408</v>
      </c>
      <c r="G124" s="216"/>
      <c r="H124" s="220">
        <v>5.1299999999999999</v>
      </c>
      <c r="I124" s="221"/>
      <c r="J124" s="216"/>
      <c r="K124" s="216"/>
      <c r="L124" s="222"/>
      <c r="M124" s="223"/>
      <c r="N124" s="224"/>
      <c r="O124" s="224"/>
      <c r="P124" s="224"/>
      <c r="Q124" s="224"/>
      <c r="R124" s="224"/>
      <c r="S124" s="224"/>
      <c r="T124" s="225"/>
      <c r="AT124" s="226" t="s">
        <v>128</v>
      </c>
      <c r="AU124" s="226" t="s">
        <v>78</v>
      </c>
      <c r="AV124" s="11" t="s">
        <v>78</v>
      </c>
      <c r="AW124" s="11" t="s">
        <v>31</v>
      </c>
      <c r="AX124" s="11" t="s">
        <v>76</v>
      </c>
      <c r="AY124" s="226" t="s">
        <v>119</v>
      </c>
    </row>
    <row r="125" s="1" customFormat="1" ht="16.5" customHeight="1">
      <c r="B125" s="36"/>
      <c r="C125" s="203" t="s">
        <v>7</v>
      </c>
      <c r="D125" s="203" t="s">
        <v>121</v>
      </c>
      <c r="E125" s="204" t="s">
        <v>154</v>
      </c>
      <c r="F125" s="205" t="s">
        <v>155</v>
      </c>
      <c r="G125" s="206" t="s">
        <v>124</v>
      </c>
      <c r="H125" s="207">
        <v>33.100000000000001</v>
      </c>
      <c r="I125" s="208"/>
      <c r="J125" s="209">
        <f>ROUND(I125*H125,2)</f>
        <v>0</v>
      </c>
      <c r="K125" s="205" t="s">
        <v>125</v>
      </c>
      <c r="L125" s="41"/>
      <c r="M125" s="210" t="s">
        <v>1</v>
      </c>
      <c r="N125" s="211" t="s">
        <v>39</v>
      </c>
      <c r="O125" s="77"/>
      <c r="P125" s="212">
        <f>O125*H125</f>
        <v>0</v>
      </c>
      <c r="Q125" s="212">
        <v>0</v>
      </c>
      <c r="R125" s="212">
        <f>Q125*H125</f>
        <v>0</v>
      </c>
      <c r="S125" s="212">
        <v>0</v>
      </c>
      <c r="T125" s="213">
        <f>S125*H125</f>
        <v>0</v>
      </c>
      <c r="AR125" s="15" t="s">
        <v>126</v>
      </c>
      <c r="AT125" s="15" t="s">
        <v>121</v>
      </c>
      <c r="AU125" s="15" t="s">
        <v>78</v>
      </c>
      <c r="AY125" s="15" t="s">
        <v>119</v>
      </c>
      <c r="BE125" s="214">
        <f>IF(N125="základní",J125,0)</f>
        <v>0</v>
      </c>
      <c r="BF125" s="214">
        <f>IF(N125="snížená",J125,0)</f>
        <v>0</v>
      </c>
      <c r="BG125" s="214">
        <f>IF(N125="zákl. přenesená",J125,0)</f>
        <v>0</v>
      </c>
      <c r="BH125" s="214">
        <f>IF(N125="sníž. přenesená",J125,0)</f>
        <v>0</v>
      </c>
      <c r="BI125" s="214">
        <f>IF(N125="nulová",J125,0)</f>
        <v>0</v>
      </c>
      <c r="BJ125" s="15" t="s">
        <v>76</v>
      </c>
      <c r="BK125" s="214">
        <f>ROUND(I125*H125,2)</f>
        <v>0</v>
      </c>
      <c r="BL125" s="15" t="s">
        <v>126</v>
      </c>
      <c r="BM125" s="15" t="s">
        <v>417</v>
      </c>
    </row>
    <row r="126" s="10" customFormat="1" ht="22.8" customHeight="1">
      <c r="B126" s="187"/>
      <c r="C126" s="188"/>
      <c r="D126" s="189" t="s">
        <v>67</v>
      </c>
      <c r="E126" s="201" t="s">
        <v>144</v>
      </c>
      <c r="F126" s="201" t="s">
        <v>158</v>
      </c>
      <c r="G126" s="188"/>
      <c r="H126" s="188"/>
      <c r="I126" s="191"/>
      <c r="J126" s="202">
        <f>BK126</f>
        <v>0</v>
      </c>
      <c r="K126" s="188"/>
      <c r="L126" s="193"/>
      <c r="M126" s="194"/>
      <c r="N126" s="195"/>
      <c r="O126" s="195"/>
      <c r="P126" s="196">
        <f>SUM(P127:P140)</f>
        <v>0</v>
      </c>
      <c r="Q126" s="195"/>
      <c r="R126" s="196">
        <f>SUM(R127:R140)</f>
        <v>26.772501000000002</v>
      </c>
      <c r="S126" s="195"/>
      <c r="T126" s="197">
        <f>SUM(T127:T140)</f>
        <v>0</v>
      </c>
      <c r="AR126" s="198" t="s">
        <v>76</v>
      </c>
      <c r="AT126" s="199" t="s">
        <v>67</v>
      </c>
      <c r="AU126" s="199" t="s">
        <v>76</v>
      </c>
      <c r="AY126" s="198" t="s">
        <v>119</v>
      </c>
      <c r="BK126" s="200">
        <f>SUM(BK127:BK140)</f>
        <v>0</v>
      </c>
    </row>
    <row r="127" s="1" customFormat="1" ht="16.5" customHeight="1">
      <c r="B127" s="36"/>
      <c r="C127" s="203" t="s">
        <v>230</v>
      </c>
      <c r="D127" s="203" t="s">
        <v>121</v>
      </c>
      <c r="E127" s="204" t="s">
        <v>160</v>
      </c>
      <c r="F127" s="205" t="s">
        <v>161</v>
      </c>
      <c r="G127" s="206" t="s">
        <v>124</v>
      </c>
      <c r="H127" s="207">
        <v>8.1500000000000004</v>
      </c>
      <c r="I127" s="208"/>
      <c r="J127" s="209">
        <f>ROUND(I127*H127,2)</f>
        <v>0</v>
      </c>
      <c r="K127" s="205" t="s">
        <v>125</v>
      </c>
      <c r="L127" s="41"/>
      <c r="M127" s="210" t="s">
        <v>1</v>
      </c>
      <c r="N127" s="211" t="s">
        <v>39</v>
      </c>
      <c r="O127" s="77"/>
      <c r="P127" s="212">
        <f>O127*H127</f>
        <v>0</v>
      </c>
      <c r="Q127" s="212">
        <v>0.19900000000000001</v>
      </c>
      <c r="R127" s="212">
        <f>Q127*H127</f>
        <v>1.6218500000000002</v>
      </c>
      <c r="S127" s="212">
        <v>0</v>
      </c>
      <c r="T127" s="213">
        <f>S127*H127</f>
        <v>0</v>
      </c>
      <c r="AR127" s="15" t="s">
        <v>126</v>
      </c>
      <c r="AT127" s="15" t="s">
        <v>121</v>
      </c>
      <c r="AU127" s="15" t="s">
        <v>78</v>
      </c>
      <c r="AY127" s="15" t="s">
        <v>119</v>
      </c>
      <c r="BE127" s="214">
        <f>IF(N127="základní",J127,0)</f>
        <v>0</v>
      </c>
      <c r="BF127" s="214">
        <f>IF(N127="snížená",J127,0)</f>
        <v>0</v>
      </c>
      <c r="BG127" s="214">
        <f>IF(N127="zákl. přenesená",J127,0)</f>
        <v>0</v>
      </c>
      <c r="BH127" s="214">
        <f>IF(N127="sníž. přenesená",J127,0)</f>
        <v>0</v>
      </c>
      <c r="BI127" s="214">
        <f>IF(N127="nulová",J127,0)</f>
        <v>0</v>
      </c>
      <c r="BJ127" s="15" t="s">
        <v>76</v>
      </c>
      <c r="BK127" s="214">
        <f>ROUND(I127*H127,2)</f>
        <v>0</v>
      </c>
      <c r="BL127" s="15" t="s">
        <v>126</v>
      </c>
      <c r="BM127" s="15" t="s">
        <v>418</v>
      </c>
    </row>
    <row r="128" s="11" customFormat="1">
      <c r="B128" s="215"/>
      <c r="C128" s="216"/>
      <c r="D128" s="217" t="s">
        <v>128</v>
      </c>
      <c r="E128" s="218" t="s">
        <v>1</v>
      </c>
      <c r="F128" s="219" t="s">
        <v>354</v>
      </c>
      <c r="G128" s="216"/>
      <c r="H128" s="220">
        <v>8.1500000000000004</v>
      </c>
      <c r="I128" s="221"/>
      <c r="J128" s="216"/>
      <c r="K128" s="216"/>
      <c r="L128" s="222"/>
      <c r="M128" s="223"/>
      <c r="N128" s="224"/>
      <c r="O128" s="224"/>
      <c r="P128" s="224"/>
      <c r="Q128" s="224"/>
      <c r="R128" s="224"/>
      <c r="S128" s="224"/>
      <c r="T128" s="225"/>
      <c r="AT128" s="226" t="s">
        <v>128</v>
      </c>
      <c r="AU128" s="226" t="s">
        <v>78</v>
      </c>
      <c r="AV128" s="11" t="s">
        <v>78</v>
      </c>
      <c r="AW128" s="11" t="s">
        <v>31</v>
      </c>
      <c r="AX128" s="11" t="s">
        <v>76</v>
      </c>
      <c r="AY128" s="226" t="s">
        <v>119</v>
      </c>
    </row>
    <row r="129" s="1" customFormat="1" ht="16.5" customHeight="1">
      <c r="B129" s="36"/>
      <c r="C129" s="203" t="s">
        <v>234</v>
      </c>
      <c r="D129" s="203" t="s">
        <v>121</v>
      </c>
      <c r="E129" s="204" t="s">
        <v>165</v>
      </c>
      <c r="F129" s="205" t="s">
        <v>166</v>
      </c>
      <c r="G129" s="206" t="s">
        <v>124</v>
      </c>
      <c r="H129" s="207">
        <v>41.25</v>
      </c>
      <c r="I129" s="208"/>
      <c r="J129" s="209">
        <f>ROUND(I129*H129,2)</f>
        <v>0</v>
      </c>
      <c r="K129" s="205" t="s">
        <v>125</v>
      </c>
      <c r="L129" s="41"/>
      <c r="M129" s="210" t="s">
        <v>1</v>
      </c>
      <c r="N129" s="211" t="s">
        <v>39</v>
      </c>
      <c r="O129" s="77"/>
      <c r="P129" s="212">
        <f>O129*H129</f>
        <v>0</v>
      </c>
      <c r="Q129" s="212">
        <v>0.29699999999999999</v>
      </c>
      <c r="R129" s="212">
        <f>Q129*H129</f>
        <v>12.251249999999999</v>
      </c>
      <c r="S129" s="212">
        <v>0</v>
      </c>
      <c r="T129" s="213">
        <f>S129*H129</f>
        <v>0</v>
      </c>
      <c r="AR129" s="15" t="s">
        <v>126</v>
      </c>
      <c r="AT129" s="15" t="s">
        <v>121</v>
      </c>
      <c r="AU129" s="15" t="s">
        <v>78</v>
      </c>
      <c r="AY129" s="15" t="s">
        <v>119</v>
      </c>
      <c r="BE129" s="214">
        <f>IF(N129="základní",J129,0)</f>
        <v>0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15" t="s">
        <v>76</v>
      </c>
      <c r="BK129" s="214">
        <f>ROUND(I129*H129,2)</f>
        <v>0</v>
      </c>
      <c r="BL129" s="15" t="s">
        <v>126</v>
      </c>
      <c r="BM129" s="15" t="s">
        <v>419</v>
      </c>
    </row>
    <row r="130" s="11" customFormat="1">
      <c r="B130" s="215"/>
      <c r="C130" s="216"/>
      <c r="D130" s="217" t="s">
        <v>128</v>
      </c>
      <c r="E130" s="218" t="s">
        <v>1</v>
      </c>
      <c r="F130" s="219" t="s">
        <v>354</v>
      </c>
      <c r="G130" s="216"/>
      <c r="H130" s="220">
        <v>8.1500000000000004</v>
      </c>
      <c r="I130" s="221"/>
      <c r="J130" s="216"/>
      <c r="K130" s="216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128</v>
      </c>
      <c r="AU130" s="226" t="s">
        <v>78</v>
      </c>
      <c r="AV130" s="11" t="s">
        <v>78</v>
      </c>
      <c r="AW130" s="11" t="s">
        <v>31</v>
      </c>
      <c r="AX130" s="11" t="s">
        <v>68</v>
      </c>
      <c r="AY130" s="226" t="s">
        <v>119</v>
      </c>
    </row>
    <row r="131" s="11" customFormat="1">
      <c r="B131" s="215"/>
      <c r="C131" s="216"/>
      <c r="D131" s="217" t="s">
        <v>128</v>
      </c>
      <c r="E131" s="218" t="s">
        <v>1</v>
      </c>
      <c r="F131" s="219" t="s">
        <v>361</v>
      </c>
      <c r="G131" s="216"/>
      <c r="H131" s="220">
        <v>33.100000000000001</v>
      </c>
      <c r="I131" s="221"/>
      <c r="J131" s="216"/>
      <c r="K131" s="216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128</v>
      </c>
      <c r="AU131" s="226" t="s">
        <v>78</v>
      </c>
      <c r="AV131" s="11" t="s">
        <v>78</v>
      </c>
      <c r="AW131" s="11" t="s">
        <v>31</v>
      </c>
      <c r="AX131" s="11" t="s">
        <v>68</v>
      </c>
      <c r="AY131" s="226" t="s">
        <v>119</v>
      </c>
    </row>
    <row r="132" s="12" customFormat="1">
      <c r="B132" s="227"/>
      <c r="C132" s="228"/>
      <c r="D132" s="217" t="s">
        <v>128</v>
      </c>
      <c r="E132" s="229" t="s">
        <v>1</v>
      </c>
      <c r="F132" s="230" t="s">
        <v>131</v>
      </c>
      <c r="G132" s="228"/>
      <c r="H132" s="231">
        <v>41.25</v>
      </c>
      <c r="I132" s="232"/>
      <c r="J132" s="228"/>
      <c r="K132" s="228"/>
      <c r="L132" s="233"/>
      <c r="M132" s="234"/>
      <c r="N132" s="235"/>
      <c r="O132" s="235"/>
      <c r="P132" s="235"/>
      <c r="Q132" s="235"/>
      <c r="R132" s="235"/>
      <c r="S132" s="235"/>
      <c r="T132" s="236"/>
      <c r="AT132" s="237" t="s">
        <v>128</v>
      </c>
      <c r="AU132" s="237" t="s">
        <v>78</v>
      </c>
      <c r="AV132" s="12" t="s">
        <v>126</v>
      </c>
      <c r="AW132" s="12" t="s">
        <v>31</v>
      </c>
      <c r="AX132" s="12" t="s">
        <v>76</v>
      </c>
      <c r="AY132" s="237" t="s">
        <v>119</v>
      </c>
    </row>
    <row r="133" s="1" customFormat="1" ht="16.5" customHeight="1">
      <c r="B133" s="36"/>
      <c r="C133" s="203" t="s">
        <v>240</v>
      </c>
      <c r="D133" s="203" t="s">
        <v>121</v>
      </c>
      <c r="E133" s="204" t="s">
        <v>180</v>
      </c>
      <c r="F133" s="205" t="s">
        <v>181</v>
      </c>
      <c r="G133" s="206" t="s">
        <v>124</v>
      </c>
      <c r="H133" s="207">
        <v>33.100000000000001</v>
      </c>
      <c r="I133" s="208"/>
      <c r="J133" s="209">
        <f>ROUND(I133*H133,2)</f>
        <v>0</v>
      </c>
      <c r="K133" s="205" t="s">
        <v>125</v>
      </c>
      <c r="L133" s="41"/>
      <c r="M133" s="210" t="s">
        <v>1</v>
      </c>
      <c r="N133" s="211" t="s">
        <v>39</v>
      </c>
      <c r="O133" s="77"/>
      <c r="P133" s="212">
        <f>O133*H133</f>
        <v>0</v>
      </c>
      <c r="Q133" s="212">
        <v>0.18906999999999999</v>
      </c>
      <c r="R133" s="212">
        <f>Q133*H133</f>
        <v>6.2582170000000001</v>
      </c>
      <c r="S133" s="212">
        <v>0</v>
      </c>
      <c r="T133" s="213">
        <f>S133*H133</f>
        <v>0</v>
      </c>
      <c r="AR133" s="15" t="s">
        <v>126</v>
      </c>
      <c r="AT133" s="15" t="s">
        <v>121</v>
      </c>
      <c r="AU133" s="15" t="s">
        <v>78</v>
      </c>
      <c r="AY133" s="15" t="s">
        <v>119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15" t="s">
        <v>76</v>
      </c>
      <c r="BK133" s="214">
        <f>ROUND(I133*H133,2)</f>
        <v>0</v>
      </c>
      <c r="BL133" s="15" t="s">
        <v>126</v>
      </c>
      <c r="BM133" s="15" t="s">
        <v>420</v>
      </c>
    </row>
    <row r="134" s="11" customFormat="1">
      <c r="B134" s="215"/>
      <c r="C134" s="216"/>
      <c r="D134" s="217" t="s">
        <v>128</v>
      </c>
      <c r="E134" s="218" t="s">
        <v>1</v>
      </c>
      <c r="F134" s="219" t="s">
        <v>421</v>
      </c>
      <c r="G134" s="216"/>
      <c r="H134" s="220">
        <v>33.100000000000001</v>
      </c>
      <c r="I134" s="221"/>
      <c r="J134" s="216"/>
      <c r="K134" s="216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128</v>
      </c>
      <c r="AU134" s="226" t="s">
        <v>78</v>
      </c>
      <c r="AV134" s="11" t="s">
        <v>78</v>
      </c>
      <c r="AW134" s="11" t="s">
        <v>31</v>
      </c>
      <c r="AX134" s="11" t="s">
        <v>76</v>
      </c>
      <c r="AY134" s="226" t="s">
        <v>119</v>
      </c>
    </row>
    <row r="135" s="1" customFormat="1" ht="22.5" customHeight="1">
      <c r="B135" s="36"/>
      <c r="C135" s="203" t="s">
        <v>246</v>
      </c>
      <c r="D135" s="203" t="s">
        <v>121</v>
      </c>
      <c r="E135" s="204" t="s">
        <v>185</v>
      </c>
      <c r="F135" s="205" t="s">
        <v>186</v>
      </c>
      <c r="G135" s="206" t="s">
        <v>124</v>
      </c>
      <c r="H135" s="207">
        <v>8.1500000000000004</v>
      </c>
      <c r="I135" s="208"/>
      <c r="J135" s="209">
        <f>ROUND(I135*H135,2)</f>
        <v>0</v>
      </c>
      <c r="K135" s="205" t="s">
        <v>125</v>
      </c>
      <c r="L135" s="41"/>
      <c r="M135" s="210" t="s">
        <v>1</v>
      </c>
      <c r="N135" s="211" t="s">
        <v>39</v>
      </c>
      <c r="O135" s="77"/>
      <c r="P135" s="212">
        <f>O135*H135</f>
        <v>0</v>
      </c>
      <c r="Q135" s="212">
        <v>0</v>
      </c>
      <c r="R135" s="212">
        <f>Q135*H135</f>
        <v>0</v>
      </c>
      <c r="S135" s="212">
        <v>0</v>
      </c>
      <c r="T135" s="213">
        <f>S135*H135</f>
        <v>0</v>
      </c>
      <c r="AR135" s="15" t="s">
        <v>126</v>
      </c>
      <c r="AT135" s="15" t="s">
        <v>121</v>
      </c>
      <c r="AU135" s="15" t="s">
        <v>78</v>
      </c>
      <c r="AY135" s="15" t="s">
        <v>119</v>
      </c>
      <c r="BE135" s="214">
        <f>IF(N135="základní",J135,0)</f>
        <v>0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15" t="s">
        <v>76</v>
      </c>
      <c r="BK135" s="214">
        <f>ROUND(I135*H135,2)</f>
        <v>0</v>
      </c>
      <c r="BL135" s="15" t="s">
        <v>126</v>
      </c>
      <c r="BM135" s="15" t="s">
        <v>422</v>
      </c>
    </row>
    <row r="136" s="11" customFormat="1">
      <c r="B136" s="215"/>
      <c r="C136" s="216"/>
      <c r="D136" s="217" t="s">
        <v>128</v>
      </c>
      <c r="E136" s="218" t="s">
        <v>1</v>
      </c>
      <c r="F136" s="219" t="s">
        <v>354</v>
      </c>
      <c r="G136" s="216"/>
      <c r="H136" s="220">
        <v>8.1500000000000004</v>
      </c>
      <c r="I136" s="221"/>
      <c r="J136" s="216"/>
      <c r="K136" s="216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128</v>
      </c>
      <c r="AU136" s="226" t="s">
        <v>78</v>
      </c>
      <c r="AV136" s="11" t="s">
        <v>78</v>
      </c>
      <c r="AW136" s="11" t="s">
        <v>31</v>
      </c>
      <c r="AX136" s="11" t="s">
        <v>76</v>
      </c>
      <c r="AY136" s="226" t="s">
        <v>119</v>
      </c>
    </row>
    <row r="137" s="1" customFormat="1" ht="22.5" customHeight="1">
      <c r="B137" s="36"/>
      <c r="C137" s="203" t="s">
        <v>251</v>
      </c>
      <c r="D137" s="203" t="s">
        <v>121</v>
      </c>
      <c r="E137" s="204" t="s">
        <v>189</v>
      </c>
      <c r="F137" s="205" t="s">
        <v>190</v>
      </c>
      <c r="G137" s="206" t="s">
        <v>124</v>
      </c>
      <c r="H137" s="207">
        <v>8.1500000000000004</v>
      </c>
      <c r="I137" s="208"/>
      <c r="J137" s="209">
        <f>ROUND(I137*H137,2)</f>
        <v>0</v>
      </c>
      <c r="K137" s="205" t="s">
        <v>125</v>
      </c>
      <c r="L137" s="41"/>
      <c r="M137" s="210" t="s">
        <v>1</v>
      </c>
      <c r="N137" s="211" t="s">
        <v>39</v>
      </c>
      <c r="O137" s="77"/>
      <c r="P137" s="212">
        <f>O137*H137</f>
        <v>0</v>
      </c>
      <c r="Q137" s="212">
        <v>0</v>
      </c>
      <c r="R137" s="212">
        <f>Q137*H137</f>
        <v>0</v>
      </c>
      <c r="S137" s="212">
        <v>0</v>
      </c>
      <c r="T137" s="213">
        <f>S137*H137</f>
        <v>0</v>
      </c>
      <c r="AR137" s="15" t="s">
        <v>126</v>
      </c>
      <c r="AT137" s="15" t="s">
        <v>121</v>
      </c>
      <c r="AU137" s="15" t="s">
        <v>78</v>
      </c>
      <c r="AY137" s="15" t="s">
        <v>119</v>
      </c>
      <c r="BE137" s="214">
        <f>IF(N137="základní",J137,0)</f>
        <v>0</v>
      </c>
      <c r="BF137" s="214">
        <f>IF(N137="snížená",J137,0)</f>
        <v>0</v>
      </c>
      <c r="BG137" s="214">
        <f>IF(N137="zákl. přenesená",J137,0)</f>
        <v>0</v>
      </c>
      <c r="BH137" s="214">
        <f>IF(N137="sníž. přenesená",J137,0)</f>
        <v>0</v>
      </c>
      <c r="BI137" s="214">
        <f>IF(N137="nulová",J137,0)</f>
        <v>0</v>
      </c>
      <c r="BJ137" s="15" t="s">
        <v>76</v>
      </c>
      <c r="BK137" s="214">
        <f>ROUND(I137*H137,2)</f>
        <v>0</v>
      </c>
      <c r="BL137" s="15" t="s">
        <v>126</v>
      </c>
      <c r="BM137" s="15" t="s">
        <v>423</v>
      </c>
    </row>
    <row r="138" s="1" customFormat="1" ht="33.75" customHeight="1">
      <c r="B138" s="36"/>
      <c r="C138" s="203" t="s">
        <v>258</v>
      </c>
      <c r="D138" s="203" t="s">
        <v>121</v>
      </c>
      <c r="E138" s="204" t="s">
        <v>424</v>
      </c>
      <c r="F138" s="205" t="s">
        <v>425</v>
      </c>
      <c r="G138" s="206" t="s">
        <v>124</v>
      </c>
      <c r="H138" s="207">
        <v>33.100000000000001</v>
      </c>
      <c r="I138" s="208"/>
      <c r="J138" s="209">
        <f>ROUND(I138*H138,2)</f>
        <v>0</v>
      </c>
      <c r="K138" s="205" t="s">
        <v>125</v>
      </c>
      <c r="L138" s="41"/>
      <c r="M138" s="210" t="s">
        <v>1</v>
      </c>
      <c r="N138" s="211" t="s">
        <v>39</v>
      </c>
      <c r="O138" s="77"/>
      <c r="P138" s="212">
        <f>O138*H138</f>
        <v>0</v>
      </c>
      <c r="Q138" s="212">
        <v>0.084250000000000005</v>
      </c>
      <c r="R138" s="212">
        <f>Q138*H138</f>
        <v>2.7886750000000005</v>
      </c>
      <c r="S138" s="212">
        <v>0</v>
      </c>
      <c r="T138" s="213">
        <f>S138*H138</f>
        <v>0</v>
      </c>
      <c r="AR138" s="15" t="s">
        <v>126</v>
      </c>
      <c r="AT138" s="15" t="s">
        <v>121</v>
      </c>
      <c r="AU138" s="15" t="s">
        <v>78</v>
      </c>
      <c r="AY138" s="15" t="s">
        <v>119</v>
      </c>
      <c r="BE138" s="214">
        <f>IF(N138="základní",J138,0)</f>
        <v>0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15" t="s">
        <v>76</v>
      </c>
      <c r="BK138" s="214">
        <f>ROUND(I138*H138,2)</f>
        <v>0</v>
      </c>
      <c r="BL138" s="15" t="s">
        <v>126</v>
      </c>
      <c r="BM138" s="15" t="s">
        <v>426</v>
      </c>
    </row>
    <row r="139" s="1" customFormat="1" ht="16.5" customHeight="1">
      <c r="B139" s="36"/>
      <c r="C139" s="238" t="s">
        <v>265</v>
      </c>
      <c r="D139" s="238" t="s">
        <v>197</v>
      </c>
      <c r="E139" s="239" t="s">
        <v>427</v>
      </c>
      <c r="F139" s="240" t="s">
        <v>428</v>
      </c>
      <c r="G139" s="241" t="s">
        <v>124</v>
      </c>
      <c r="H139" s="242">
        <v>34.093000000000004</v>
      </c>
      <c r="I139" s="243"/>
      <c r="J139" s="244">
        <f>ROUND(I139*H139,2)</f>
        <v>0</v>
      </c>
      <c r="K139" s="240" t="s">
        <v>125</v>
      </c>
      <c r="L139" s="245"/>
      <c r="M139" s="246" t="s">
        <v>1</v>
      </c>
      <c r="N139" s="247" t="s">
        <v>39</v>
      </c>
      <c r="O139" s="77"/>
      <c r="P139" s="212">
        <f>O139*H139</f>
        <v>0</v>
      </c>
      <c r="Q139" s="212">
        <v>0.113</v>
      </c>
      <c r="R139" s="212">
        <f>Q139*H139</f>
        <v>3.8525090000000004</v>
      </c>
      <c r="S139" s="212">
        <v>0</v>
      </c>
      <c r="T139" s="213">
        <f>S139*H139</f>
        <v>0</v>
      </c>
      <c r="AR139" s="15" t="s">
        <v>159</v>
      </c>
      <c r="AT139" s="15" t="s">
        <v>197</v>
      </c>
      <c r="AU139" s="15" t="s">
        <v>78</v>
      </c>
      <c r="AY139" s="15" t="s">
        <v>119</v>
      </c>
      <c r="BE139" s="214">
        <f>IF(N139="základní",J139,0)</f>
        <v>0</v>
      </c>
      <c r="BF139" s="214">
        <f>IF(N139="snížená",J139,0)</f>
        <v>0</v>
      </c>
      <c r="BG139" s="214">
        <f>IF(N139="zákl. přenesená",J139,0)</f>
        <v>0</v>
      </c>
      <c r="BH139" s="214">
        <f>IF(N139="sníž. přenesená",J139,0)</f>
        <v>0</v>
      </c>
      <c r="BI139" s="214">
        <f>IF(N139="nulová",J139,0)</f>
        <v>0</v>
      </c>
      <c r="BJ139" s="15" t="s">
        <v>76</v>
      </c>
      <c r="BK139" s="214">
        <f>ROUND(I139*H139,2)</f>
        <v>0</v>
      </c>
      <c r="BL139" s="15" t="s">
        <v>126</v>
      </c>
      <c r="BM139" s="15" t="s">
        <v>429</v>
      </c>
    </row>
    <row r="140" s="11" customFormat="1">
      <c r="B140" s="215"/>
      <c r="C140" s="216"/>
      <c r="D140" s="217" t="s">
        <v>128</v>
      </c>
      <c r="E140" s="216"/>
      <c r="F140" s="219" t="s">
        <v>430</v>
      </c>
      <c r="G140" s="216"/>
      <c r="H140" s="220">
        <v>34.093000000000004</v>
      </c>
      <c r="I140" s="221"/>
      <c r="J140" s="216"/>
      <c r="K140" s="216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128</v>
      </c>
      <c r="AU140" s="226" t="s">
        <v>78</v>
      </c>
      <c r="AV140" s="11" t="s">
        <v>78</v>
      </c>
      <c r="AW140" s="11" t="s">
        <v>4</v>
      </c>
      <c r="AX140" s="11" t="s">
        <v>76</v>
      </c>
      <c r="AY140" s="226" t="s">
        <v>119</v>
      </c>
    </row>
    <row r="141" s="10" customFormat="1" ht="22.8" customHeight="1">
      <c r="B141" s="187"/>
      <c r="C141" s="188"/>
      <c r="D141" s="189" t="s">
        <v>67</v>
      </c>
      <c r="E141" s="201" t="s">
        <v>164</v>
      </c>
      <c r="F141" s="201" t="s">
        <v>225</v>
      </c>
      <c r="G141" s="188"/>
      <c r="H141" s="188"/>
      <c r="I141" s="191"/>
      <c r="J141" s="202">
        <f>BK141</f>
        <v>0</v>
      </c>
      <c r="K141" s="188"/>
      <c r="L141" s="193"/>
      <c r="M141" s="194"/>
      <c r="N141" s="195"/>
      <c r="O141" s="195"/>
      <c r="P141" s="196">
        <f>SUM(P142:P158)</f>
        <v>0</v>
      </c>
      <c r="Q141" s="195"/>
      <c r="R141" s="196">
        <f>SUM(R142:R158)</f>
        <v>8.1182744600000003</v>
      </c>
      <c r="S141" s="195"/>
      <c r="T141" s="197">
        <f>SUM(T142:T158)</f>
        <v>0</v>
      </c>
      <c r="AR141" s="198" t="s">
        <v>76</v>
      </c>
      <c r="AT141" s="199" t="s">
        <v>67</v>
      </c>
      <c r="AU141" s="199" t="s">
        <v>76</v>
      </c>
      <c r="AY141" s="198" t="s">
        <v>119</v>
      </c>
      <c r="BK141" s="200">
        <f>SUM(BK142:BK158)</f>
        <v>0</v>
      </c>
    </row>
    <row r="142" s="1" customFormat="1" ht="22.5" customHeight="1">
      <c r="B142" s="36"/>
      <c r="C142" s="203" t="s">
        <v>270</v>
      </c>
      <c r="D142" s="203" t="s">
        <v>121</v>
      </c>
      <c r="E142" s="204" t="s">
        <v>266</v>
      </c>
      <c r="F142" s="205" t="s">
        <v>267</v>
      </c>
      <c r="G142" s="206" t="s">
        <v>141</v>
      </c>
      <c r="H142" s="207">
        <v>16.300000000000001</v>
      </c>
      <c r="I142" s="208"/>
      <c r="J142" s="209">
        <f>ROUND(I142*H142,2)</f>
        <v>0</v>
      </c>
      <c r="K142" s="205" t="s">
        <v>125</v>
      </c>
      <c r="L142" s="41"/>
      <c r="M142" s="210" t="s">
        <v>1</v>
      </c>
      <c r="N142" s="211" t="s">
        <v>39</v>
      </c>
      <c r="O142" s="77"/>
      <c r="P142" s="212">
        <f>O142*H142</f>
        <v>0</v>
      </c>
      <c r="Q142" s="212">
        <v>0.1295</v>
      </c>
      <c r="R142" s="212">
        <f>Q142*H142</f>
        <v>2.1108500000000001</v>
      </c>
      <c r="S142" s="212">
        <v>0</v>
      </c>
      <c r="T142" s="213">
        <f>S142*H142</f>
        <v>0</v>
      </c>
      <c r="AR142" s="15" t="s">
        <v>126</v>
      </c>
      <c r="AT142" s="15" t="s">
        <v>121</v>
      </c>
      <c r="AU142" s="15" t="s">
        <v>78</v>
      </c>
      <c r="AY142" s="15" t="s">
        <v>119</v>
      </c>
      <c r="BE142" s="214">
        <f>IF(N142="základní",J142,0)</f>
        <v>0</v>
      </c>
      <c r="BF142" s="214">
        <f>IF(N142="snížená",J142,0)</f>
        <v>0</v>
      </c>
      <c r="BG142" s="214">
        <f>IF(N142="zákl. přenesená",J142,0)</f>
        <v>0</v>
      </c>
      <c r="BH142" s="214">
        <f>IF(N142="sníž. přenesená",J142,0)</f>
        <v>0</v>
      </c>
      <c r="BI142" s="214">
        <f>IF(N142="nulová",J142,0)</f>
        <v>0</v>
      </c>
      <c r="BJ142" s="15" t="s">
        <v>76</v>
      </c>
      <c r="BK142" s="214">
        <f>ROUND(I142*H142,2)</f>
        <v>0</v>
      </c>
      <c r="BL142" s="15" t="s">
        <v>126</v>
      </c>
      <c r="BM142" s="15" t="s">
        <v>431</v>
      </c>
    </row>
    <row r="143" s="11" customFormat="1">
      <c r="B143" s="215"/>
      <c r="C143" s="216"/>
      <c r="D143" s="217" t="s">
        <v>128</v>
      </c>
      <c r="E143" s="218" t="s">
        <v>1</v>
      </c>
      <c r="F143" s="219" t="s">
        <v>432</v>
      </c>
      <c r="G143" s="216"/>
      <c r="H143" s="220">
        <v>16.300000000000001</v>
      </c>
      <c r="I143" s="221"/>
      <c r="J143" s="216"/>
      <c r="K143" s="216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128</v>
      </c>
      <c r="AU143" s="226" t="s">
        <v>78</v>
      </c>
      <c r="AV143" s="11" t="s">
        <v>78</v>
      </c>
      <c r="AW143" s="11" t="s">
        <v>31</v>
      </c>
      <c r="AX143" s="11" t="s">
        <v>76</v>
      </c>
      <c r="AY143" s="226" t="s">
        <v>119</v>
      </c>
    </row>
    <row r="144" s="1" customFormat="1" ht="16.5" customHeight="1">
      <c r="B144" s="36"/>
      <c r="C144" s="238" t="s">
        <v>275</v>
      </c>
      <c r="D144" s="238" t="s">
        <v>197</v>
      </c>
      <c r="E144" s="239" t="s">
        <v>271</v>
      </c>
      <c r="F144" s="240" t="s">
        <v>272</v>
      </c>
      <c r="G144" s="241" t="s">
        <v>141</v>
      </c>
      <c r="H144" s="242">
        <v>16.48</v>
      </c>
      <c r="I144" s="243"/>
      <c r="J144" s="244">
        <f>ROUND(I144*H144,2)</f>
        <v>0</v>
      </c>
      <c r="K144" s="240" t="s">
        <v>125</v>
      </c>
      <c r="L144" s="245"/>
      <c r="M144" s="246" t="s">
        <v>1</v>
      </c>
      <c r="N144" s="247" t="s">
        <v>39</v>
      </c>
      <c r="O144" s="77"/>
      <c r="P144" s="212">
        <f>O144*H144</f>
        <v>0</v>
      </c>
      <c r="Q144" s="212">
        <v>0.058000000000000003</v>
      </c>
      <c r="R144" s="212">
        <f>Q144*H144</f>
        <v>0.95584000000000002</v>
      </c>
      <c r="S144" s="212">
        <v>0</v>
      </c>
      <c r="T144" s="213">
        <f>S144*H144</f>
        <v>0</v>
      </c>
      <c r="AR144" s="15" t="s">
        <v>159</v>
      </c>
      <c r="AT144" s="15" t="s">
        <v>197</v>
      </c>
      <c r="AU144" s="15" t="s">
        <v>78</v>
      </c>
      <c r="AY144" s="15" t="s">
        <v>119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15" t="s">
        <v>76</v>
      </c>
      <c r="BK144" s="214">
        <f>ROUND(I144*H144,2)</f>
        <v>0</v>
      </c>
      <c r="BL144" s="15" t="s">
        <v>126</v>
      </c>
      <c r="BM144" s="15" t="s">
        <v>433</v>
      </c>
    </row>
    <row r="145" s="11" customFormat="1">
      <c r="B145" s="215"/>
      <c r="C145" s="216"/>
      <c r="D145" s="217" t="s">
        <v>128</v>
      </c>
      <c r="E145" s="218" t="s">
        <v>1</v>
      </c>
      <c r="F145" s="219" t="s">
        <v>434</v>
      </c>
      <c r="G145" s="216"/>
      <c r="H145" s="220">
        <v>16</v>
      </c>
      <c r="I145" s="221"/>
      <c r="J145" s="216"/>
      <c r="K145" s="216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128</v>
      </c>
      <c r="AU145" s="226" t="s">
        <v>78</v>
      </c>
      <c r="AV145" s="11" t="s">
        <v>78</v>
      </c>
      <c r="AW145" s="11" t="s">
        <v>31</v>
      </c>
      <c r="AX145" s="11" t="s">
        <v>76</v>
      </c>
      <c r="AY145" s="226" t="s">
        <v>119</v>
      </c>
    </row>
    <row r="146" s="11" customFormat="1">
      <c r="B146" s="215"/>
      <c r="C146" s="216"/>
      <c r="D146" s="217" t="s">
        <v>128</v>
      </c>
      <c r="E146" s="216"/>
      <c r="F146" s="219" t="s">
        <v>435</v>
      </c>
      <c r="G146" s="216"/>
      <c r="H146" s="220">
        <v>16.48</v>
      </c>
      <c r="I146" s="221"/>
      <c r="J146" s="216"/>
      <c r="K146" s="216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128</v>
      </c>
      <c r="AU146" s="226" t="s">
        <v>78</v>
      </c>
      <c r="AV146" s="11" t="s">
        <v>78</v>
      </c>
      <c r="AW146" s="11" t="s">
        <v>4</v>
      </c>
      <c r="AX146" s="11" t="s">
        <v>76</v>
      </c>
      <c r="AY146" s="226" t="s">
        <v>119</v>
      </c>
    </row>
    <row r="147" s="1" customFormat="1" ht="16.5" customHeight="1">
      <c r="B147" s="36"/>
      <c r="C147" s="238" t="s">
        <v>281</v>
      </c>
      <c r="D147" s="238" t="s">
        <v>197</v>
      </c>
      <c r="E147" s="239" t="s">
        <v>436</v>
      </c>
      <c r="F147" s="240" t="s">
        <v>437</v>
      </c>
      <c r="G147" s="241" t="s">
        <v>141</v>
      </c>
      <c r="H147" s="242">
        <v>0.51500000000000001</v>
      </c>
      <c r="I147" s="243"/>
      <c r="J147" s="244">
        <f>ROUND(I147*H147,2)</f>
        <v>0</v>
      </c>
      <c r="K147" s="240" t="s">
        <v>125</v>
      </c>
      <c r="L147" s="245"/>
      <c r="M147" s="246" t="s">
        <v>1</v>
      </c>
      <c r="N147" s="247" t="s">
        <v>39</v>
      </c>
      <c r="O147" s="77"/>
      <c r="P147" s="212">
        <f>O147*H147</f>
        <v>0</v>
      </c>
      <c r="Q147" s="212">
        <v>0.056000000000000001</v>
      </c>
      <c r="R147" s="212">
        <f>Q147*H147</f>
        <v>0.028840000000000001</v>
      </c>
      <c r="S147" s="212">
        <v>0</v>
      </c>
      <c r="T147" s="213">
        <f>S147*H147</f>
        <v>0</v>
      </c>
      <c r="AR147" s="15" t="s">
        <v>159</v>
      </c>
      <c r="AT147" s="15" t="s">
        <v>197</v>
      </c>
      <c r="AU147" s="15" t="s">
        <v>78</v>
      </c>
      <c r="AY147" s="15" t="s">
        <v>119</v>
      </c>
      <c r="BE147" s="214">
        <f>IF(N147="základní",J147,0)</f>
        <v>0</v>
      </c>
      <c r="BF147" s="214">
        <f>IF(N147="snížená",J147,0)</f>
        <v>0</v>
      </c>
      <c r="BG147" s="214">
        <f>IF(N147="zákl. přenesená",J147,0)</f>
        <v>0</v>
      </c>
      <c r="BH147" s="214">
        <f>IF(N147="sníž. přenesená",J147,0)</f>
        <v>0</v>
      </c>
      <c r="BI147" s="214">
        <f>IF(N147="nulová",J147,0)</f>
        <v>0</v>
      </c>
      <c r="BJ147" s="15" t="s">
        <v>76</v>
      </c>
      <c r="BK147" s="214">
        <f>ROUND(I147*H147,2)</f>
        <v>0</v>
      </c>
      <c r="BL147" s="15" t="s">
        <v>126</v>
      </c>
      <c r="BM147" s="15" t="s">
        <v>438</v>
      </c>
    </row>
    <row r="148" s="11" customFormat="1">
      <c r="B148" s="215"/>
      <c r="C148" s="216"/>
      <c r="D148" s="217" t="s">
        <v>128</v>
      </c>
      <c r="E148" s="216"/>
      <c r="F148" s="219" t="s">
        <v>439</v>
      </c>
      <c r="G148" s="216"/>
      <c r="H148" s="220">
        <v>0.51500000000000001</v>
      </c>
      <c r="I148" s="221"/>
      <c r="J148" s="216"/>
      <c r="K148" s="216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128</v>
      </c>
      <c r="AU148" s="226" t="s">
        <v>78</v>
      </c>
      <c r="AV148" s="11" t="s">
        <v>78</v>
      </c>
      <c r="AW148" s="11" t="s">
        <v>4</v>
      </c>
      <c r="AX148" s="11" t="s">
        <v>76</v>
      </c>
      <c r="AY148" s="226" t="s">
        <v>119</v>
      </c>
    </row>
    <row r="149" s="1" customFormat="1" ht="22.5" customHeight="1">
      <c r="B149" s="36"/>
      <c r="C149" s="203" t="s">
        <v>285</v>
      </c>
      <c r="D149" s="203" t="s">
        <v>121</v>
      </c>
      <c r="E149" s="204" t="s">
        <v>440</v>
      </c>
      <c r="F149" s="205" t="s">
        <v>441</v>
      </c>
      <c r="G149" s="206" t="s">
        <v>141</v>
      </c>
      <c r="H149" s="207">
        <v>17.100000000000001</v>
      </c>
      <c r="I149" s="208"/>
      <c r="J149" s="209">
        <f>ROUND(I149*H149,2)</f>
        <v>0</v>
      </c>
      <c r="K149" s="205" t="s">
        <v>125</v>
      </c>
      <c r="L149" s="41"/>
      <c r="M149" s="210" t="s">
        <v>1</v>
      </c>
      <c r="N149" s="211" t="s">
        <v>39</v>
      </c>
      <c r="O149" s="77"/>
      <c r="P149" s="212">
        <f>O149*H149</f>
        <v>0</v>
      </c>
      <c r="Q149" s="212">
        <v>0.10095</v>
      </c>
      <c r="R149" s="212">
        <f>Q149*H149</f>
        <v>1.726245</v>
      </c>
      <c r="S149" s="212">
        <v>0</v>
      </c>
      <c r="T149" s="213">
        <f>S149*H149</f>
        <v>0</v>
      </c>
      <c r="AR149" s="15" t="s">
        <v>126</v>
      </c>
      <c r="AT149" s="15" t="s">
        <v>121</v>
      </c>
      <c r="AU149" s="15" t="s">
        <v>78</v>
      </c>
      <c r="AY149" s="15" t="s">
        <v>119</v>
      </c>
      <c r="BE149" s="214">
        <f>IF(N149="základní",J149,0)</f>
        <v>0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15" t="s">
        <v>76</v>
      </c>
      <c r="BK149" s="214">
        <f>ROUND(I149*H149,2)</f>
        <v>0</v>
      </c>
      <c r="BL149" s="15" t="s">
        <v>126</v>
      </c>
      <c r="BM149" s="15" t="s">
        <v>442</v>
      </c>
    </row>
    <row r="150" s="11" customFormat="1">
      <c r="B150" s="215"/>
      <c r="C150" s="216"/>
      <c r="D150" s="217" t="s">
        <v>128</v>
      </c>
      <c r="E150" s="218" t="s">
        <v>1</v>
      </c>
      <c r="F150" s="219" t="s">
        <v>443</v>
      </c>
      <c r="G150" s="216"/>
      <c r="H150" s="220">
        <v>17.100000000000001</v>
      </c>
      <c r="I150" s="221"/>
      <c r="J150" s="216"/>
      <c r="K150" s="216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128</v>
      </c>
      <c r="AU150" s="226" t="s">
        <v>78</v>
      </c>
      <c r="AV150" s="11" t="s">
        <v>78</v>
      </c>
      <c r="AW150" s="11" t="s">
        <v>31</v>
      </c>
      <c r="AX150" s="11" t="s">
        <v>76</v>
      </c>
      <c r="AY150" s="226" t="s">
        <v>119</v>
      </c>
    </row>
    <row r="151" s="1" customFormat="1" ht="16.5" customHeight="1">
      <c r="B151" s="36"/>
      <c r="C151" s="238" t="s">
        <v>290</v>
      </c>
      <c r="D151" s="238" t="s">
        <v>197</v>
      </c>
      <c r="E151" s="239" t="s">
        <v>444</v>
      </c>
      <c r="F151" s="240" t="s">
        <v>445</v>
      </c>
      <c r="G151" s="241" t="s">
        <v>141</v>
      </c>
      <c r="H151" s="242">
        <v>16.48</v>
      </c>
      <c r="I151" s="243"/>
      <c r="J151" s="244">
        <f>ROUND(I151*H151,2)</f>
        <v>0</v>
      </c>
      <c r="K151" s="240" t="s">
        <v>125</v>
      </c>
      <c r="L151" s="245"/>
      <c r="M151" s="246" t="s">
        <v>1</v>
      </c>
      <c r="N151" s="247" t="s">
        <v>39</v>
      </c>
      <c r="O151" s="77"/>
      <c r="P151" s="212">
        <f>O151*H151</f>
        <v>0</v>
      </c>
      <c r="Q151" s="212">
        <v>0.033500000000000002</v>
      </c>
      <c r="R151" s="212">
        <f>Q151*H151</f>
        <v>0.55208000000000002</v>
      </c>
      <c r="S151" s="212">
        <v>0</v>
      </c>
      <c r="T151" s="213">
        <f>S151*H151</f>
        <v>0</v>
      </c>
      <c r="AR151" s="15" t="s">
        <v>159</v>
      </c>
      <c r="AT151" s="15" t="s">
        <v>197</v>
      </c>
      <c r="AU151" s="15" t="s">
        <v>78</v>
      </c>
      <c r="AY151" s="15" t="s">
        <v>119</v>
      </c>
      <c r="BE151" s="214">
        <f>IF(N151="základní",J151,0)</f>
        <v>0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15" t="s">
        <v>76</v>
      </c>
      <c r="BK151" s="214">
        <f>ROUND(I151*H151,2)</f>
        <v>0</v>
      </c>
      <c r="BL151" s="15" t="s">
        <v>126</v>
      </c>
      <c r="BM151" s="15" t="s">
        <v>446</v>
      </c>
    </row>
    <row r="152" s="11" customFormat="1">
      <c r="B152" s="215"/>
      <c r="C152" s="216"/>
      <c r="D152" s="217" t="s">
        <v>128</v>
      </c>
      <c r="E152" s="216"/>
      <c r="F152" s="219" t="s">
        <v>435</v>
      </c>
      <c r="G152" s="216"/>
      <c r="H152" s="220">
        <v>16.48</v>
      </c>
      <c r="I152" s="221"/>
      <c r="J152" s="216"/>
      <c r="K152" s="216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128</v>
      </c>
      <c r="AU152" s="226" t="s">
        <v>78</v>
      </c>
      <c r="AV152" s="11" t="s">
        <v>78</v>
      </c>
      <c r="AW152" s="11" t="s">
        <v>4</v>
      </c>
      <c r="AX152" s="11" t="s">
        <v>76</v>
      </c>
      <c r="AY152" s="226" t="s">
        <v>119</v>
      </c>
    </row>
    <row r="153" s="1" customFormat="1" ht="16.5" customHeight="1">
      <c r="B153" s="36"/>
      <c r="C153" s="238" t="s">
        <v>297</v>
      </c>
      <c r="D153" s="238" t="s">
        <v>197</v>
      </c>
      <c r="E153" s="239" t="s">
        <v>447</v>
      </c>
      <c r="F153" s="240" t="s">
        <v>448</v>
      </c>
      <c r="G153" s="241" t="s">
        <v>141</v>
      </c>
      <c r="H153" s="242">
        <v>3.0899999999999999</v>
      </c>
      <c r="I153" s="243"/>
      <c r="J153" s="244">
        <f>ROUND(I153*H153,2)</f>
        <v>0</v>
      </c>
      <c r="K153" s="240" t="s">
        <v>125</v>
      </c>
      <c r="L153" s="245"/>
      <c r="M153" s="246" t="s">
        <v>1</v>
      </c>
      <c r="N153" s="247" t="s">
        <v>39</v>
      </c>
      <c r="O153" s="77"/>
      <c r="P153" s="212">
        <f>O153*H153</f>
        <v>0</v>
      </c>
      <c r="Q153" s="212">
        <v>0.033599999999999998</v>
      </c>
      <c r="R153" s="212">
        <f>Q153*H153</f>
        <v>0.10382399999999999</v>
      </c>
      <c r="S153" s="212">
        <v>0</v>
      </c>
      <c r="T153" s="213">
        <f>S153*H153</f>
        <v>0</v>
      </c>
      <c r="AR153" s="15" t="s">
        <v>159</v>
      </c>
      <c r="AT153" s="15" t="s">
        <v>197</v>
      </c>
      <c r="AU153" s="15" t="s">
        <v>78</v>
      </c>
      <c r="AY153" s="15" t="s">
        <v>119</v>
      </c>
      <c r="BE153" s="214">
        <f>IF(N153="základní",J153,0)</f>
        <v>0</v>
      </c>
      <c r="BF153" s="214">
        <f>IF(N153="snížená",J153,0)</f>
        <v>0</v>
      </c>
      <c r="BG153" s="214">
        <f>IF(N153="zákl. přenesená",J153,0)</f>
        <v>0</v>
      </c>
      <c r="BH153" s="214">
        <f>IF(N153="sníž. přenesená",J153,0)</f>
        <v>0</v>
      </c>
      <c r="BI153" s="214">
        <f>IF(N153="nulová",J153,0)</f>
        <v>0</v>
      </c>
      <c r="BJ153" s="15" t="s">
        <v>76</v>
      </c>
      <c r="BK153" s="214">
        <f>ROUND(I153*H153,2)</f>
        <v>0</v>
      </c>
      <c r="BL153" s="15" t="s">
        <v>126</v>
      </c>
      <c r="BM153" s="15" t="s">
        <v>449</v>
      </c>
    </row>
    <row r="154" s="11" customFormat="1">
      <c r="B154" s="215"/>
      <c r="C154" s="216"/>
      <c r="D154" s="217" t="s">
        <v>128</v>
      </c>
      <c r="E154" s="216"/>
      <c r="F154" s="219" t="s">
        <v>450</v>
      </c>
      <c r="G154" s="216"/>
      <c r="H154" s="220">
        <v>3.0899999999999999</v>
      </c>
      <c r="I154" s="221"/>
      <c r="J154" s="216"/>
      <c r="K154" s="216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128</v>
      </c>
      <c r="AU154" s="226" t="s">
        <v>78</v>
      </c>
      <c r="AV154" s="11" t="s">
        <v>78</v>
      </c>
      <c r="AW154" s="11" t="s">
        <v>4</v>
      </c>
      <c r="AX154" s="11" t="s">
        <v>76</v>
      </c>
      <c r="AY154" s="226" t="s">
        <v>119</v>
      </c>
    </row>
    <row r="155" s="1" customFormat="1" ht="16.5" customHeight="1">
      <c r="B155" s="36"/>
      <c r="C155" s="203" t="s">
        <v>302</v>
      </c>
      <c r="D155" s="203" t="s">
        <v>121</v>
      </c>
      <c r="E155" s="204" t="s">
        <v>276</v>
      </c>
      <c r="F155" s="205" t="s">
        <v>277</v>
      </c>
      <c r="G155" s="206" t="s">
        <v>278</v>
      </c>
      <c r="H155" s="207">
        <v>1.169</v>
      </c>
      <c r="I155" s="208"/>
      <c r="J155" s="209">
        <f>ROUND(I155*H155,2)</f>
        <v>0</v>
      </c>
      <c r="K155" s="205" t="s">
        <v>125</v>
      </c>
      <c r="L155" s="41"/>
      <c r="M155" s="210" t="s">
        <v>1</v>
      </c>
      <c r="N155" s="211" t="s">
        <v>39</v>
      </c>
      <c r="O155" s="77"/>
      <c r="P155" s="212">
        <f>O155*H155</f>
        <v>0</v>
      </c>
      <c r="Q155" s="212">
        <v>2.2563399999999998</v>
      </c>
      <c r="R155" s="212">
        <f>Q155*H155</f>
        <v>2.6376614599999999</v>
      </c>
      <c r="S155" s="212">
        <v>0</v>
      </c>
      <c r="T155" s="213">
        <f>S155*H155</f>
        <v>0</v>
      </c>
      <c r="AR155" s="15" t="s">
        <v>126</v>
      </c>
      <c r="AT155" s="15" t="s">
        <v>121</v>
      </c>
      <c r="AU155" s="15" t="s">
        <v>78</v>
      </c>
      <c r="AY155" s="15" t="s">
        <v>119</v>
      </c>
      <c r="BE155" s="214">
        <f>IF(N155="základní",J155,0)</f>
        <v>0</v>
      </c>
      <c r="BF155" s="214">
        <f>IF(N155="snížená",J155,0)</f>
        <v>0</v>
      </c>
      <c r="BG155" s="214">
        <f>IF(N155="zákl. přenesená",J155,0)</f>
        <v>0</v>
      </c>
      <c r="BH155" s="214">
        <f>IF(N155="sníž. přenesená",J155,0)</f>
        <v>0</v>
      </c>
      <c r="BI155" s="214">
        <f>IF(N155="nulová",J155,0)</f>
        <v>0</v>
      </c>
      <c r="BJ155" s="15" t="s">
        <v>76</v>
      </c>
      <c r="BK155" s="214">
        <f>ROUND(I155*H155,2)</f>
        <v>0</v>
      </c>
      <c r="BL155" s="15" t="s">
        <v>126</v>
      </c>
      <c r="BM155" s="15" t="s">
        <v>451</v>
      </c>
    </row>
    <row r="156" s="11" customFormat="1">
      <c r="B156" s="215"/>
      <c r="C156" s="216"/>
      <c r="D156" s="217" t="s">
        <v>128</v>
      </c>
      <c r="E156" s="218" t="s">
        <v>1</v>
      </c>
      <c r="F156" s="219" t="s">
        <v>452</v>
      </c>
      <c r="G156" s="216"/>
      <c r="H156" s="220">
        <v>1.169</v>
      </c>
      <c r="I156" s="221"/>
      <c r="J156" s="216"/>
      <c r="K156" s="216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128</v>
      </c>
      <c r="AU156" s="226" t="s">
        <v>78</v>
      </c>
      <c r="AV156" s="11" t="s">
        <v>78</v>
      </c>
      <c r="AW156" s="11" t="s">
        <v>31</v>
      </c>
      <c r="AX156" s="11" t="s">
        <v>76</v>
      </c>
      <c r="AY156" s="226" t="s">
        <v>119</v>
      </c>
    </row>
    <row r="157" s="1" customFormat="1" ht="16.5" customHeight="1">
      <c r="B157" s="36"/>
      <c r="C157" s="203" t="s">
        <v>307</v>
      </c>
      <c r="D157" s="203" t="s">
        <v>121</v>
      </c>
      <c r="E157" s="204" t="s">
        <v>282</v>
      </c>
      <c r="F157" s="205" t="s">
        <v>283</v>
      </c>
      <c r="G157" s="206" t="s">
        <v>141</v>
      </c>
      <c r="H157" s="207">
        <v>16.300000000000001</v>
      </c>
      <c r="I157" s="208"/>
      <c r="J157" s="209">
        <f>ROUND(I157*H157,2)</f>
        <v>0</v>
      </c>
      <c r="K157" s="205" t="s">
        <v>1</v>
      </c>
      <c r="L157" s="41"/>
      <c r="M157" s="210" t="s">
        <v>1</v>
      </c>
      <c r="N157" s="211" t="s">
        <v>39</v>
      </c>
      <c r="O157" s="77"/>
      <c r="P157" s="212">
        <f>O157*H157</f>
        <v>0</v>
      </c>
      <c r="Q157" s="212">
        <v>0.00018000000000000001</v>
      </c>
      <c r="R157" s="212">
        <f>Q157*H157</f>
        <v>0.0029340000000000004</v>
      </c>
      <c r="S157" s="212">
        <v>0</v>
      </c>
      <c r="T157" s="213">
        <f>S157*H157</f>
        <v>0</v>
      </c>
      <c r="AR157" s="15" t="s">
        <v>126</v>
      </c>
      <c r="AT157" s="15" t="s">
        <v>121</v>
      </c>
      <c r="AU157" s="15" t="s">
        <v>78</v>
      </c>
      <c r="AY157" s="15" t="s">
        <v>119</v>
      </c>
      <c r="BE157" s="214">
        <f>IF(N157="základní",J157,0)</f>
        <v>0</v>
      </c>
      <c r="BF157" s="214">
        <f>IF(N157="snížená",J157,0)</f>
        <v>0</v>
      </c>
      <c r="BG157" s="214">
        <f>IF(N157="zákl. přenesená",J157,0)</f>
        <v>0</v>
      </c>
      <c r="BH157" s="214">
        <f>IF(N157="sníž. přenesená",J157,0)</f>
        <v>0</v>
      </c>
      <c r="BI157" s="214">
        <f>IF(N157="nulová",J157,0)</f>
        <v>0</v>
      </c>
      <c r="BJ157" s="15" t="s">
        <v>76</v>
      </c>
      <c r="BK157" s="214">
        <f>ROUND(I157*H157,2)</f>
        <v>0</v>
      </c>
      <c r="BL157" s="15" t="s">
        <v>126</v>
      </c>
      <c r="BM157" s="15" t="s">
        <v>453</v>
      </c>
    </row>
    <row r="158" s="1" customFormat="1" ht="16.5" customHeight="1">
      <c r="B158" s="36"/>
      <c r="C158" s="203" t="s">
        <v>311</v>
      </c>
      <c r="D158" s="203" t="s">
        <v>121</v>
      </c>
      <c r="E158" s="204" t="s">
        <v>286</v>
      </c>
      <c r="F158" s="205" t="s">
        <v>287</v>
      </c>
      <c r="G158" s="206" t="s">
        <v>141</v>
      </c>
      <c r="H158" s="207">
        <v>16.300000000000001</v>
      </c>
      <c r="I158" s="208"/>
      <c r="J158" s="209">
        <f>ROUND(I158*H158,2)</f>
        <v>0</v>
      </c>
      <c r="K158" s="205" t="s">
        <v>125</v>
      </c>
      <c r="L158" s="41"/>
      <c r="M158" s="210" t="s">
        <v>1</v>
      </c>
      <c r="N158" s="211" t="s">
        <v>39</v>
      </c>
      <c r="O158" s="77"/>
      <c r="P158" s="212">
        <f>O158*H158</f>
        <v>0</v>
      </c>
      <c r="Q158" s="212">
        <v>0</v>
      </c>
      <c r="R158" s="212">
        <f>Q158*H158</f>
        <v>0</v>
      </c>
      <c r="S158" s="212">
        <v>0</v>
      </c>
      <c r="T158" s="213">
        <f>S158*H158</f>
        <v>0</v>
      </c>
      <c r="AR158" s="15" t="s">
        <v>126</v>
      </c>
      <c r="AT158" s="15" t="s">
        <v>121</v>
      </c>
      <c r="AU158" s="15" t="s">
        <v>78</v>
      </c>
      <c r="AY158" s="15" t="s">
        <v>119</v>
      </c>
      <c r="BE158" s="214">
        <f>IF(N158="základní",J158,0)</f>
        <v>0</v>
      </c>
      <c r="BF158" s="214">
        <f>IF(N158="snížená",J158,0)</f>
        <v>0</v>
      </c>
      <c r="BG158" s="214">
        <f>IF(N158="zákl. přenesená",J158,0)</f>
        <v>0</v>
      </c>
      <c r="BH158" s="214">
        <f>IF(N158="sníž. přenesená",J158,0)</f>
        <v>0</v>
      </c>
      <c r="BI158" s="214">
        <f>IF(N158="nulová",J158,0)</f>
        <v>0</v>
      </c>
      <c r="BJ158" s="15" t="s">
        <v>76</v>
      </c>
      <c r="BK158" s="214">
        <f>ROUND(I158*H158,2)</f>
        <v>0</v>
      </c>
      <c r="BL158" s="15" t="s">
        <v>126</v>
      </c>
      <c r="BM158" s="15" t="s">
        <v>454</v>
      </c>
    </row>
    <row r="159" s="10" customFormat="1" ht="22.8" customHeight="1">
      <c r="B159" s="187"/>
      <c r="C159" s="188"/>
      <c r="D159" s="189" t="s">
        <v>67</v>
      </c>
      <c r="E159" s="201" t="s">
        <v>295</v>
      </c>
      <c r="F159" s="201" t="s">
        <v>296</v>
      </c>
      <c r="G159" s="188"/>
      <c r="H159" s="188"/>
      <c r="I159" s="191"/>
      <c r="J159" s="202">
        <f>BK159</f>
        <v>0</v>
      </c>
      <c r="K159" s="188"/>
      <c r="L159" s="193"/>
      <c r="M159" s="194"/>
      <c r="N159" s="195"/>
      <c r="O159" s="195"/>
      <c r="P159" s="196">
        <f>SUM(P160:P168)</f>
        <v>0</v>
      </c>
      <c r="Q159" s="195"/>
      <c r="R159" s="196">
        <f>SUM(R160:R168)</f>
        <v>0</v>
      </c>
      <c r="S159" s="195"/>
      <c r="T159" s="197">
        <f>SUM(T160:T168)</f>
        <v>0</v>
      </c>
      <c r="AR159" s="198" t="s">
        <v>76</v>
      </c>
      <c r="AT159" s="199" t="s">
        <v>67</v>
      </c>
      <c r="AU159" s="199" t="s">
        <v>76</v>
      </c>
      <c r="AY159" s="198" t="s">
        <v>119</v>
      </c>
      <c r="BK159" s="200">
        <f>SUM(BK160:BK168)</f>
        <v>0</v>
      </c>
    </row>
    <row r="160" s="1" customFormat="1" ht="16.5" customHeight="1">
      <c r="B160" s="36"/>
      <c r="C160" s="203" t="s">
        <v>316</v>
      </c>
      <c r="D160" s="203" t="s">
        <v>121</v>
      </c>
      <c r="E160" s="204" t="s">
        <v>298</v>
      </c>
      <c r="F160" s="205" t="s">
        <v>299</v>
      </c>
      <c r="G160" s="206" t="s">
        <v>300</v>
      </c>
      <c r="H160" s="207">
        <v>42.463999999999999</v>
      </c>
      <c r="I160" s="208"/>
      <c r="J160" s="209">
        <f>ROUND(I160*H160,2)</f>
        <v>0</v>
      </c>
      <c r="K160" s="205" t="s">
        <v>125</v>
      </c>
      <c r="L160" s="41"/>
      <c r="M160" s="210" t="s">
        <v>1</v>
      </c>
      <c r="N160" s="211" t="s">
        <v>39</v>
      </c>
      <c r="O160" s="77"/>
      <c r="P160" s="212">
        <f>O160*H160</f>
        <v>0</v>
      </c>
      <c r="Q160" s="212">
        <v>0</v>
      </c>
      <c r="R160" s="212">
        <f>Q160*H160</f>
        <v>0</v>
      </c>
      <c r="S160" s="212">
        <v>0</v>
      </c>
      <c r="T160" s="213">
        <f>S160*H160</f>
        <v>0</v>
      </c>
      <c r="AR160" s="15" t="s">
        <v>126</v>
      </c>
      <c r="AT160" s="15" t="s">
        <v>121</v>
      </c>
      <c r="AU160" s="15" t="s">
        <v>78</v>
      </c>
      <c r="AY160" s="15" t="s">
        <v>119</v>
      </c>
      <c r="BE160" s="214">
        <f>IF(N160="základní",J160,0)</f>
        <v>0</v>
      </c>
      <c r="BF160" s="214">
        <f>IF(N160="snížená",J160,0)</f>
        <v>0</v>
      </c>
      <c r="BG160" s="214">
        <f>IF(N160="zákl. přenesená",J160,0)</f>
        <v>0</v>
      </c>
      <c r="BH160" s="214">
        <f>IF(N160="sníž. přenesená",J160,0)</f>
        <v>0</v>
      </c>
      <c r="BI160" s="214">
        <f>IF(N160="nulová",J160,0)</f>
        <v>0</v>
      </c>
      <c r="BJ160" s="15" t="s">
        <v>76</v>
      </c>
      <c r="BK160" s="214">
        <f>ROUND(I160*H160,2)</f>
        <v>0</v>
      </c>
      <c r="BL160" s="15" t="s">
        <v>126</v>
      </c>
      <c r="BM160" s="15" t="s">
        <v>455</v>
      </c>
    </row>
    <row r="161" s="1" customFormat="1" ht="22.5" customHeight="1">
      <c r="B161" s="36"/>
      <c r="C161" s="203" t="s">
        <v>323</v>
      </c>
      <c r="D161" s="203" t="s">
        <v>121</v>
      </c>
      <c r="E161" s="204" t="s">
        <v>303</v>
      </c>
      <c r="F161" s="205" t="s">
        <v>304</v>
      </c>
      <c r="G161" s="206" t="s">
        <v>300</v>
      </c>
      <c r="H161" s="207">
        <v>382.17599999999999</v>
      </c>
      <c r="I161" s="208"/>
      <c r="J161" s="209">
        <f>ROUND(I161*H161,2)</f>
        <v>0</v>
      </c>
      <c r="K161" s="205" t="s">
        <v>125</v>
      </c>
      <c r="L161" s="41"/>
      <c r="M161" s="210" t="s">
        <v>1</v>
      </c>
      <c r="N161" s="211" t="s">
        <v>39</v>
      </c>
      <c r="O161" s="77"/>
      <c r="P161" s="212">
        <f>O161*H161</f>
        <v>0</v>
      </c>
      <c r="Q161" s="212">
        <v>0</v>
      </c>
      <c r="R161" s="212">
        <f>Q161*H161</f>
        <v>0</v>
      </c>
      <c r="S161" s="212">
        <v>0</v>
      </c>
      <c r="T161" s="213">
        <f>S161*H161</f>
        <v>0</v>
      </c>
      <c r="AR161" s="15" t="s">
        <v>126</v>
      </c>
      <c r="AT161" s="15" t="s">
        <v>121</v>
      </c>
      <c r="AU161" s="15" t="s">
        <v>78</v>
      </c>
      <c r="AY161" s="15" t="s">
        <v>119</v>
      </c>
      <c r="BE161" s="214">
        <f>IF(N161="základní",J161,0)</f>
        <v>0</v>
      </c>
      <c r="BF161" s="214">
        <f>IF(N161="snížená",J161,0)</f>
        <v>0</v>
      </c>
      <c r="BG161" s="214">
        <f>IF(N161="zákl. přenesená",J161,0)</f>
        <v>0</v>
      </c>
      <c r="BH161" s="214">
        <f>IF(N161="sníž. přenesená",J161,0)</f>
        <v>0</v>
      </c>
      <c r="BI161" s="214">
        <f>IF(N161="nulová",J161,0)</f>
        <v>0</v>
      </c>
      <c r="BJ161" s="15" t="s">
        <v>76</v>
      </c>
      <c r="BK161" s="214">
        <f>ROUND(I161*H161,2)</f>
        <v>0</v>
      </c>
      <c r="BL161" s="15" t="s">
        <v>126</v>
      </c>
      <c r="BM161" s="15" t="s">
        <v>456</v>
      </c>
    </row>
    <row r="162" s="11" customFormat="1">
      <c r="B162" s="215"/>
      <c r="C162" s="216"/>
      <c r="D162" s="217" t="s">
        <v>128</v>
      </c>
      <c r="E162" s="216"/>
      <c r="F162" s="219" t="s">
        <v>457</v>
      </c>
      <c r="G162" s="216"/>
      <c r="H162" s="220">
        <v>382.17599999999999</v>
      </c>
      <c r="I162" s="221"/>
      <c r="J162" s="216"/>
      <c r="K162" s="216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128</v>
      </c>
      <c r="AU162" s="226" t="s">
        <v>78</v>
      </c>
      <c r="AV162" s="11" t="s">
        <v>78</v>
      </c>
      <c r="AW162" s="11" t="s">
        <v>4</v>
      </c>
      <c r="AX162" s="11" t="s">
        <v>76</v>
      </c>
      <c r="AY162" s="226" t="s">
        <v>119</v>
      </c>
    </row>
    <row r="163" s="1" customFormat="1" ht="22.5" customHeight="1">
      <c r="B163" s="36"/>
      <c r="C163" s="203" t="s">
        <v>331</v>
      </c>
      <c r="D163" s="203" t="s">
        <v>121</v>
      </c>
      <c r="E163" s="204" t="s">
        <v>308</v>
      </c>
      <c r="F163" s="205" t="s">
        <v>309</v>
      </c>
      <c r="G163" s="206" t="s">
        <v>300</v>
      </c>
      <c r="H163" s="207">
        <v>24.713999999999999</v>
      </c>
      <c r="I163" s="208"/>
      <c r="J163" s="209">
        <f>ROUND(I163*H163,2)</f>
        <v>0</v>
      </c>
      <c r="K163" s="205" t="s">
        <v>125</v>
      </c>
      <c r="L163" s="41"/>
      <c r="M163" s="210" t="s">
        <v>1</v>
      </c>
      <c r="N163" s="211" t="s">
        <v>39</v>
      </c>
      <c r="O163" s="77"/>
      <c r="P163" s="212">
        <f>O163*H163</f>
        <v>0</v>
      </c>
      <c r="Q163" s="212">
        <v>0</v>
      </c>
      <c r="R163" s="212">
        <f>Q163*H163</f>
        <v>0</v>
      </c>
      <c r="S163" s="212">
        <v>0</v>
      </c>
      <c r="T163" s="213">
        <f>S163*H163</f>
        <v>0</v>
      </c>
      <c r="AR163" s="15" t="s">
        <v>126</v>
      </c>
      <c r="AT163" s="15" t="s">
        <v>121</v>
      </c>
      <c r="AU163" s="15" t="s">
        <v>78</v>
      </c>
      <c r="AY163" s="15" t="s">
        <v>119</v>
      </c>
      <c r="BE163" s="214">
        <f>IF(N163="základní",J163,0)</f>
        <v>0</v>
      </c>
      <c r="BF163" s="214">
        <f>IF(N163="snížená",J163,0)</f>
        <v>0</v>
      </c>
      <c r="BG163" s="214">
        <f>IF(N163="zákl. přenesená",J163,0)</f>
        <v>0</v>
      </c>
      <c r="BH163" s="214">
        <f>IF(N163="sníž. přenesená",J163,0)</f>
        <v>0</v>
      </c>
      <c r="BI163" s="214">
        <f>IF(N163="nulová",J163,0)</f>
        <v>0</v>
      </c>
      <c r="BJ163" s="15" t="s">
        <v>76</v>
      </c>
      <c r="BK163" s="214">
        <f>ROUND(I163*H163,2)</f>
        <v>0</v>
      </c>
      <c r="BL163" s="15" t="s">
        <v>126</v>
      </c>
      <c r="BM163" s="15" t="s">
        <v>458</v>
      </c>
    </row>
    <row r="164" s="11" customFormat="1">
      <c r="B164" s="215"/>
      <c r="C164" s="216"/>
      <c r="D164" s="217" t="s">
        <v>128</v>
      </c>
      <c r="E164" s="218" t="s">
        <v>1</v>
      </c>
      <c r="F164" s="219" t="s">
        <v>459</v>
      </c>
      <c r="G164" s="216"/>
      <c r="H164" s="220">
        <v>24.713999999999999</v>
      </c>
      <c r="I164" s="221"/>
      <c r="J164" s="216"/>
      <c r="K164" s="216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128</v>
      </c>
      <c r="AU164" s="226" t="s">
        <v>78</v>
      </c>
      <c r="AV164" s="11" t="s">
        <v>78</v>
      </c>
      <c r="AW164" s="11" t="s">
        <v>31</v>
      </c>
      <c r="AX164" s="11" t="s">
        <v>76</v>
      </c>
      <c r="AY164" s="226" t="s">
        <v>119</v>
      </c>
    </row>
    <row r="165" s="1" customFormat="1" ht="22.5" customHeight="1">
      <c r="B165" s="36"/>
      <c r="C165" s="203" t="s">
        <v>338</v>
      </c>
      <c r="D165" s="203" t="s">
        <v>121</v>
      </c>
      <c r="E165" s="204" t="s">
        <v>312</v>
      </c>
      <c r="F165" s="205" t="s">
        <v>313</v>
      </c>
      <c r="G165" s="206" t="s">
        <v>300</v>
      </c>
      <c r="H165" s="207">
        <v>4.7889999999999997</v>
      </c>
      <c r="I165" s="208"/>
      <c r="J165" s="209">
        <f>ROUND(I165*H165,2)</f>
        <v>0</v>
      </c>
      <c r="K165" s="205" t="s">
        <v>125</v>
      </c>
      <c r="L165" s="41"/>
      <c r="M165" s="210" t="s">
        <v>1</v>
      </c>
      <c r="N165" s="211" t="s">
        <v>39</v>
      </c>
      <c r="O165" s="77"/>
      <c r="P165" s="212">
        <f>O165*H165</f>
        <v>0</v>
      </c>
      <c r="Q165" s="212">
        <v>0</v>
      </c>
      <c r="R165" s="212">
        <f>Q165*H165</f>
        <v>0</v>
      </c>
      <c r="S165" s="212">
        <v>0</v>
      </c>
      <c r="T165" s="213">
        <f>S165*H165</f>
        <v>0</v>
      </c>
      <c r="AR165" s="15" t="s">
        <v>126</v>
      </c>
      <c r="AT165" s="15" t="s">
        <v>121</v>
      </c>
      <c r="AU165" s="15" t="s">
        <v>78</v>
      </c>
      <c r="AY165" s="15" t="s">
        <v>119</v>
      </c>
      <c r="BE165" s="214">
        <f>IF(N165="základní",J165,0)</f>
        <v>0</v>
      </c>
      <c r="BF165" s="214">
        <f>IF(N165="snížená",J165,0)</f>
        <v>0</v>
      </c>
      <c r="BG165" s="214">
        <f>IF(N165="zákl. přenesená",J165,0)</f>
        <v>0</v>
      </c>
      <c r="BH165" s="214">
        <f>IF(N165="sníž. přenesená",J165,0)</f>
        <v>0</v>
      </c>
      <c r="BI165" s="214">
        <f>IF(N165="nulová",J165,0)</f>
        <v>0</v>
      </c>
      <c r="BJ165" s="15" t="s">
        <v>76</v>
      </c>
      <c r="BK165" s="214">
        <f>ROUND(I165*H165,2)</f>
        <v>0</v>
      </c>
      <c r="BL165" s="15" t="s">
        <v>126</v>
      </c>
      <c r="BM165" s="15" t="s">
        <v>460</v>
      </c>
    </row>
    <row r="166" s="11" customFormat="1">
      <c r="B166" s="215"/>
      <c r="C166" s="216"/>
      <c r="D166" s="217" t="s">
        <v>128</v>
      </c>
      <c r="E166" s="218" t="s">
        <v>1</v>
      </c>
      <c r="F166" s="219" t="s">
        <v>461</v>
      </c>
      <c r="G166" s="216"/>
      <c r="H166" s="220">
        <v>4.7889999999999997</v>
      </c>
      <c r="I166" s="221"/>
      <c r="J166" s="216"/>
      <c r="K166" s="216"/>
      <c r="L166" s="222"/>
      <c r="M166" s="223"/>
      <c r="N166" s="224"/>
      <c r="O166" s="224"/>
      <c r="P166" s="224"/>
      <c r="Q166" s="224"/>
      <c r="R166" s="224"/>
      <c r="S166" s="224"/>
      <c r="T166" s="225"/>
      <c r="AT166" s="226" t="s">
        <v>128</v>
      </c>
      <c r="AU166" s="226" t="s">
        <v>78</v>
      </c>
      <c r="AV166" s="11" t="s">
        <v>78</v>
      </c>
      <c r="AW166" s="11" t="s">
        <v>31</v>
      </c>
      <c r="AX166" s="11" t="s">
        <v>76</v>
      </c>
      <c r="AY166" s="226" t="s">
        <v>119</v>
      </c>
    </row>
    <row r="167" s="1" customFormat="1" ht="22.5" customHeight="1">
      <c r="B167" s="36"/>
      <c r="C167" s="203" t="s">
        <v>342</v>
      </c>
      <c r="D167" s="203" t="s">
        <v>121</v>
      </c>
      <c r="E167" s="204" t="s">
        <v>317</v>
      </c>
      <c r="F167" s="205" t="s">
        <v>318</v>
      </c>
      <c r="G167" s="206" t="s">
        <v>300</v>
      </c>
      <c r="H167" s="207">
        <v>12.962</v>
      </c>
      <c r="I167" s="208"/>
      <c r="J167" s="209">
        <f>ROUND(I167*H167,2)</f>
        <v>0</v>
      </c>
      <c r="K167" s="205" t="s">
        <v>125</v>
      </c>
      <c r="L167" s="41"/>
      <c r="M167" s="210" t="s">
        <v>1</v>
      </c>
      <c r="N167" s="211" t="s">
        <v>39</v>
      </c>
      <c r="O167" s="77"/>
      <c r="P167" s="212">
        <f>O167*H167</f>
        <v>0</v>
      </c>
      <c r="Q167" s="212">
        <v>0</v>
      </c>
      <c r="R167" s="212">
        <f>Q167*H167</f>
        <v>0</v>
      </c>
      <c r="S167" s="212">
        <v>0</v>
      </c>
      <c r="T167" s="213">
        <f>S167*H167</f>
        <v>0</v>
      </c>
      <c r="AR167" s="15" t="s">
        <v>126</v>
      </c>
      <c r="AT167" s="15" t="s">
        <v>121</v>
      </c>
      <c r="AU167" s="15" t="s">
        <v>78</v>
      </c>
      <c r="AY167" s="15" t="s">
        <v>119</v>
      </c>
      <c r="BE167" s="214">
        <f>IF(N167="základní",J167,0)</f>
        <v>0</v>
      </c>
      <c r="BF167" s="214">
        <f>IF(N167="snížená",J167,0)</f>
        <v>0</v>
      </c>
      <c r="BG167" s="214">
        <f>IF(N167="zákl. přenesená",J167,0)</f>
        <v>0</v>
      </c>
      <c r="BH167" s="214">
        <f>IF(N167="sníž. přenesená",J167,0)</f>
        <v>0</v>
      </c>
      <c r="BI167" s="214">
        <f>IF(N167="nulová",J167,0)</f>
        <v>0</v>
      </c>
      <c r="BJ167" s="15" t="s">
        <v>76</v>
      </c>
      <c r="BK167" s="214">
        <f>ROUND(I167*H167,2)</f>
        <v>0</v>
      </c>
      <c r="BL167" s="15" t="s">
        <v>126</v>
      </c>
      <c r="BM167" s="15" t="s">
        <v>462</v>
      </c>
    </row>
    <row r="168" s="11" customFormat="1">
      <c r="B168" s="215"/>
      <c r="C168" s="216"/>
      <c r="D168" s="217" t="s">
        <v>128</v>
      </c>
      <c r="E168" s="218" t="s">
        <v>1</v>
      </c>
      <c r="F168" s="219" t="s">
        <v>463</v>
      </c>
      <c r="G168" s="216"/>
      <c r="H168" s="220">
        <v>12.962</v>
      </c>
      <c r="I168" s="221"/>
      <c r="J168" s="216"/>
      <c r="K168" s="216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128</v>
      </c>
      <c r="AU168" s="226" t="s">
        <v>78</v>
      </c>
      <c r="AV168" s="11" t="s">
        <v>78</v>
      </c>
      <c r="AW168" s="11" t="s">
        <v>31</v>
      </c>
      <c r="AX168" s="11" t="s">
        <v>76</v>
      </c>
      <c r="AY168" s="226" t="s">
        <v>119</v>
      </c>
    </row>
    <row r="169" s="10" customFormat="1" ht="22.8" customHeight="1">
      <c r="B169" s="187"/>
      <c r="C169" s="188"/>
      <c r="D169" s="189" t="s">
        <v>67</v>
      </c>
      <c r="E169" s="201" t="s">
        <v>321</v>
      </c>
      <c r="F169" s="201" t="s">
        <v>322</v>
      </c>
      <c r="G169" s="188"/>
      <c r="H169" s="188"/>
      <c r="I169" s="191"/>
      <c r="J169" s="202">
        <f>BK169</f>
        <v>0</v>
      </c>
      <c r="K169" s="188"/>
      <c r="L169" s="193"/>
      <c r="M169" s="194"/>
      <c r="N169" s="195"/>
      <c r="O169" s="195"/>
      <c r="P169" s="196">
        <f>P170</f>
        <v>0</v>
      </c>
      <c r="Q169" s="195"/>
      <c r="R169" s="196">
        <f>R170</f>
        <v>0</v>
      </c>
      <c r="S169" s="195"/>
      <c r="T169" s="197">
        <f>T170</f>
        <v>0</v>
      </c>
      <c r="AR169" s="198" t="s">
        <v>76</v>
      </c>
      <c r="AT169" s="199" t="s">
        <v>67</v>
      </c>
      <c r="AU169" s="199" t="s">
        <v>76</v>
      </c>
      <c r="AY169" s="198" t="s">
        <v>119</v>
      </c>
      <c r="BK169" s="200">
        <f>BK170</f>
        <v>0</v>
      </c>
    </row>
    <row r="170" s="1" customFormat="1" ht="16.5" customHeight="1">
      <c r="B170" s="36"/>
      <c r="C170" s="203" t="s">
        <v>464</v>
      </c>
      <c r="D170" s="203" t="s">
        <v>121</v>
      </c>
      <c r="E170" s="204" t="s">
        <v>324</v>
      </c>
      <c r="F170" s="205" t="s">
        <v>325</v>
      </c>
      <c r="G170" s="206" t="s">
        <v>300</v>
      </c>
      <c r="H170" s="207">
        <v>34.890999999999998</v>
      </c>
      <c r="I170" s="208"/>
      <c r="J170" s="209">
        <f>ROUND(I170*H170,2)</f>
        <v>0</v>
      </c>
      <c r="K170" s="205" t="s">
        <v>125</v>
      </c>
      <c r="L170" s="41"/>
      <c r="M170" s="210" t="s">
        <v>1</v>
      </c>
      <c r="N170" s="211" t="s">
        <v>39</v>
      </c>
      <c r="O170" s="77"/>
      <c r="P170" s="212">
        <f>O170*H170</f>
        <v>0</v>
      </c>
      <c r="Q170" s="212">
        <v>0</v>
      </c>
      <c r="R170" s="212">
        <f>Q170*H170</f>
        <v>0</v>
      </c>
      <c r="S170" s="212">
        <v>0</v>
      </c>
      <c r="T170" s="213">
        <f>S170*H170</f>
        <v>0</v>
      </c>
      <c r="AR170" s="15" t="s">
        <v>126</v>
      </c>
      <c r="AT170" s="15" t="s">
        <v>121</v>
      </c>
      <c r="AU170" s="15" t="s">
        <v>78</v>
      </c>
      <c r="AY170" s="15" t="s">
        <v>119</v>
      </c>
      <c r="BE170" s="214">
        <f>IF(N170="základní",J170,0)</f>
        <v>0</v>
      </c>
      <c r="BF170" s="214">
        <f>IF(N170="snížená",J170,0)</f>
        <v>0</v>
      </c>
      <c r="BG170" s="214">
        <f>IF(N170="zákl. přenesená",J170,0)</f>
        <v>0</v>
      </c>
      <c r="BH170" s="214">
        <f>IF(N170="sníž. přenesená",J170,0)</f>
        <v>0</v>
      </c>
      <c r="BI170" s="214">
        <f>IF(N170="nulová",J170,0)</f>
        <v>0</v>
      </c>
      <c r="BJ170" s="15" t="s">
        <v>76</v>
      </c>
      <c r="BK170" s="214">
        <f>ROUND(I170*H170,2)</f>
        <v>0</v>
      </c>
      <c r="BL170" s="15" t="s">
        <v>126</v>
      </c>
      <c r="BM170" s="15" t="s">
        <v>465</v>
      </c>
    </row>
    <row r="171" s="10" customFormat="1" ht="25.92" customHeight="1">
      <c r="B171" s="187"/>
      <c r="C171" s="188"/>
      <c r="D171" s="189" t="s">
        <v>67</v>
      </c>
      <c r="E171" s="190" t="s">
        <v>327</v>
      </c>
      <c r="F171" s="190" t="s">
        <v>328</v>
      </c>
      <c r="G171" s="188"/>
      <c r="H171" s="188"/>
      <c r="I171" s="191"/>
      <c r="J171" s="192">
        <f>BK171</f>
        <v>0</v>
      </c>
      <c r="K171" s="188"/>
      <c r="L171" s="193"/>
      <c r="M171" s="194"/>
      <c r="N171" s="195"/>
      <c r="O171" s="195"/>
      <c r="P171" s="196">
        <f>P172+P174</f>
        <v>0</v>
      </c>
      <c r="Q171" s="195"/>
      <c r="R171" s="196">
        <f>R172+R174</f>
        <v>0</v>
      </c>
      <c r="S171" s="195"/>
      <c r="T171" s="197">
        <f>T172+T174</f>
        <v>0</v>
      </c>
      <c r="AR171" s="198" t="s">
        <v>144</v>
      </c>
      <c r="AT171" s="199" t="s">
        <v>67</v>
      </c>
      <c r="AU171" s="199" t="s">
        <v>68</v>
      </c>
      <c r="AY171" s="198" t="s">
        <v>119</v>
      </c>
      <c r="BK171" s="200">
        <f>BK172+BK174</f>
        <v>0</v>
      </c>
    </row>
    <row r="172" s="10" customFormat="1" ht="22.8" customHeight="1">
      <c r="B172" s="187"/>
      <c r="C172" s="188"/>
      <c r="D172" s="189" t="s">
        <v>67</v>
      </c>
      <c r="E172" s="201" t="s">
        <v>329</v>
      </c>
      <c r="F172" s="201" t="s">
        <v>330</v>
      </c>
      <c r="G172" s="188"/>
      <c r="H172" s="188"/>
      <c r="I172" s="191"/>
      <c r="J172" s="202">
        <f>BK172</f>
        <v>0</v>
      </c>
      <c r="K172" s="188"/>
      <c r="L172" s="193"/>
      <c r="M172" s="194"/>
      <c r="N172" s="195"/>
      <c r="O172" s="195"/>
      <c r="P172" s="196">
        <f>P173</f>
        <v>0</v>
      </c>
      <c r="Q172" s="195"/>
      <c r="R172" s="196">
        <f>R173</f>
        <v>0</v>
      </c>
      <c r="S172" s="195"/>
      <c r="T172" s="197">
        <f>T173</f>
        <v>0</v>
      </c>
      <c r="AR172" s="198" t="s">
        <v>144</v>
      </c>
      <c r="AT172" s="199" t="s">
        <v>67</v>
      </c>
      <c r="AU172" s="199" t="s">
        <v>76</v>
      </c>
      <c r="AY172" s="198" t="s">
        <v>119</v>
      </c>
      <c r="BK172" s="200">
        <f>BK173</f>
        <v>0</v>
      </c>
    </row>
    <row r="173" s="1" customFormat="1" ht="16.5" customHeight="1">
      <c r="B173" s="36"/>
      <c r="C173" s="203" t="s">
        <v>466</v>
      </c>
      <c r="D173" s="203" t="s">
        <v>121</v>
      </c>
      <c r="E173" s="204" t="s">
        <v>332</v>
      </c>
      <c r="F173" s="205" t="s">
        <v>333</v>
      </c>
      <c r="G173" s="206" t="s">
        <v>147</v>
      </c>
      <c r="H173" s="207">
        <v>1</v>
      </c>
      <c r="I173" s="208"/>
      <c r="J173" s="209">
        <f>ROUND(I173*H173,2)</f>
        <v>0</v>
      </c>
      <c r="K173" s="205" t="s">
        <v>1</v>
      </c>
      <c r="L173" s="41"/>
      <c r="M173" s="210" t="s">
        <v>1</v>
      </c>
      <c r="N173" s="211" t="s">
        <v>39</v>
      </c>
      <c r="O173" s="77"/>
      <c r="P173" s="212">
        <f>O173*H173</f>
        <v>0</v>
      </c>
      <c r="Q173" s="212">
        <v>0</v>
      </c>
      <c r="R173" s="212">
        <f>Q173*H173</f>
        <v>0</v>
      </c>
      <c r="S173" s="212">
        <v>0</v>
      </c>
      <c r="T173" s="213">
        <f>S173*H173</f>
        <v>0</v>
      </c>
      <c r="AR173" s="15" t="s">
        <v>334</v>
      </c>
      <c r="AT173" s="15" t="s">
        <v>121</v>
      </c>
      <c r="AU173" s="15" t="s">
        <v>78</v>
      </c>
      <c r="AY173" s="15" t="s">
        <v>119</v>
      </c>
      <c r="BE173" s="214">
        <f>IF(N173="základní",J173,0)</f>
        <v>0</v>
      </c>
      <c r="BF173" s="214">
        <f>IF(N173="snížená",J173,0)</f>
        <v>0</v>
      </c>
      <c r="BG173" s="214">
        <f>IF(N173="zákl. přenesená",J173,0)</f>
        <v>0</v>
      </c>
      <c r="BH173" s="214">
        <f>IF(N173="sníž. přenesená",J173,0)</f>
        <v>0</v>
      </c>
      <c r="BI173" s="214">
        <f>IF(N173="nulová",J173,0)</f>
        <v>0</v>
      </c>
      <c r="BJ173" s="15" t="s">
        <v>76</v>
      </c>
      <c r="BK173" s="214">
        <f>ROUND(I173*H173,2)</f>
        <v>0</v>
      </c>
      <c r="BL173" s="15" t="s">
        <v>334</v>
      </c>
      <c r="BM173" s="15" t="s">
        <v>467</v>
      </c>
    </row>
    <row r="174" s="10" customFormat="1" ht="22.8" customHeight="1">
      <c r="B174" s="187"/>
      <c r="C174" s="188"/>
      <c r="D174" s="189" t="s">
        <v>67</v>
      </c>
      <c r="E174" s="201" t="s">
        <v>336</v>
      </c>
      <c r="F174" s="201" t="s">
        <v>337</v>
      </c>
      <c r="G174" s="188"/>
      <c r="H174" s="188"/>
      <c r="I174" s="191"/>
      <c r="J174" s="202">
        <f>BK174</f>
        <v>0</v>
      </c>
      <c r="K174" s="188"/>
      <c r="L174" s="193"/>
      <c r="M174" s="194"/>
      <c r="N174" s="195"/>
      <c r="O174" s="195"/>
      <c r="P174" s="196">
        <f>SUM(P175:P176)</f>
        <v>0</v>
      </c>
      <c r="Q174" s="195"/>
      <c r="R174" s="196">
        <f>SUM(R175:R176)</f>
        <v>0</v>
      </c>
      <c r="S174" s="195"/>
      <c r="T174" s="197">
        <f>SUM(T175:T176)</f>
        <v>0</v>
      </c>
      <c r="AR174" s="198" t="s">
        <v>144</v>
      </c>
      <c r="AT174" s="199" t="s">
        <v>67</v>
      </c>
      <c r="AU174" s="199" t="s">
        <v>76</v>
      </c>
      <c r="AY174" s="198" t="s">
        <v>119</v>
      </c>
      <c r="BK174" s="200">
        <f>SUM(BK175:BK176)</f>
        <v>0</v>
      </c>
    </row>
    <row r="175" s="1" customFormat="1" ht="16.5" customHeight="1">
      <c r="B175" s="36"/>
      <c r="C175" s="203" t="s">
        <v>468</v>
      </c>
      <c r="D175" s="203" t="s">
        <v>121</v>
      </c>
      <c r="E175" s="204" t="s">
        <v>339</v>
      </c>
      <c r="F175" s="205" t="s">
        <v>340</v>
      </c>
      <c r="G175" s="206" t="s">
        <v>147</v>
      </c>
      <c r="H175" s="207">
        <v>1</v>
      </c>
      <c r="I175" s="208"/>
      <c r="J175" s="209">
        <f>ROUND(I175*H175,2)</f>
        <v>0</v>
      </c>
      <c r="K175" s="205" t="s">
        <v>1</v>
      </c>
      <c r="L175" s="41"/>
      <c r="M175" s="210" t="s">
        <v>1</v>
      </c>
      <c r="N175" s="211" t="s">
        <v>39</v>
      </c>
      <c r="O175" s="77"/>
      <c r="P175" s="212">
        <f>O175*H175</f>
        <v>0</v>
      </c>
      <c r="Q175" s="212">
        <v>0</v>
      </c>
      <c r="R175" s="212">
        <f>Q175*H175</f>
        <v>0</v>
      </c>
      <c r="S175" s="212">
        <v>0</v>
      </c>
      <c r="T175" s="213">
        <f>S175*H175</f>
        <v>0</v>
      </c>
      <c r="AR175" s="15" t="s">
        <v>334</v>
      </c>
      <c r="AT175" s="15" t="s">
        <v>121</v>
      </c>
      <c r="AU175" s="15" t="s">
        <v>78</v>
      </c>
      <c r="AY175" s="15" t="s">
        <v>119</v>
      </c>
      <c r="BE175" s="214">
        <f>IF(N175="základní",J175,0)</f>
        <v>0</v>
      </c>
      <c r="BF175" s="214">
        <f>IF(N175="snížená",J175,0)</f>
        <v>0</v>
      </c>
      <c r="BG175" s="214">
        <f>IF(N175="zákl. přenesená",J175,0)</f>
        <v>0</v>
      </c>
      <c r="BH175" s="214">
        <f>IF(N175="sníž. přenesená",J175,0)</f>
        <v>0</v>
      </c>
      <c r="BI175" s="214">
        <f>IF(N175="nulová",J175,0)</f>
        <v>0</v>
      </c>
      <c r="BJ175" s="15" t="s">
        <v>76</v>
      </c>
      <c r="BK175" s="214">
        <f>ROUND(I175*H175,2)</f>
        <v>0</v>
      </c>
      <c r="BL175" s="15" t="s">
        <v>334</v>
      </c>
      <c r="BM175" s="15" t="s">
        <v>469</v>
      </c>
    </row>
    <row r="176" s="1" customFormat="1" ht="16.5" customHeight="1">
      <c r="B176" s="36"/>
      <c r="C176" s="203" t="s">
        <v>470</v>
      </c>
      <c r="D176" s="203" t="s">
        <v>121</v>
      </c>
      <c r="E176" s="204" t="s">
        <v>343</v>
      </c>
      <c r="F176" s="205" t="s">
        <v>344</v>
      </c>
      <c r="G176" s="206" t="s">
        <v>147</v>
      </c>
      <c r="H176" s="207">
        <v>1</v>
      </c>
      <c r="I176" s="208"/>
      <c r="J176" s="209">
        <f>ROUND(I176*H176,2)</f>
        <v>0</v>
      </c>
      <c r="K176" s="205" t="s">
        <v>1</v>
      </c>
      <c r="L176" s="41"/>
      <c r="M176" s="248" t="s">
        <v>1</v>
      </c>
      <c r="N176" s="249" t="s">
        <v>39</v>
      </c>
      <c r="O176" s="250"/>
      <c r="P176" s="251">
        <f>O176*H176</f>
        <v>0</v>
      </c>
      <c r="Q176" s="251">
        <v>0</v>
      </c>
      <c r="R176" s="251">
        <f>Q176*H176</f>
        <v>0</v>
      </c>
      <c r="S176" s="251">
        <v>0</v>
      </c>
      <c r="T176" s="252">
        <f>S176*H176</f>
        <v>0</v>
      </c>
      <c r="AR176" s="15" t="s">
        <v>334</v>
      </c>
      <c r="AT176" s="15" t="s">
        <v>121</v>
      </c>
      <c r="AU176" s="15" t="s">
        <v>78</v>
      </c>
      <c r="AY176" s="15" t="s">
        <v>119</v>
      </c>
      <c r="BE176" s="214">
        <f>IF(N176="základní",J176,0)</f>
        <v>0</v>
      </c>
      <c r="BF176" s="214">
        <f>IF(N176="snížená",J176,0)</f>
        <v>0</v>
      </c>
      <c r="BG176" s="214">
        <f>IF(N176="zákl. přenesená",J176,0)</f>
        <v>0</v>
      </c>
      <c r="BH176" s="214">
        <f>IF(N176="sníž. přenesená",J176,0)</f>
        <v>0</v>
      </c>
      <c r="BI176" s="214">
        <f>IF(N176="nulová",J176,0)</f>
        <v>0</v>
      </c>
      <c r="BJ176" s="15" t="s">
        <v>76</v>
      </c>
      <c r="BK176" s="214">
        <f>ROUND(I176*H176,2)</f>
        <v>0</v>
      </c>
      <c r="BL176" s="15" t="s">
        <v>334</v>
      </c>
      <c r="BM176" s="15" t="s">
        <v>471</v>
      </c>
    </row>
    <row r="177" s="1" customFormat="1" ht="6.96" customHeight="1">
      <c r="B177" s="55"/>
      <c r="C177" s="56"/>
      <c r="D177" s="56"/>
      <c r="E177" s="56"/>
      <c r="F177" s="56"/>
      <c r="G177" s="56"/>
      <c r="H177" s="56"/>
      <c r="I177" s="153"/>
      <c r="J177" s="56"/>
      <c r="K177" s="56"/>
      <c r="L177" s="41"/>
    </row>
  </sheetData>
  <sheetProtection sheet="1" autoFilter="0" formatColumns="0" formatRows="0" objects="1" scenarios="1" spinCount="100000" saltValue="3XKaIYx1OwevF/67N3fJFRC3lPpFdq7LBZbZ6ki7Xlv38o5kixV+g0lZEmy7X0nlBrEb0q63oltuIggl07ii9g==" hashValue="dWtMaSBioO1oczMJmy5QrYK2P2W1KE6NXcgQHbp9fKs+MOCecD0Fk4kp2JeXuG1X0nu8wVHZeKH8nWbXRgr+xw==" algorithmName="SHA-512" password="CC35"/>
  <autoFilter ref="C87:K176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2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5" t="s">
        <v>83</v>
      </c>
    </row>
    <row r="3" ht="6.96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8"/>
      <c r="AT3" s="15" t="s">
        <v>78</v>
      </c>
    </row>
    <row r="4" ht="24.96" customHeight="1">
      <c r="B4" s="18"/>
      <c r="D4" s="126" t="s">
        <v>87</v>
      </c>
      <c r="L4" s="18"/>
      <c r="M4" s="22" t="s">
        <v>10</v>
      </c>
      <c r="AT4" s="15" t="s">
        <v>4</v>
      </c>
    </row>
    <row r="5" ht="6.96" customHeight="1">
      <c r="B5" s="18"/>
      <c r="L5" s="18"/>
    </row>
    <row r="6" ht="12" customHeight="1">
      <c r="B6" s="18"/>
      <c r="D6" s="127" t="s">
        <v>16</v>
      </c>
      <c r="L6" s="18"/>
    </row>
    <row r="7" ht="16.5" customHeight="1">
      <c r="B7" s="18"/>
      <c r="E7" s="128" t="str">
        <f>'Rekapitulace stavby'!K6</f>
        <v>Opravy chodníkových těles v Novém Jičíně</v>
      </c>
      <c r="F7" s="127"/>
      <c r="G7" s="127"/>
      <c r="H7" s="127"/>
      <c r="L7" s="18"/>
    </row>
    <row r="8" s="1" customFormat="1" ht="12" customHeight="1">
      <c r="B8" s="41"/>
      <c r="D8" s="127" t="s">
        <v>88</v>
      </c>
      <c r="I8" s="129"/>
      <c r="L8" s="41"/>
    </row>
    <row r="9" s="1" customFormat="1" ht="36.96" customHeight="1">
      <c r="B9" s="41"/>
      <c r="E9" s="130" t="s">
        <v>472</v>
      </c>
      <c r="F9" s="1"/>
      <c r="G9" s="1"/>
      <c r="H9" s="1"/>
      <c r="I9" s="129"/>
      <c r="L9" s="41"/>
    </row>
    <row r="10" s="1" customFormat="1">
      <c r="B10" s="41"/>
      <c r="I10" s="129"/>
      <c r="L10" s="41"/>
    </row>
    <row r="11" s="1" customFormat="1" ht="12" customHeight="1">
      <c r="B11" s="41"/>
      <c r="D11" s="127" t="s">
        <v>18</v>
      </c>
      <c r="F11" s="15" t="s">
        <v>1</v>
      </c>
      <c r="I11" s="131" t="s">
        <v>19</v>
      </c>
      <c r="J11" s="15" t="s">
        <v>1</v>
      </c>
      <c r="L11" s="41"/>
    </row>
    <row r="12" s="1" customFormat="1" ht="12" customHeight="1">
      <c r="B12" s="41"/>
      <c r="D12" s="127" t="s">
        <v>20</v>
      </c>
      <c r="F12" s="15" t="s">
        <v>21</v>
      </c>
      <c r="I12" s="131" t="s">
        <v>22</v>
      </c>
      <c r="J12" s="132" t="str">
        <f>'Rekapitulace stavby'!AN8</f>
        <v>12. 4. 2019</v>
      </c>
      <c r="L12" s="41"/>
    </row>
    <row r="13" s="1" customFormat="1" ht="10.8" customHeight="1">
      <c r="B13" s="41"/>
      <c r="I13" s="129"/>
      <c r="L13" s="41"/>
    </row>
    <row r="14" s="1" customFormat="1" ht="12" customHeight="1">
      <c r="B14" s="41"/>
      <c r="D14" s="127" t="s">
        <v>24</v>
      </c>
      <c r="I14" s="131" t="s">
        <v>25</v>
      </c>
      <c r="J14" s="15" t="str">
        <f>IF('Rekapitulace stavby'!AN10="","",'Rekapitulace stavby'!AN10)</f>
        <v/>
      </c>
      <c r="L14" s="41"/>
    </row>
    <row r="15" s="1" customFormat="1" ht="18" customHeight="1">
      <c r="B15" s="41"/>
      <c r="E15" s="15" t="str">
        <f>IF('Rekapitulace stavby'!E11="","",'Rekapitulace stavby'!E11)</f>
        <v xml:space="preserve"> </v>
      </c>
      <c r="I15" s="131" t="s">
        <v>27</v>
      </c>
      <c r="J15" s="15" t="str">
        <f>IF('Rekapitulace stavby'!AN11="","",'Rekapitulace stavby'!AN11)</f>
        <v/>
      </c>
      <c r="L15" s="41"/>
    </row>
    <row r="16" s="1" customFormat="1" ht="6.96" customHeight="1">
      <c r="B16" s="41"/>
      <c r="I16" s="129"/>
      <c r="L16" s="41"/>
    </row>
    <row r="17" s="1" customFormat="1" ht="12" customHeight="1">
      <c r="B17" s="41"/>
      <c r="D17" s="127" t="s">
        <v>28</v>
      </c>
      <c r="I17" s="131" t="s">
        <v>25</v>
      </c>
      <c r="J17" s="31" t="str">
        <f>'Rekapitulace stavby'!AN13</f>
        <v>Vyplň údaj</v>
      </c>
      <c r="L17" s="41"/>
    </row>
    <row r="18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1" t="s">
        <v>27</v>
      </c>
      <c r="J18" s="31" t="str">
        <f>'Rekapitulace stavby'!AN14</f>
        <v>Vyplň údaj</v>
      </c>
      <c r="L18" s="41"/>
    </row>
    <row r="19" s="1" customFormat="1" ht="6.96" customHeight="1">
      <c r="B19" s="41"/>
      <c r="I19" s="129"/>
      <c r="L19" s="41"/>
    </row>
    <row r="20" s="1" customFormat="1" ht="12" customHeight="1">
      <c r="B20" s="41"/>
      <c r="D20" s="127" t="s">
        <v>30</v>
      </c>
      <c r="I20" s="131" t="s">
        <v>25</v>
      </c>
      <c r="J20" s="15" t="str">
        <f>IF('Rekapitulace stavby'!AN16="","",'Rekapitulace stavby'!AN16)</f>
        <v/>
      </c>
      <c r="L20" s="41"/>
    </row>
    <row r="21" s="1" customFormat="1" ht="18" customHeight="1">
      <c r="B21" s="41"/>
      <c r="E21" s="15" t="str">
        <f>IF('Rekapitulace stavby'!E17="","",'Rekapitulace stavby'!E17)</f>
        <v xml:space="preserve"> </v>
      </c>
      <c r="I21" s="131" t="s">
        <v>27</v>
      </c>
      <c r="J21" s="15" t="str">
        <f>IF('Rekapitulace stavby'!AN17="","",'Rekapitulace stavby'!AN17)</f>
        <v/>
      </c>
      <c r="L21" s="41"/>
    </row>
    <row r="22" s="1" customFormat="1" ht="6.96" customHeight="1">
      <c r="B22" s="41"/>
      <c r="I22" s="129"/>
      <c r="L22" s="41"/>
    </row>
    <row r="23" s="1" customFormat="1" ht="12" customHeight="1">
      <c r="B23" s="41"/>
      <c r="D23" s="127" t="s">
        <v>32</v>
      </c>
      <c r="I23" s="131" t="s">
        <v>25</v>
      </c>
      <c r="J23" s="15" t="str">
        <f>IF('Rekapitulace stavby'!AN19="","",'Rekapitulace stavby'!AN19)</f>
        <v/>
      </c>
      <c r="L23" s="41"/>
    </row>
    <row r="24" s="1" customFormat="1" ht="18" customHeight="1">
      <c r="B24" s="41"/>
      <c r="E24" s="15" t="str">
        <f>IF('Rekapitulace stavby'!E20="","",'Rekapitulace stavby'!E20)</f>
        <v xml:space="preserve"> </v>
      </c>
      <c r="I24" s="131" t="s">
        <v>27</v>
      </c>
      <c r="J24" s="15" t="str">
        <f>IF('Rekapitulace stavby'!AN20="","",'Rekapitulace stavby'!AN20)</f>
        <v/>
      </c>
      <c r="L24" s="41"/>
    </row>
    <row r="25" s="1" customFormat="1" ht="6.96" customHeight="1">
      <c r="B25" s="41"/>
      <c r="I25" s="129"/>
      <c r="L25" s="41"/>
    </row>
    <row r="26" s="1" customFormat="1" ht="12" customHeight="1">
      <c r="B26" s="41"/>
      <c r="D26" s="127" t="s">
        <v>33</v>
      </c>
      <c r="I26" s="129"/>
      <c r="L26" s="41"/>
    </row>
    <row r="27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="1" customFormat="1" ht="6.96" customHeight="1">
      <c r="B28" s="41"/>
      <c r="I28" s="129"/>
      <c r="L28" s="41"/>
    </row>
    <row r="29" s="1" customFormat="1" ht="6.96" customHeight="1">
      <c r="B29" s="41"/>
      <c r="D29" s="69"/>
      <c r="E29" s="69"/>
      <c r="F29" s="69"/>
      <c r="G29" s="69"/>
      <c r="H29" s="69"/>
      <c r="I29" s="136"/>
      <c r="J29" s="69"/>
      <c r="K29" s="69"/>
      <c r="L29" s="41"/>
    </row>
    <row r="30" s="1" customFormat="1" ht="25.44" customHeight="1">
      <c r="B30" s="41"/>
      <c r="D30" s="137" t="s">
        <v>34</v>
      </c>
      <c r="I30" s="129"/>
      <c r="J30" s="138">
        <f>ROUND(J88, 2)</f>
        <v>0</v>
      </c>
      <c r="L30" s="41"/>
    </row>
    <row r="31" s="1" customFormat="1" ht="6.96" customHeight="1">
      <c r="B31" s="41"/>
      <c r="D31" s="69"/>
      <c r="E31" s="69"/>
      <c r="F31" s="69"/>
      <c r="G31" s="69"/>
      <c r="H31" s="69"/>
      <c r="I31" s="136"/>
      <c r="J31" s="69"/>
      <c r="K31" s="69"/>
      <c r="L31" s="41"/>
    </row>
    <row r="32" s="1" customFormat="1" ht="14.4" customHeight="1">
      <c r="B32" s="41"/>
      <c r="F32" s="139" t="s">
        <v>36</v>
      </c>
      <c r="I32" s="140" t="s">
        <v>35</v>
      </c>
      <c r="J32" s="139" t="s">
        <v>37</v>
      </c>
      <c r="L32" s="41"/>
    </row>
    <row r="33" s="1" customFormat="1" ht="14.4" customHeight="1">
      <c r="B33" s="41"/>
      <c r="D33" s="127" t="s">
        <v>38</v>
      </c>
      <c r="E33" s="127" t="s">
        <v>39</v>
      </c>
      <c r="F33" s="141">
        <f>ROUND((SUM(BE88:BE173)),  2)</f>
        <v>0</v>
      </c>
      <c r="I33" s="142">
        <v>0.20999999999999999</v>
      </c>
      <c r="J33" s="141">
        <f>ROUND(((SUM(BE88:BE173))*I33),  2)</f>
        <v>0</v>
      </c>
      <c r="L33" s="41"/>
    </row>
    <row r="34" s="1" customFormat="1" ht="14.4" customHeight="1">
      <c r="B34" s="41"/>
      <c r="E34" s="127" t="s">
        <v>40</v>
      </c>
      <c r="F34" s="141">
        <f>ROUND((SUM(BF88:BF173)),  2)</f>
        <v>0</v>
      </c>
      <c r="I34" s="142">
        <v>0.14999999999999999</v>
      </c>
      <c r="J34" s="141">
        <f>ROUND(((SUM(BF88:BF173))*I34),  2)</f>
        <v>0</v>
      </c>
      <c r="L34" s="41"/>
    </row>
    <row r="35" hidden="1" s="1" customFormat="1" ht="14.4" customHeight="1">
      <c r="B35" s="41"/>
      <c r="E35" s="127" t="s">
        <v>41</v>
      </c>
      <c r="F35" s="141">
        <f>ROUND((SUM(BG88:BG173)),  2)</f>
        <v>0</v>
      </c>
      <c r="I35" s="142">
        <v>0.20999999999999999</v>
      </c>
      <c r="J35" s="141">
        <f>0</f>
        <v>0</v>
      </c>
      <c r="L35" s="41"/>
    </row>
    <row r="36" hidden="1" s="1" customFormat="1" ht="14.4" customHeight="1">
      <c r="B36" s="41"/>
      <c r="E36" s="127" t="s">
        <v>42</v>
      </c>
      <c r="F36" s="141">
        <f>ROUND((SUM(BH88:BH173)),  2)</f>
        <v>0</v>
      </c>
      <c r="I36" s="142">
        <v>0.14999999999999999</v>
      </c>
      <c r="J36" s="141">
        <f>0</f>
        <v>0</v>
      </c>
      <c r="L36" s="41"/>
    </row>
    <row r="37" hidden="1" s="1" customFormat="1" ht="14.4" customHeight="1">
      <c r="B37" s="41"/>
      <c r="E37" s="127" t="s">
        <v>43</v>
      </c>
      <c r="F37" s="141">
        <f>ROUND((SUM(BI88:BI173)),  2)</f>
        <v>0</v>
      </c>
      <c r="I37" s="142">
        <v>0</v>
      </c>
      <c r="J37" s="141">
        <f>0</f>
        <v>0</v>
      </c>
      <c r="L37" s="41"/>
    </row>
    <row r="38" s="1" customFormat="1" ht="6.96" customHeight="1">
      <c r="B38" s="41"/>
      <c r="I38" s="129"/>
      <c r="L38" s="41"/>
    </row>
    <row r="39" s="1" customFormat="1" ht="25.44" customHeight="1">
      <c r="B39" s="41"/>
      <c r="C39" s="143"/>
      <c r="D39" s="144" t="s">
        <v>44</v>
      </c>
      <c r="E39" s="145"/>
      <c r="F39" s="145"/>
      <c r="G39" s="146" t="s">
        <v>45</v>
      </c>
      <c r="H39" s="147" t="s">
        <v>46</v>
      </c>
      <c r="I39" s="148"/>
      <c r="J39" s="149">
        <f>SUM(J30:J37)</f>
        <v>0</v>
      </c>
      <c r="K39" s="150"/>
      <c r="L39" s="41"/>
    </row>
    <row r="40" s="1" customFormat="1" ht="14.4" customHeight="1">
      <c r="B40" s="151"/>
      <c r="C40" s="152"/>
      <c r="D40" s="152"/>
      <c r="E40" s="152"/>
      <c r="F40" s="152"/>
      <c r="G40" s="152"/>
      <c r="H40" s="152"/>
      <c r="I40" s="153"/>
      <c r="J40" s="152"/>
      <c r="K40" s="152"/>
      <c r="L40" s="41"/>
    </row>
    <row r="44" s="1" customFormat="1" ht="6.96" customHeight="1">
      <c r="B44" s="154"/>
      <c r="C44" s="155"/>
      <c r="D44" s="155"/>
      <c r="E44" s="155"/>
      <c r="F44" s="155"/>
      <c r="G44" s="155"/>
      <c r="H44" s="155"/>
      <c r="I44" s="156"/>
      <c r="J44" s="155"/>
      <c r="K44" s="155"/>
      <c r="L44" s="41"/>
    </row>
    <row r="45" s="1" customFormat="1" ht="24.96" customHeight="1">
      <c r="B45" s="36"/>
      <c r="C45" s="21" t="s">
        <v>90</v>
      </c>
      <c r="D45" s="37"/>
      <c r="E45" s="37"/>
      <c r="F45" s="37"/>
      <c r="G45" s="37"/>
      <c r="H45" s="37"/>
      <c r="I45" s="129"/>
      <c r="J45" s="37"/>
      <c r="K45" s="37"/>
      <c r="L45" s="41"/>
    </row>
    <row r="46" s="1" customFormat="1" ht="6.96" customHeight="1">
      <c r="B46" s="36"/>
      <c r="C46" s="37"/>
      <c r="D46" s="37"/>
      <c r="E46" s="37"/>
      <c r="F46" s="37"/>
      <c r="G46" s="37"/>
      <c r="H46" s="37"/>
      <c r="I46" s="129"/>
      <c r="J46" s="37"/>
      <c r="K46" s="37"/>
      <c r="L46" s="41"/>
    </row>
    <row r="47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9"/>
      <c r="J47" s="37"/>
      <c r="K47" s="37"/>
      <c r="L47" s="41"/>
    </row>
    <row r="48" s="1" customFormat="1" ht="16.5" customHeight="1">
      <c r="B48" s="36"/>
      <c r="C48" s="37"/>
      <c r="D48" s="37"/>
      <c r="E48" s="157" t="str">
        <f>E7</f>
        <v>Opravy chodníkových těles v Novém Jičíně</v>
      </c>
      <c r="F48" s="30"/>
      <c r="G48" s="30"/>
      <c r="H48" s="30"/>
      <c r="I48" s="129"/>
      <c r="J48" s="37"/>
      <c r="K48" s="37"/>
      <c r="L48" s="41"/>
    </row>
    <row r="49" s="1" customFormat="1" ht="12" customHeight="1">
      <c r="B49" s="36"/>
      <c r="C49" s="30" t="s">
        <v>88</v>
      </c>
      <c r="D49" s="37"/>
      <c r="E49" s="37"/>
      <c r="F49" s="37"/>
      <c r="G49" s="37"/>
      <c r="H49" s="37"/>
      <c r="I49" s="129"/>
      <c r="J49" s="37"/>
      <c r="K49" s="37"/>
      <c r="L49" s="41"/>
    </row>
    <row r="50" s="1" customFormat="1" ht="16.5" customHeight="1">
      <c r="B50" s="36"/>
      <c r="C50" s="37"/>
      <c r="D50" s="37"/>
      <c r="E50" s="62" t="str">
        <f>E9</f>
        <v>03 - SO 03 - Oprava chodníkového tělesa na ulici Štursova</v>
      </c>
      <c r="F50" s="37"/>
      <c r="G50" s="37"/>
      <c r="H50" s="37"/>
      <c r="I50" s="129"/>
      <c r="J50" s="37"/>
      <c r="K50" s="37"/>
      <c r="L50" s="41"/>
    </row>
    <row r="51" s="1" customFormat="1" ht="6.96" customHeight="1">
      <c r="B51" s="36"/>
      <c r="C51" s="37"/>
      <c r="D51" s="37"/>
      <c r="E51" s="37"/>
      <c r="F51" s="37"/>
      <c r="G51" s="37"/>
      <c r="H51" s="37"/>
      <c r="I51" s="129"/>
      <c r="J51" s="37"/>
      <c r="K51" s="37"/>
      <c r="L51" s="41"/>
    </row>
    <row r="52" s="1" customFormat="1" ht="12" customHeight="1">
      <c r="B52" s="36"/>
      <c r="C52" s="30" t="s">
        <v>20</v>
      </c>
      <c r="D52" s="37"/>
      <c r="E52" s="37"/>
      <c r="F52" s="25" t="str">
        <f>F12</f>
        <v>Nový Jičín</v>
      </c>
      <c r="G52" s="37"/>
      <c r="H52" s="37"/>
      <c r="I52" s="131" t="s">
        <v>22</v>
      </c>
      <c r="J52" s="65" t="str">
        <f>IF(J12="","",J12)</f>
        <v>12. 4. 2019</v>
      </c>
      <c r="K52" s="37"/>
      <c r="L52" s="41"/>
    </row>
    <row r="53" s="1" customFormat="1" ht="6.96" customHeight="1">
      <c r="B53" s="36"/>
      <c r="C53" s="37"/>
      <c r="D53" s="37"/>
      <c r="E53" s="37"/>
      <c r="F53" s="37"/>
      <c r="G53" s="37"/>
      <c r="H53" s="37"/>
      <c r="I53" s="129"/>
      <c r="J53" s="37"/>
      <c r="K53" s="37"/>
      <c r="L53" s="41"/>
    </row>
    <row r="54" s="1" customFormat="1" ht="13.65" customHeight="1">
      <c r="B54" s="36"/>
      <c r="C54" s="30" t="s">
        <v>24</v>
      </c>
      <c r="D54" s="37"/>
      <c r="E54" s="37"/>
      <c r="F54" s="25" t="str">
        <f>E15</f>
        <v xml:space="preserve"> </v>
      </c>
      <c r="G54" s="37"/>
      <c r="H54" s="37"/>
      <c r="I54" s="131" t="s">
        <v>30</v>
      </c>
      <c r="J54" s="34" t="str">
        <f>E21</f>
        <v xml:space="preserve"> </v>
      </c>
      <c r="K54" s="37"/>
      <c r="L54" s="41"/>
    </row>
    <row r="55" s="1" customFormat="1" ht="13.65" customHeight="1">
      <c r="B55" s="36"/>
      <c r="C55" s="30" t="s">
        <v>28</v>
      </c>
      <c r="D55" s="37"/>
      <c r="E55" s="37"/>
      <c r="F55" s="25" t="str">
        <f>IF(E18="","",E18)</f>
        <v>Vyplň údaj</v>
      </c>
      <c r="G55" s="37"/>
      <c r="H55" s="37"/>
      <c r="I55" s="131" t="s">
        <v>32</v>
      </c>
      <c r="J55" s="34" t="str">
        <f>E24</f>
        <v xml:space="preserve"> </v>
      </c>
      <c r="K55" s="37"/>
      <c r="L55" s="41"/>
    </row>
    <row r="56" s="1" customFormat="1" ht="10.32" customHeight="1">
      <c r="B56" s="36"/>
      <c r="C56" s="37"/>
      <c r="D56" s="37"/>
      <c r="E56" s="37"/>
      <c r="F56" s="37"/>
      <c r="G56" s="37"/>
      <c r="H56" s="37"/>
      <c r="I56" s="129"/>
      <c r="J56" s="37"/>
      <c r="K56" s="37"/>
      <c r="L56" s="41"/>
    </row>
    <row r="57" s="1" customFormat="1" ht="29.28" customHeight="1">
      <c r="B57" s="36"/>
      <c r="C57" s="158" t="s">
        <v>91</v>
      </c>
      <c r="D57" s="159"/>
      <c r="E57" s="159"/>
      <c r="F57" s="159"/>
      <c r="G57" s="159"/>
      <c r="H57" s="159"/>
      <c r="I57" s="160"/>
      <c r="J57" s="161" t="s">
        <v>92</v>
      </c>
      <c r="K57" s="159"/>
      <c r="L57" s="41"/>
    </row>
    <row r="58" s="1" customFormat="1" ht="10.32" customHeight="1">
      <c r="B58" s="36"/>
      <c r="C58" s="37"/>
      <c r="D58" s="37"/>
      <c r="E58" s="37"/>
      <c r="F58" s="37"/>
      <c r="G58" s="37"/>
      <c r="H58" s="37"/>
      <c r="I58" s="129"/>
      <c r="J58" s="37"/>
      <c r="K58" s="37"/>
      <c r="L58" s="41"/>
    </row>
    <row r="59" s="1" customFormat="1" ht="22.8" customHeight="1">
      <c r="B59" s="36"/>
      <c r="C59" s="162" t="s">
        <v>93</v>
      </c>
      <c r="D59" s="37"/>
      <c r="E59" s="37"/>
      <c r="F59" s="37"/>
      <c r="G59" s="37"/>
      <c r="H59" s="37"/>
      <c r="I59" s="129"/>
      <c r="J59" s="96">
        <f>J88</f>
        <v>0</v>
      </c>
      <c r="K59" s="37"/>
      <c r="L59" s="41"/>
      <c r="AU59" s="15" t="s">
        <v>94</v>
      </c>
    </row>
    <row r="60" s="7" customFormat="1" ht="24.96" customHeight="1">
      <c r="B60" s="163"/>
      <c r="C60" s="164"/>
      <c r="D60" s="165" t="s">
        <v>95</v>
      </c>
      <c r="E60" s="166"/>
      <c r="F60" s="166"/>
      <c r="G60" s="166"/>
      <c r="H60" s="166"/>
      <c r="I60" s="167"/>
      <c r="J60" s="168">
        <f>J89</f>
        <v>0</v>
      </c>
      <c r="K60" s="164"/>
      <c r="L60" s="169"/>
    </row>
    <row r="61" s="8" customFormat="1" ht="19.92" customHeight="1">
      <c r="B61" s="170"/>
      <c r="C61" s="171"/>
      <c r="D61" s="172" t="s">
        <v>96</v>
      </c>
      <c r="E61" s="173"/>
      <c r="F61" s="173"/>
      <c r="G61" s="173"/>
      <c r="H61" s="173"/>
      <c r="I61" s="174"/>
      <c r="J61" s="175">
        <f>J90</f>
        <v>0</v>
      </c>
      <c r="K61" s="171"/>
      <c r="L61" s="176"/>
    </row>
    <row r="62" s="8" customFormat="1" ht="19.92" customHeight="1">
      <c r="B62" s="170"/>
      <c r="C62" s="171"/>
      <c r="D62" s="172" t="s">
        <v>97</v>
      </c>
      <c r="E62" s="173"/>
      <c r="F62" s="173"/>
      <c r="G62" s="173"/>
      <c r="H62" s="173"/>
      <c r="I62" s="174"/>
      <c r="J62" s="175">
        <f>J106</f>
        <v>0</v>
      </c>
      <c r="K62" s="171"/>
      <c r="L62" s="176"/>
    </row>
    <row r="63" s="8" customFormat="1" ht="19.92" customHeight="1">
      <c r="B63" s="170"/>
      <c r="C63" s="171"/>
      <c r="D63" s="172" t="s">
        <v>98</v>
      </c>
      <c r="E63" s="173"/>
      <c r="F63" s="173"/>
      <c r="G63" s="173"/>
      <c r="H63" s="173"/>
      <c r="I63" s="174"/>
      <c r="J63" s="175">
        <f>J135</f>
        <v>0</v>
      </c>
      <c r="K63" s="171"/>
      <c r="L63" s="176"/>
    </row>
    <row r="64" s="8" customFormat="1" ht="19.92" customHeight="1">
      <c r="B64" s="170"/>
      <c r="C64" s="171"/>
      <c r="D64" s="172" t="s">
        <v>99</v>
      </c>
      <c r="E64" s="173"/>
      <c r="F64" s="173"/>
      <c r="G64" s="173"/>
      <c r="H64" s="173"/>
      <c r="I64" s="174"/>
      <c r="J64" s="175">
        <f>J156</f>
        <v>0</v>
      </c>
      <c r="K64" s="171"/>
      <c r="L64" s="176"/>
    </row>
    <row r="65" s="8" customFormat="1" ht="19.92" customHeight="1">
      <c r="B65" s="170"/>
      <c r="C65" s="171"/>
      <c r="D65" s="172" t="s">
        <v>100</v>
      </c>
      <c r="E65" s="173"/>
      <c r="F65" s="173"/>
      <c r="G65" s="173"/>
      <c r="H65" s="173"/>
      <c r="I65" s="174"/>
      <c r="J65" s="175">
        <f>J166</f>
        <v>0</v>
      </c>
      <c r="K65" s="171"/>
      <c r="L65" s="176"/>
    </row>
    <row r="66" s="7" customFormat="1" ht="24.96" customHeight="1">
      <c r="B66" s="163"/>
      <c r="C66" s="164"/>
      <c r="D66" s="165" t="s">
        <v>101</v>
      </c>
      <c r="E66" s="166"/>
      <c r="F66" s="166"/>
      <c r="G66" s="166"/>
      <c r="H66" s="166"/>
      <c r="I66" s="167"/>
      <c r="J66" s="168">
        <f>J168</f>
        <v>0</v>
      </c>
      <c r="K66" s="164"/>
      <c r="L66" s="169"/>
    </row>
    <row r="67" s="8" customFormat="1" ht="19.92" customHeight="1">
      <c r="B67" s="170"/>
      <c r="C67" s="171"/>
      <c r="D67" s="172" t="s">
        <v>102</v>
      </c>
      <c r="E67" s="173"/>
      <c r="F67" s="173"/>
      <c r="G67" s="173"/>
      <c r="H67" s="173"/>
      <c r="I67" s="174"/>
      <c r="J67" s="175">
        <f>J169</f>
        <v>0</v>
      </c>
      <c r="K67" s="171"/>
      <c r="L67" s="176"/>
    </row>
    <row r="68" s="8" customFormat="1" ht="19.92" customHeight="1">
      <c r="B68" s="170"/>
      <c r="C68" s="171"/>
      <c r="D68" s="172" t="s">
        <v>103</v>
      </c>
      <c r="E68" s="173"/>
      <c r="F68" s="173"/>
      <c r="G68" s="173"/>
      <c r="H68" s="173"/>
      <c r="I68" s="174"/>
      <c r="J68" s="175">
        <f>J171</f>
        <v>0</v>
      </c>
      <c r="K68" s="171"/>
      <c r="L68" s="176"/>
    </row>
    <row r="69" s="1" customFormat="1" ht="21.84" customHeight="1">
      <c r="B69" s="36"/>
      <c r="C69" s="37"/>
      <c r="D69" s="37"/>
      <c r="E69" s="37"/>
      <c r="F69" s="37"/>
      <c r="G69" s="37"/>
      <c r="H69" s="37"/>
      <c r="I69" s="129"/>
      <c r="J69" s="37"/>
      <c r="K69" s="37"/>
      <c r="L69" s="41"/>
    </row>
    <row r="70" s="1" customFormat="1" ht="6.96" customHeight="1">
      <c r="B70" s="55"/>
      <c r="C70" s="56"/>
      <c r="D70" s="56"/>
      <c r="E70" s="56"/>
      <c r="F70" s="56"/>
      <c r="G70" s="56"/>
      <c r="H70" s="56"/>
      <c r="I70" s="153"/>
      <c r="J70" s="56"/>
      <c r="K70" s="56"/>
      <c r="L70" s="41"/>
    </row>
    <row r="74" s="1" customFormat="1" ht="6.96" customHeight="1">
      <c r="B74" s="57"/>
      <c r="C74" s="58"/>
      <c r="D74" s="58"/>
      <c r="E74" s="58"/>
      <c r="F74" s="58"/>
      <c r="G74" s="58"/>
      <c r="H74" s="58"/>
      <c r="I74" s="156"/>
      <c r="J74" s="58"/>
      <c r="K74" s="58"/>
      <c r="L74" s="41"/>
    </row>
    <row r="75" s="1" customFormat="1" ht="24.96" customHeight="1">
      <c r="B75" s="36"/>
      <c r="C75" s="21" t="s">
        <v>104</v>
      </c>
      <c r="D75" s="37"/>
      <c r="E75" s="37"/>
      <c r="F75" s="37"/>
      <c r="G75" s="37"/>
      <c r="H75" s="37"/>
      <c r="I75" s="129"/>
      <c r="J75" s="37"/>
      <c r="K75" s="37"/>
      <c r="L75" s="41"/>
    </row>
    <row r="76" s="1" customFormat="1" ht="6.96" customHeight="1">
      <c r="B76" s="36"/>
      <c r="C76" s="37"/>
      <c r="D76" s="37"/>
      <c r="E76" s="37"/>
      <c r="F76" s="37"/>
      <c r="G76" s="37"/>
      <c r="H76" s="37"/>
      <c r="I76" s="129"/>
      <c r="J76" s="37"/>
      <c r="K76" s="37"/>
      <c r="L76" s="41"/>
    </row>
    <row r="77" s="1" customFormat="1" ht="12" customHeight="1">
      <c r="B77" s="36"/>
      <c r="C77" s="30" t="s">
        <v>16</v>
      </c>
      <c r="D77" s="37"/>
      <c r="E77" s="37"/>
      <c r="F77" s="37"/>
      <c r="G77" s="37"/>
      <c r="H77" s="37"/>
      <c r="I77" s="129"/>
      <c r="J77" s="37"/>
      <c r="K77" s="37"/>
      <c r="L77" s="41"/>
    </row>
    <row r="78" s="1" customFormat="1" ht="16.5" customHeight="1">
      <c r="B78" s="36"/>
      <c r="C78" s="37"/>
      <c r="D78" s="37"/>
      <c r="E78" s="157" t="str">
        <f>E7</f>
        <v>Opravy chodníkových těles v Novém Jičíně</v>
      </c>
      <c r="F78" s="30"/>
      <c r="G78" s="30"/>
      <c r="H78" s="30"/>
      <c r="I78" s="129"/>
      <c r="J78" s="37"/>
      <c r="K78" s="37"/>
      <c r="L78" s="41"/>
    </row>
    <row r="79" s="1" customFormat="1" ht="12" customHeight="1">
      <c r="B79" s="36"/>
      <c r="C79" s="30" t="s">
        <v>88</v>
      </c>
      <c r="D79" s="37"/>
      <c r="E79" s="37"/>
      <c r="F79" s="37"/>
      <c r="G79" s="37"/>
      <c r="H79" s="37"/>
      <c r="I79" s="129"/>
      <c r="J79" s="37"/>
      <c r="K79" s="37"/>
      <c r="L79" s="41"/>
    </row>
    <row r="80" s="1" customFormat="1" ht="16.5" customHeight="1">
      <c r="B80" s="36"/>
      <c r="C80" s="37"/>
      <c r="D80" s="37"/>
      <c r="E80" s="62" t="str">
        <f>E9</f>
        <v>03 - SO 03 - Oprava chodníkového tělesa na ulici Štursova</v>
      </c>
      <c r="F80" s="37"/>
      <c r="G80" s="37"/>
      <c r="H80" s="37"/>
      <c r="I80" s="129"/>
      <c r="J80" s="37"/>
      <c r="K80" s="37"/>
      <c r="L80" s="41"/>
    </row>
    <row r="81" s="1" customFormat="1" ht="6.96" customHeight="1">
      <c r="B81" s="36"/>
      <c r="C81" s="37"/>
      <c r="D81" s="37"/>
      <c r="E81" s="37"/>
      <c r="F81" s="37"/>
      <c r="G81" s="37"/>
      <c r="H81" s="37"/>
      <c r="I81" s="129"/>
      <c r="J81" s="37"/>
      <c r="K81" s="37"/>
      <c r="L81" s="41"/>
    </row>
    <row r="82" s="1" customFormat="1" ht="12" customHeight="1">
      <c r="B82" s="36"/>
      <c r="C82" s="30" t="s">
        <v>20</v>
      </c>
      <c r="D82" s="37"/>
      <c r="E82" s="37"/>
      <c r="F82" s="25" t="str">
        <f>F12</f>
        <v>Nový Jičín</v>
      </c>
      <c r="G82" s="37"/>
      <c r="H82" s="37"/>
      <c r="I82" s="131" t="s">
        <v>22</v>
      </c>
      <c r="J82" s="65" t="str">
        <f>IF(J12="","",J12)</f>
        <v>12. 4. 2019</v>
      </c>
      <c r="K82" s="37"/>
      <c r="L82" s="41"/>
    </row>
    <row r="83" s="1" customFormat="1" ht="6.96" customHeight="1">
      <c r="B83" s="36"/>
      <c r="C83" s="37"/>
      <c r="D83" s="37"/>
      <c r="E83" s="37"/>
      <c r="F83" s="37"/>
      <c r="G83" s="37"/>
      <c r="H83" s="37"/>
      <c r="I83" s="129"/>
      <c r="J83" s="37"/>
      <c r="K83" s="37"/>
      <c r="L83" s="41"/>
    </row>
    <row r="84" s="1" customFormat="1" ht="13.65" customHeight="1">
      <c r="B84" s="36"/>
      <c r="C84" s="30" t="s">
        <v>24</v>
      </c>
      <c r="D84" s="37"/>
      <c r="E84" s="37"/>
      <c r="F84" s="25" t="str">
        <f>E15</f>
        <v xml:space="preserve"> </v>
      </c>
      <c r="G84" s="37"/>
      <c r="H84" s="37"/>
      <c r="I84" s="131" t="s">
        <v>30</v>
      </c>
      <c r="J84" s="34" t="str">
        <f>E21</f>
        <v xml:space="preserve"> </v>
      </c>
      <c r="K84" s="37"/>
      <c r="L84" s="41"/>
    </row>
    <row r="85" s="1" customFormat="1" ht="13.65" customHeight="1">
      <c r="B85" s="36"/>
      <c r="C85" s="30" t="s">
        <v>28</v>
      </c>
      <c r="D85" s="37"/>
      <c r="E85" s="37"/>
      <c r="F85" s="25" t="str">
        <f>IF(E18="","",E18)</f>
        <v>Vyplň údaj</v>
      </c>
      <c r="G85" s="37"/>
      <c r="H85" s="37"/>
      <c r="I85" s="131" t="s">
        <v>32</v>
      </c>
      <c r="J85" s="34" t="str">
        <f>E24</f>
        <v xml:space="preserve"> </v>
      </c>
      <c r="K85" s="37"/>
      <c r="L85" s="41"/>
    </row>
    <row r="86" s="1" customFormat="1" ht="10.32" customHeight="1">
      <c r="B86" s="36"/>
      <c r="C86" s="37"/>
      <c r="D86" s="37"/>
      <c r="E86" s="37"/>
      <c r="F86" s="37"/>
      <c r="G86" s="37"/>
      <c r="H86" s="37"/>
      <c r="I86" s="129"/>
      <c r="J86" s="37"/>
      <c r="K86" s="37"/>
      <c r="L86" s="41"/>
    </row>
    <row r="87" s="9" customFormat="1" ht="29.28" customHeight="1">
      <c r="B87" s="177"/>
      <c r="C87" s="178" t="s">
        <v>105</v>
      </c>
      <c r="D87" s="179" t="s">
        <v>53</v>
      </c>
      <c r="E87" s="179" t="s">
        <v>49</v>
      </c>
      <c r="F87" s="179" t="s">
        <v>50</v>
      </c>
      <c r="G87" s="179" t="s">
        <v>106</v>
      </c>
      <c r="H87" s="179" t="s">
        <v>107</v>
      </c>
      <c r="I87" s="180" t="s">
        <v>108</v>
      </c>
      <c r="J87" s="179" t="s">
        <v>92</v>
      </c>
      <c r="K87" s="181" t="s">
        <v>109</v>
      </c>
      <c r="L87" s="182"/>
      <c r="M87" s="86" t="s">
        <v>1</v>
      </c>
      <c r="N87" s="87" t="s">
        <v>38</v>
      </c>
      <c r="O87" s="87" t="s">
        <v>110</v>
      </c>
      <c r="P87" s="87" t="s">
        <v>111</v>
      </c>
      <c r="Q87" s="87" t="s">
        <v>112</v>
      </c>
      <c r="R87" s="87" t="s">
        <v>113</v>
      </c>
      <c r="S87" s="87" t="s">
        <v>114</v>
      </c>
      <c r="T87" s="88" t="s">
        <v>115</v>
      </c>
    </row>
    <row r="88" s="1" customFormat="1" ht="22.8" customHeight="1">
      <c r="B88" s="36"/>
      <c r="C88" s="93" t="s">
        <v>116</v>
      </c>
      <c r="D88" s="37"/>
      <c r="E88" s="37"/>
      <c r="F88" s="37"/>
      <c r="G88" s="37"/>
      <c r="H88" s="37"/>
      <c r="I88" s="129"/>
      <c r="J88" s="183">
        <f>BK88</f>
        <v>0</v>
      </c>
      <c r="K88" s="37"/>
      <c r="L88" s="41"/>
      <c r="M88" s="89"/>
      <c r="N88" s="90"/>
      <c r="O88" s="90"/>
      <c r="P88" s="184">
        <f>P89+P168</f>
        <v>0</v>
      </c>
      <c r="Q88" s="90"/>
      <c r="R88" s="184">
        <f>R89+R168</f>
        <v>61.838381699999999</v>
      </c>
      <c r="S88" s="90"/>
      <c r="T88" s="185">
        <f>T89+T168</f>
        <v>57.168699999999987</v>
      </c>
      <c r="AT88" s="15" t="s">
        <v>67</v>
      </c>
      <c r="AU88" s="15" t="s">
        <v>94</v>
      </c>
      <c r="BK88" s="186">
        <f>BK89+BK168</f>
        <v>0</v>
      </c>
    </row>
    <row r="89" s="10" customFormat="1" ht="25.92" customHeight="1">
      <c r="B89" s="187"/>
      <c r="C89" s="188"/>
      <c r="D89" s="189" t="s">
        <v>67</v>
      </c>
      <c r="E89" s="190" t="s">
        <v>117</v>
      </c>
      <c r="F89" s="190" t="s">
        <v>118</v>
      </c>
      <c r="G89" s="188"/>
      <c r="H89" s="188"/>
      <c r="I89" s="191"/>
      <c r="J89" s="192">
        <f>BK89</f>
        <v>0</v>
      </c>
      <c r="K89" s="188"/>
      <c r="L89" s="193"/>
      <c r="M89" s="194"/>
      <c r="N89" s="195"/>
      <c r="O89" s="195"/>
      <c r="P89" s="196">
        <f>P90+P106+P135+P156+P166</f>
        <v>0</v>
      </c>
      <c r="Q89" s="195"/>
      <c r="R89" s="196">
        <f>R90+R106+R135+R156+R166</f>
        <v>61.838381699999999</v>
      </c>
      <c r="S89" s="195"/>
      <c r="T89" s="197">
        <f>T90+T106+T135+T156+T166</f>
        <v>57.168699999999987</v>
      </c>
      <c r="AR89" s="198" t="s">
        <v>76</v>
      </c>
      <c r="AT89" s="199" t="s">
        <v>67</v>
      </c>
      <c r="AU89" s="199" t="s">
        <v>68</v>
      </c>
      <c r="AY89" s="198" t="s">
        <v>119</v>
      </c>
      <c r="BK89" s="200">
        <f>BK90+BK106+BK135+BK156+BK166</f>
        <v>0</v>
      </c>
    </row>
    <row r="90" s="10" customFormat="1" ht="22.8" customHeight="1">
      <c r="B90" s="187"/>
      <c r="C90" s="188"/>
      <c r="D90" s="189" t="s">
        <v>67</v>
      </c>
      <c r="E90" s="201" t="s">
        <v>76</v>
      </c>
      <c r="F90" s="201" t="s">
        <v>120</v>
      </c>
      <c r="G90" s="188"/>
      <c r="H90" s="188"/>
      <c r="I90" s="191"/>
      <c r="J90" s="202">
        <f>BK90</f>
        <v>0</v>
      </c>
      <c r="K90" s="188"/>
      <c r="L90" s="193"/>
      <c r="M90" s="194"/>
      <c r="N90" s="195"/>
      <c r="O90" s="195"/>
      <c r="P90" s="196">
        <f>SUM(P91:P105)</f>
        <v>0</v>
      </c>
      <c r="Q90" s="195"/>
      <c r="R90" s="196">
        <f>SUM(R91:R105)</f>
        <v>0</v>
      </c>
      <c r="S90" s="195"/>
      <c r="T90" s="197">
        <f>SUM(T91:T105)</f>
        <v>57.168699999999987</v>
      </c>
      <c r="AR90" s="198" t="s">
        <v>76</v>
      </c>
      <c r="AT90" s="199" t="s">
        <v>67</v>
      </c>
      <c r="AU90" s="199" t="s">
        <v>76</v>
      </c>
      <c r="AY90" s="198" t="s">
        <v>119</v>
      </c>
      <c r="BK90" s="200">
        <f>SUM(BK91:BK105)</f>
        <v>0</v>
      </c>
    </row>
    <row r="91" s="1" customFormat="1" ht="22.5" customHeight="1">
      <c r="B91" s="36"/>
      <c r="C91" s="203" t="s">
        <v>76</v>
      </c>
      <c r="D91" s="203" t="s">
        <v>121</v>
      </c>
      <c r="E91" s="204" t="s">
        <v>473</v>
      </c>
      <c r="F91" s="205" t="s">
        <v>474</v>
      </c>
      <c r="G91" s="206" t="s">
        <v>124</v>
      </c>
      <c r="H91" s="207">
        <v>53.299999999999997</v>
      </c>
      <c r="I91" s="208"/>
      <c r="J91" s="209">
        <f>ROUND(I91*H91,2)</f>
        <v>0</v>
      </c>
      <c r="K91" s="205" t="s">
        <v>125</v>
      </c>
      <c r="L91" s="41"/>
      <c r="M91" s="210" t="s">
        <v>1</v>
      </c>
      <c r="N91" s="211" t="s">
        <v>39</v>
      </c>
      <c r="O91" s="77"/>
      <c r="P91" s="212">
        <f>O91*H91</f>
        <v>0</v>
      </c>
      <c r="Q91" s="212">
        <v>0</v>
      </c>
      <c r="R91" s="212">
        <f>Q91*H91</f>
        <v>0</v>
      </c>
      <c r="S91" s="212">
        <v>0.26000000000000001</v>
      </c>
      <c r="T91" s="213">
        <f>S91*H91</f>
        <v>13.858000000000001</v>
      </c>
      <c r="AR91" s="15" t="s">
        <v>126</v>
      </c>
      <c r="AT91" s="15" t="s">
        <v>121</v>
      </c>
      <c r="AU91" s="15" t="s">
        <v>78</v>
      </c>
      <c r="AY91" s="15" t="s">
        <v>119</v>
      </c>
      <c r="BE91" s="214">
        <f>IF(N91="základní",J91,0)</f>
        <v>0</v>
      </c>
      <c r="BF91" s="214">
        <f>IF(N91="snížená",J91,0)</f>
        <v>0</v>
      </c>
      <c r="BG91" s="214">
        <f>IF(N91="zákl. přenesená",J91,0)</f>
        <v>0</v>
      </c>
      <c r="BH91" s="214">
        <f>IF(N91="sníž. přenesená",J91,0)</f>
        <v>0</v>
      </c>
      <c r="BI91" s="214">
        <f>IF(N91="nulová",J91,0)</f>
        <v>0</v>
      </c>
      <c r="BJ91" s="15" t="s">
        <v>76</v>
      </c>
      <c r="BK91" s="214">
        <f>ROUND(I91*H91,2)</f>
        <v>0</v>
      </c>
      <c r="BL91" s="15" t="s">
        <v>126</v>
      </c>
      <c r="BM91" s="15" t="s">
        <v>475</v>
      </c>
    </row>
    <row r="92" s="11" customFormat="1">
      <c r="B92" s="215"/>
      <c r="C92" s="216"/>
      <c r="D92" s="217" t="s">
        <v>128</v>
      </c>
      <c r="E92" s="218" t="s">
        <v>1</v>
      </c>
      <c r="F92" s="219" t="s">
        <v>476</v>
      </c>
      <c r="G92" s="216"/>
      <c r="H92" s="220">
        <v>53.299999999999997</v>
      </c>
      <c r="I92" s="221"/>
      <c r="J92" s="216"/>
      <c r="K92" s="216"/>
      <c r="L92" s="222"/>
      <c r="M92" s="223"/>
      <c r="N92" s="224"/>
      <c r="O92" s="224"/>
      <c r="P92" s="224"/>
      <c r="Q92" s="224"/>
      <c r="R92" s="224"/>
      <c r="S92" s="224"/>
      <c r="T92" s="225"/>
      <c r="AT92" s="226" t="s">
        <v>128</v>
      </c>
      <c r="AU92" s="226" t="s">
        <v>78</v>
      </c>
      <c r="AV92" s="11" t="s">
        <v>78</v>
      </c>
      <c r="AW92" s="11" t="s">
        <v>31</v>
      </c>
      <c r="AX92" s="11" t="s">
        <v>76</v>
      </c>
      <c r="AY92" s="226" t="s">
        <v>119</v>
      </c>
    </row>
    <row r="93" s="1" customFormat="1" ht="22.5" customHeight="1">
      <c r="B93" s="36"/>
      <c r="C93" s="203" t="s">
        <v>78</v>
      </c>
      <c r="D93" s="203" t="s">
        <v>121</v>
      </c>
      <c r="E93" s="204" t="s">
        <v>477</v>
      </c>
      <c r="F93" s="205" t="s">
        <v>478</v>
      </c>
      <c r="G93" s="206" t="s">
        <v>124</v>
      </c>
      <c r="H93" s="207">
        <v>49.100000000000001</v>
      </c>
      <c r="I93" s="208"/>
      <c r="J93" s="209">
        <f>ROUND(I93*H93,2)</f>
        <v>0</v>
      </c>
      <c r="K93" s="205" t="s">
        <v>125</v>
      </c>
      <c r="L93" s="41"/>
      <c r="M93" s="210" t="s">
        <v>1</v>
      </c>
      <c r="N93" s="211" t="s">
        <v>39</v>
      </c>
      <c r="O93" s="77"/>
      <c r="P93" s="212">
        <f>O93*H93</f>
        <v>0</v>
      </c>
      <c r="Q93" s="212">
        <v>0</v>
      </c>
      <c r="R93" s="212">
        <f>Q93*H93</f>
        <v>0</v>
      </c>
      <c r="S93" s="212">
        <v>0.28999999999999998</v>
      </c>
      <c r="T93" s="213">
        <f>S93*H93</f>
        <v>14.238999999999999</v>
      </c>
      <c r="AR93" s="15" t="s">
        <v>126</v>
      </c>
      <c r="AT93" s="15" t="s">
        <v>121</v>
      </c>
      <c r="AU93" s="15" t="s">
        <v>78</v>
      </c>
      <c r="AY93" s="15" t="s">
        <v>119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15" t="s">
        <v>76</v>
      </c>
      <c r="BK93" s="214">
        <f>ROUND(I93*H93,2)</f>
        <v>0</v>
      </c>
      <c r="BL93" s="15" t="s">
        <v>126</v>
      </c>
      <c r="BM93" s="15" t="s">
        <v>479</v>
      </c>
    </row>
    <row r="94" s="11" customFormat="1">
      <c r="B94" s="215"/>
      <c r="C94" s="216"/>
      <c r="D94" s="217" t="s">
        <v>128</v>
      </c>
      <c r="E94" s="218" t="s">
        <v>1</v>
      </c>
      <c r="F94" s="219" t="s">
        <v>480</v>
      </c>
      <c r="G94" s="216"/>
      <c r="H94" s="220">
        <v>49.100000000000001</v>
      </c>
      <c r="I94" s="221"/>
      <c r="J94" s="216"/>
      <c r="K94" s="216"/>
      <c r="L94" s="222"/>
      <c r="M94" s="223"/>
      <c r="N94" s="224"/>
      <c r="O94" s="224"/>
      <c r="P94" s="224"/>
      <c r="Q94" s="224"/>
      <c r="R94" s="224"/>
      <c r="S94" s="224"/>
      <c r="T94" s="225"/>
      <c r="AT94" s="226" t="s">
        <v>128</v>
      </c>
      <c r="AU94" s="226" t="s">
        <v>78</v>
      </c>
      <c r="AV94" s="11" t="s">
        <v>78</v>
      </c>
      <c r="AW94" s="11" t="s">
        <v>31</v>
      </c>
      <c r="AX94" s="11" t="s">
        <v>76</v>
      </c>
      <c r="AY94" s="226" t="s">
        <v>119</v>
      </c>
    </row>
    <row r="95" s="1" customFormat="1" ht="22.5" customHeight="1">
      <c r="B95" s="36"/>
      <c r="C95" s="203" t="s">
        <v>135</v>
      </c>
      <c r="D95" s="203" t="s">
        <v>121</v>
      </c>
      <c r="E95" s="204" t="s">
        <v>351</v>
      </c>
      <c r="F95" s="205" t="s">
        <v>352</v>
      </c>
      <c r="G95" s="206" t="s">
        <v>124</v>
      </c>
      <c r="H95" s="207">
        <v>24.899999999999999</v>
      </c>
      <c r="I95" s="208"/>
      <c r="J95" s="209">
        <f>ROUND(I95*H95,2)</f>
        <v>0</v>
      </c>
      <c r="K95" s="205" t="s">
        <v>125</v>
      </c>
      <c r="L95" s="41"/>
      <c r="M95" s="210" t="s">
        <v>1</v>
      </c>
      <c r="N95" s="211" t="s">
        <v>39</v>
      </c>
      <c r="O95" s="77"/>
      <c r="P95" s="212">
        <f>O95*H95</f>
        <v>0</v>
      </c>
      <c r="Q95" s="212">
        <v>0</v>
      </c>
      <c r="R95" s="212">
        <f>Q95*H95</f>
        <v>0</v>
      </c>
      <c r="S95" s="212">
        <v>0.44</v>
      </c>
      <c r="T95" s="213">
        <f>S95*H95</f>
        <v>10.956</v>
      </c>
      <c r="AR95" s="15" t="s">
        <v>126</v>
      </c>
      <c r="AT95" s="15" t="s">
        <v>121</v>
      </c>
      <c r="AU95" s="15" t="s">
        <v>78</v>
      </c>
      <c r="AY95" s="15" t="s">
        <v>119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15" t="s">
        <v>76</v>
      </c>
      <c r="BK95" s="214">
        <f>ROUND(I95*H95,2)</f>
        <v>0</v>
      </c>
      <c r="BL95" s="15" t="s">
        <v>126</v>
      </c>
      <c r="BM95" s="15" t="s">
        <v>481</v>
      </c>
    </row>
    <row r="96" s="11" customFormat="1">
      <c r="B96" s="215"/>
      <c r="C96" s="216"/>
      <c r="D96" s="217" t="s">
        <v>128</v>
      </c>
      <c r="E96" s="218" t="s">
        <v>1</v>
      </c>
      <c r="F96" s="219" t="s">
        <v>482</v>
      </c>
      <c r="G96" s="216"/>
      <c r="H96" s="220">
        <v>24.899999999999999</v>
      </c>
      <c r="I96" s="221"/>
      <c r="J96" s="216"/>
      <c r="K96" s="216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128</v>
      </c>
      <c r="AU96" s="226" t="s">
        <v>78</v>
      </c>
      <c r="AV96" s="11" t="s">
        <v>78</v>
      </c>
      <c r="AW96" s="11" t="s">
        <v>31</v>
      </c>
      <c r="AX96" s="11" t="s">
        <v>76</v>
      </c>
      <c r="AY96" s="226" t="s">
        <v>119</v>
      </c>
    </row>
    <row r="97" s="1" customFormat="1" ht="22.5" customHeight="1">
      <c r="B97" s="36"/>
      <c r="C97" s="203" t="s">
        <v>126</v>
      </c>
      <c r="D97" s="203" t="s">
        <v>121</v>
      </c>
      <c r="E97" s="204" t="s">
        <v>355</v>
      </c>
      <c r="F97" s="205" t="s">
        <v>356</v>
      </c>
      <c r="G97" s="206" t="s">
        <v>124</v>
      </c>
      <c r="H97" s="207">
        <v>4.9400000000000004</v>
      </c>
      <c r="I97" s="208"/>
      <c r="J97" s="209">
        <f>ROUND(I97*H97,2)</f>
        <v>0</v>
      </c>
      <c r="K97" s="205" t="s">
        <v>125</v>
      </c>
      <c r="L97" s="41"/>
      <c r="M97" s="210" t="s">
        <v>1</v>
      </c>
      <c r="N97" s="211" t="s">
        <v>39</v>
      </c>
      <c r="O97" s="77"/>
      <c r="P97" s="212">
        <f>O97*H97</f>
        <v>0</v>
      </c>
      <c r="Q97" s="212">
        <v>0</v>
      </c>
      <c r="R97" s="212">
        <f>Q97*H97</f>
        <v>0</v>
      </c>
      <c r="S97" s="212">
        <v>0.625</v>
      </c>
      <c r="T97" s="213">
        <f>S97*H97</f>
        <v>3.0875000000000004</v>
      </c>
      <c r="AR97" s="15" t="s">
        <v>126</v>
      </c>
      <c r="AT97" s="15" t="s">
        <v>121</v>
      </c>
      <c r="AU97" s="15" t="s">
        <v>78</v>
      </c>
      <c r="AY97" s="15" t="s">
        <v>119</v>
      </c>
      <c r="BE97" s="214">
        <f>IF(N97="základní",J97,0)</f>
        <v>0</v>
      </c>
      <c r="BF97" s="214">
        <f>IF(N97="snížená",J97,0)</f>
        <v>0</v>
      </c>
      <c r="BG97" s="214">
        <f>IF(N97="zákl. přenesená",J97,0)</f>
        <v>0</v>
      </c>
      <c r="BH97" s="214">
        <f>IF(N97="sníž. přenesená",J97,0)</f>
        <v>0</v>
      </c>
      <c r="BI97" s="214">
        <f>IF(N97="nulová",J97,0)</f>
        <v>0</v>
      </c>
      <c r="BJ97" s="15" t="s">
        <v>76</v>
      </c>
      <c r="BK97" s="214">
        <f>ROUND(I97*H97,2)</f>
        <v>0</v>
      </c>
      <c r="BL97" s="15" t="s">
        <v>126</v>
      </c>
      <c r="BM97" s="15" t="s">
        <v>483</v>
      </c>
    </row>
    <row r="98" s="11" customFormat="1">
      <c r="B98" s="215"/>
      <c r="C98" s="216"/>
      <c r="D98" s="217" t="s">
        <v>128</v>
      </c>
      <c r="E98" s="218" t="s">
        <v>1</v>
      </c>
      <c r="F98" s="219" t="s">
        <v>484</v>
      </c>
      <c r="G98" s="216"/>
      <c r="H98" s="220">
        <v>4.9400000000000004</v>
      </c>
      <c r="I98" s="221"/>
      <c r="J98" s="216"/>
      <c r="K98" s="216"/>
      <c r="L98" s="222"/>
      <c r="M98" s="223"/>
      <c r="N98" s="224"/>
      <c r="O98" s="224"/>
      <c r="P98" s="224"/>
      <c r="Q98" s="224"/>
      <c r="R98" s="224"/>
      <c r="S98" s="224"/>
      <c r="T98" s="225"/>
      <c r="AT98" s="226" t="s">
        <v>128</v>
      </c>
      <c r="AU98" s="226" t="s">
        <v>78</v>
      </c>
      <c r="AV98" s="11" t="s">
        <v>78</v>
      </c>
      <c r="AW98" s="11" t="s">
        <v>31</v>
      </c>
      <c r="AX98" s="11" t="s">
        <v>76</v>
      </c>
      <c r="AY98" s="226" t="s">
        <v>119</v>
      </c>
    </row>
    <row r="99" s="1" customFormat="1" ht="22.5" customHeight="1">
      <c r="B99" s="36"/>
      <c r="C99" s="203" t="s">
        <v>144</v>
      </c>
      <c r="D99" s="203" t="s">
        <v>121</v>
      </c>
      <c r="E99" s="204" t="s">
        <v>362</v>
      </c>
      <c r="F99" s="205" t="s">
        <v>363</v>
      </c>
      <c r="G99" s="206" t="s">
        <v>124</v>
      </c>
      <c r="H99" s="207">
        <v>20.699999999999999</v>
      </c>
      <c r="I99" s="208"/>
      <c r="J99" s="209">
        <f>ROUND(I99*H99,2)</f>
        <v>0</v>
      </c>
      <c r="K99" s="205" t="s">
        <v>125</v>
      </c>
      <c r="L99" s="41"/>
      <c r="M99" s="210" t="s">
        <v>1</v>
      </c>
      <c r="N99" s="211" t="s">
        <v>39</v>
      </c>
      <c r="O99" s="77"/>
      <c r="P99" s="212">
        <f>O99*H99</f>
        <v>0</v>
      </c>
      <c r="Q99" s="212">
        <v>0</v>
      </c>
      <c r="R99" s="212">
        <f>Q99*H99</f>
        <v>0</v>
      </c>
      <c r="S99" s="212">
        <v>0.316</v>
      </c>
      <c r="T99" s="213">
        <f>S99*H99</f>
        <v>6.5411999999999999</v>
      </c>
      <c r="AR99" s="15" t="s">
        <v>126</v>
      </c>
      <c r="AT99" s="15" t="s">
        <v>121</v>
      </c>
      <c r="AU99" s="15" t="s">
        <v>78</v>
      </c>
      <c r="AY99" s="15" t="s">
        <v>119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15" t="s">
        <v>76</v>
      </c>
      <c r="BK99" s="214">
        <f>ROUND(I99*H99,2)</f>
        <v>0</v>
      </c>
      <c r="BL99" s="15" t="s">
        <v>126</v>
      </c>
      <c r="BM99" s="15" t="s">
        <v>485</v>
      </c>
    </row>
    <row r="100" s="11" customFormat="1">
      <c r="B100" s="215"/>
      <c r="C100" s="216"/>
      <c r="D100" s="217" t="s">
        <v>128</v>
      </c>
      <c r="E100" s="218" t="s">
        <v>1</v>
      </c>
      <c r="F100" s="219" t="s">
        <v>486</v>
      </c>
      <c r="G100" s="216"/>
      <c r="H100" s="220">
        <v>20.699999999999999</v>
      </c>
      <c r="I100" s="221"/>
      <c r="J100" s="216"/>
      <c r="K100" s="216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128</v>
      </c>
      <c r="AU100" s="226" t="s">
        <v>78</v>
      </c>
      <c r="AV100" s="11" t="s">
        <v>78</v>
      </c>
      <c r="AW100" s="11" t="s">
        <v>31</v>
      </c>
      <c r="AX100" s="11" t="s">
        <v>76</v>
      </c>
      <c r="AY100" s="226" t="s">
        <v>119</v>
      </c>
    </row>
    <row r="101" s="1" customFormat="1" ht="22.5" customHeight="1">
      <c r="B101" s="36"/>
      <c r="C101" s="203" t="s">
        <v>149</v>
      </c>
      <c r="D101" s="203" t="s">
        <v>121</v>
      </c>
      <c r="E101" s="204" t="s">
        <v>139</v>
      </c>
      <c r="F101" s="205" t="s">
        <v>140</v>
      </c>
      <c r="G101" s="206" t="s">
        <v>141</v>
      </c>
      <c r="H101" s="207">
        <v>41.399999999999999</v>
      </c>
      <c r="I101" s="208"/>
      <c r="J101" s="209">
        <f>ROUND(I101*H101,2)</f>
        <v>0</v>
      </c>
      <c r="K101" s="205" t="s">
        <v>125</v>
      </c>
      <c r="L101" s="41"/>
      <c r="M101" s="210" t="s">
        <v>1</v>
      </c>
      <c r="N101" s="211" t="s">
        <v>39</v>
      </c>
      <c r="O101" s="77"/>
      <c r="P101" s="212">
        <f>O101*H101</f>
        <v>0</v>
      </c>
      <c r="Q101" s="212">
        <v>0</v>
      </c>
      <c r="R101" s="212">
        <f>Q101*H101</f>
        <v>0</v>
      </c>
      <c r="S101" s="212">
        <v>0.20499999999999999</v>
      </c>
      <c r="T101" s="213">
        <f>S101*H101</f>
        <v>8.4869999999999983</v>
      </c>
      <c r="AR101" s="15" t="s">
        <v>126</v>
      </c>
      <c r="AT101" s="15" t="s">
        <v>121</v>
      </c>
      <c r="AU101" s="15" t="s">
        <v>78</v>
      </c>
      <c r="AY101" s="15" t="s">
        <v>119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15" t="s">
        <v>76</v>
      </c>
      <c r="BK101" s="214">
        <f>ROUND(I101*H101,2)</f>
        <v>0</v>
      </c>
      <c r="BL101" s="15" t="s">
        <v>126</v>
      </c>
      <c r="BM101" s="15" t="s">
        <v>487</v>
      </c>
    </row>
    <row r="102" s="11" customFormat="1">
      <c r="B102" s="215"/>
      <c r="C102" s="216"/>
      <c r="D102" s="217" t="s">
        <v>128</v>
      </c>
      <c r="E102" s="218" t="s">
        <v>1</v>
      </c>
      <c r="F102" s="219" t="s">
        <v>488</v>
      </c>
      <c r="G102" s="216"/>
      <c r="H102" s="220">
        <v>41.399999999999999</v>
      </c>
      <c r="I102" s="221"/>
      <c r="J102" s="216"/>
      <c r="K102" s="216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128</v>
      </c>
      <c r="AU102" s="226" t="s">
        <v>78</v>
      </c>
      <c r="AV102" s="11" t="s">
        <v>78</v>
      </c>
      <c r="AW102" s="11" t="s">
        <v>31</v>
      </c>
      <c r="AX102" s="11" t="s">
        <v>76</v>
      </c>
      <c r="AY102" s="226" t="s">
        <v>119</v>
      </c>
    </row>
    <row r="103" s="1" customFormat="1" ht="22.5" customHeight="1">
      <c r="B103" s="36"/>
      <c r="C103" s="203" t="s">
        <v>153</v>
      </c>
      <c r="D103" s="203" t="s">
        <v>121</v>
      </c>
      <c r="E103" s="204" t="s">
        <v>145</v>
      </c>
      <c r="F103" s="205" t="s">
        <v>146</v>
      </c>
      <c r="G103" s="206" t="s">
        <v>147</v>
      </c>
      <c r="H103" s="207">
        <v>1</v>
      </c>
      <c r="I103" s="208"/>
      <c r="J103" s="209">
        <f>ROUND(I103*H103,2)</f>
        <v>0</v>
      </c>
      <c r="K103" s="205" t="s">
        <v>1</v>
      </c>
      <c r="L103" s="41"/>
      <c r="M103" s="210" t="s">
        <v>1</v>
      </c>
      <c r="N103" s="211" t="s">
        <v>39</v>
      </c>
      <c r="O103" s="77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AR103" s="15" t="s">
        <v>126</v>
      </c>
      <c r="AT103" s="15" t="s">
        <v>121</v>
      </c>
      <c r="AU103" s="15" t="s">
        <v>78</v>
      </c>
      <c r="AY103" s="15" t="s">
        <v>119</v>
      </c>
      <c r="BE103" s="214">
        <f>IF(N103="základní",J103,0)</f>
        <v>0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15" t="s">
        <v>76</v>
      </c>
      <c r="BK103" s="214">
        <f>ROUND(I103*H103,2)</f>
        <v>0</v>
      </c>
      <c r="BL103" s="15" t="s">
        <v>126</v>
      </c>
      <c r="BM103" s="15" t="s">
        <v>489</v>
      </c>
    </row>
    <row r="104" s="1" customFormat="1" ht="16.5" customHeight="1">
      <c r="B104" s="36"/>
      <c r="C104" s="203" t="s">
        <v>159</v>
      </c>
      <c r="D104" s="203" t="s">
        <v>121</v>
      </c>
      <c r="E104" s="204" t="s">
        <v>154</v>
      </c>
      <c r="F104" s="205" t="s">
        <v>155</v>
      </c>
      <c r="G104" s="206" t="s">
        <v>124</v>
      </c>
      <c r="H104" s="207">
        <v>74</v>
      </c>
      <c r="I104" s="208"/>
      <c r="J104" s="209">
        <f>ROUND(I104*H104,2)</f>
        <v>0</v>
      </c>
      <c r="K104" s="205" t="s">
        <v>125</v>
      </c>
      <c r="L104" s="41"/>
      <c r="M104" s="210" t="s">
        <v>1</v>
      </c>
      <c r="N104" s="211" t="s">
        <v>39</v>
      </c>
      <c r="O104" s="77"/>
      <c r="P104" s="212">
        <f>O104*H104</f>
        <v>0</v>
      </c>
      <c r="Q104" s="212">
        <v>0</v>
      </c>
      <c r="R104" s="212">
        <f>Q104*H104</f>
        <v>0</v>
      </c>
      <c r="S104" s="212">
        <v>0</v>
      </c>
      <c r="T104" s="213">
        <f>S104*H104</f>
        <v>0</v>
      </c>
      <c r="AR104" s="15" t="s">
        <v>126</v>
      </c>
      <c r="AT104" s="15" t="s">
        <v>121</v>
      </c>
      <c r="AU104" s="15" t="s">
        <v>78</v>
      </c>
      <c r="AY104" s="15" t="s">
        <v>119</v>
      </c>
      <c r="BE104" s="214">
        <f>IF(N104="základní",J104,0)</f>
        <v>0</v>
      </c>
      <c r="BF104" s="214">
        <f>IF(N104="snížená",J104,0)</f>
        <v>0</v>
      </c>
      <c r="BG104" s="214">
        <f>IF(N104="zákl. přenesená",J104,0)</f>
        <v>0</v>
      </c>
      <c r="BH104" s="214">
        <f>IF(N104="sníž. přenesená",J104,0)</f>
        <v>0</v>
      </c>
      <c r="BI104" s="214">
        <f>IF(N104="nulová",J104,0)</f>
        <v>0</v>
      </c>
      <c r="BJ104" s="15" t="s">
        <v>76</v>
      </c>
      <c r="BK104" s="214">
        <f>ROUND(I104*H104,2)</f>
        <v>0</v>
      </c>
      <c r="BL104" s="15" t="s">
        <v>126</v>
      </c>
      <c r="BM104" s="15" t="s">
        <v>490</v>
      </c>
    </row>
    <row r="105" s="11" customFormat="1">
      <c r="B105" s="215"/>
      <c r="C105" s="216"/>
      <c r="D105" s="217" t="s">
        <v>128</v>
      </c>
      <c r="E105" s="218" t="s">
        <v>1</v>
      </c>
      <c r="F105" s="219" t="s">
        <v>491</v>
      </c>
      <c r="G105" s="216"/>
      <c r="H105" s="220">
        <v>74</v>
      </c>
      <c r="I105" s="221"/>
      <c r="J105" s="216"/>
      <c r="K105" s="216"/>
      <c r="L105" s="222"/>
      <c r="M105" s="223"/>
      <c r="N105" s="224"/>
      <c r="O105" s="224"/>
      <c r="P105" s="224"/>
      <c r="Q105" s="224"/>
      <c r="R105" s="224"/>
      <c r="S105" s="224"/>
      <c r="T105" s="225"/>
      <c r="AT105" s="226" t="s">
        <v>128</v>
      </c>
      <c r="AU105" s="226" t="s">
        <v>78</v>
      </c>
      <c r="AV105" s="11" t="s">
        <v>78</v>
      </c>
      <c r="AW105" s="11" t="s">
        <v>31</v>
      </c>
      <c r="AX105" s="11" t="s">
        <v>76</v>
      </c>
      <c r="AY105" s="226" t="s">
        <v>119</v>
      </c>
    </row>
    <row r="106" s="10" customFormat="1" ht="22.8" customHeight="1">
      <c r="B106" s="187"/>
      <c r="C106" s="188"/>
      <c r="D106" s="189" t="s">
        <v>67</v>
      </c>
      <c r="E106" s="201" t="s">
        <v>144</v>
      </c>
      <c r="F106" s="201" t="s">
        <v>158</v>
      </c>
      <c r="G106" s="188"/>
      <c r="H106" s="188"/>
      <c r="I106" s="191"/>
      <c r="J106" s="202">
        <f>BK106</f>
        <v>0</v>
      </c>
      <c r="K106" s="188"/>
      <c r="L106" s="193"/>
      <c r="M106" s="194"/>
      <c r="N106" s="195"/>
      <c r="O106" s="195"/>
      <c r="P106" s="196">
        <f>SUM(P107:P134)</f>
        <v>0</v>
      </c>
      <c r="Q106" s="195"/>
      <c r="R106" s="196">
        <f>SUM(R107:R134)</f>
        <v>46.754554999999996</v>
      </c>
      <c r="S106" s="195"/>
      <c r="T106" s="197">
        <f>SUM(T107:T134)</f>
        <v>0</v>
      </c>
      <c r="AR106" s="198" t="s">
        <v>76</v>
      </c>
      <c r="AT106" s="199" t="s">
        <v>67</v>
      </c>
      <c r="AU106" s="199" t="s">
        <v>76</v>
      </c>
      <c r="AY106" s="198" t="s">
        <v>119</v>
      </c>
      <c r="BK106" s="200">
        <f>SUM(BK107:BK134)</f>
        <v>0</v>
      </c>
    </row>
    <row r="107" s="1" customFormat="1" ht="16.5" customHeight="1">
      <c r="B107" s="36"/>
      <c r="C107" s="203" t="s">
        <v>164</v>
      </c>
      <c r="D107" s="203" t="s">
        <v>121</v>
      </c>
      <c r="E107" s="204" t="s">
        <v>160</v>
      </c>
      <c r="F107" s="205" t="s">
        <v>161</v>
      </c>
      <c r="G107" s="206" t="s">
        <v>124</v>
      </c>
      <c r="H107" s="207">
        <v>20.699999999999999</v>
      </c>
      <c r="I107" s="208"/>
      <c r="J107" s="209">
        <f>ROUND(I107*H107,2)</f>
        <v>0</v>
      </c>
      <c r="K107" s="205" t="s">
        <v>125</v>
      </c>
      <c r="L107" s="41"/>
      <c r="M107" s="210" t="s">
        <v>1</v>
      </c>
      <c r="N107" s="211" t="s">
        <v>39</v>
      </c>
      <c r="O107" s="77"/>
      <c r="P107" s="212">
        <f>O107*H107</f>
        <v>0</v>
      </c>
      <c r="Q107" s="212">
        <v>0.19900000000000001</v>
      </c>
      <c r="R107" s="212">
        <f>Q107*H107</f>
        <v>4.1193</v>
      </c>
      <c r="S107" s="212">
        <v>0</v>
      </c>
      <c r="T107" s="213">
        <f>S107*H107</f>
        <v>0</v>
      </c>
      <c r="AR107" s="15" t="s">
        <v>126</v>
      </c>
      <c r="AT107" s="15" t="s">
        <v>121</v>
      </c>
      <c r="AU107" s="15" t="s">
        <v>78</v>
      </c>
      <c r="AY107" s="15" t="s">
        <v>119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15" t="s">
        <v>76</v>
      </c>
      <c r="BK107" s="214">
        <f>ROUND(I107*H107,2)</f>
        <v>0</v>
      </c>
      <c r="BL107" s="15" t="s">
        <v>126</v>
      </c>
      <c r="BM107" s="15" t="s">
        <v>492</v>
      </c>
    </row>
    <row r="108" s="11" customFormat="1">
      <c r="B108" s="215"/>
      <c r="C108" s="216"/>
      <c r="D108" s="217" t="s">
        <v>128</v>
      </c>
      <c r="E108" s="218" t="s">
        <v>1</v>
      </c>
      <c r="F108" s="219" t="s">
        <v>493</v>
      </c>
      <c r="G108" s="216"/>
      <c r="H108" s="220">
        <v>20.699999999999999</v>
      </c>
      <c r="I108" s="221"/>
      <c r="J108" s="216"/>
      <c r="K108" s="216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128</v>
      </c>
      <c r="AU108" s="226" t="s">
        <v>78</v>
      </c>
      <c r="AV108" s="11" t="s">
        <v>78</v>
      </c>
      <c r="AW108" s="11" t="s">
        <v>31</v>
      </c>
      <c r="AX108" s="11" t="s">
        <v>76</v>
      </c>
      <c r="AY108" s="226" t="s">
        <v>119</v>
      </c>
    </row>
    <row r="109" s="1" customFormat="1" ht="16.5" customHeight="1">
      <c r="B109" s="36"/>
      <c r="C109" s="203" t="s">
        <v>169</v>
      </c>
      <c r="D109" s="203" t="s">
        <v>121</v>
      </c>
      <c r="E109" s="204" t="s">
        <v>165</v>
      </c>
      <c r="F109" s="205" t="s">
        <v>166</v>
      </c>
      <c r="G109" s="206" t="s">
        <v>124</v>
      </c>
      <c r="H109" s="207">
        <v>69.799999999999997</v>
      </c>
      <c r="I109" s="208"/>
      <c r="J109" s="209">
        <f>ROUND(I109*H109,2)</f>
        <v>0</v>
      </c>
      <c r="K109" s="205" t="s">
        <v>125</v>
      </c>
      <c r="L109" s="41"/>
      <c r="M109" s="210" t="s">
        <v>1</v>
      </c>
      <c r="N109" s="211" t="s">
        <v>39</v>
      </c>
      <c r="O109" s="77"/>
      <c r="P109" s="212">
        <f>O109*H109</f>
        <v>0</v>
      </c>
      <c r="Q109" s="212">
        <v>0.29699999999999999</v>
      </c>
      <c r="R109" s="212">
        <f>Q109*H109</f>
        <v>20.730599999999999</v>
      </c>
      <c r="S109" s="212">
        <v>0</v>
      </c>
      <c r="T109" s="213">
        <f>S109*H109</f>
        <v>0</v>
      </c>
      <c r="AR109" s="15" t="s">
        <v>126</v>
      </c>
      <c r="AT109" s="15" t="s">
        <v>121</v>
      </c>
      <c r="AU109" s="15" t="s">
        <v>78</v>
      </c>
      <c r="AY109" s="15" t="s">
        <v>119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15" t="s">
        <v>76</v>
      </c>
      <c r="BK109" s="214">
        <f>ROUND(I109*H109,2)</f>
        <v>0</v>
      </c>
      <c r="BL109" s="15" t="s">
        <v>126</v>
      </c>
      <c r="BM109" s="15" t="s">
        <v>494</v>
      </c>
    </row>
    <row r="110" s="11" customFormat="1">
      <c r="B110" s="215"/>
      <c r="C110" s="216"/>
      <c r="D110" s="217" t="s">
        <v>128</v>
      </c>
      <c r="E110" s="218" t="s">
        <v>1</v>
      </c>
      <c r="F110" s="219" t="s">
        <v>493</v>
      </c>
      <c r="G110" s="216"/>
      <c r="H110" s="220">
        <v>20.699999999999999</v>
      </c>
      <c r="I110" s="221"/>
      <c r="J110" s="216"/>
      <c r="K110" s="216"/>
      <c r="L110" s="222"/>
      <c r="M110" s="223"/>
      <c r="N110" s="224"/>
      <c r="O110" s="224"/>
      <c r="P110" s="224"/>
      <c r="Q110" s="224"/>
      <c r="R110" s="224"/>
      <c r="S110" s="224"/>
      <c r="T110" s="225"/>
      <c r="AT110" s="226" t="s">
        <v>128</v>
      </c>
      <c r="AU110" s="226" t="s">
        <v>78</v>
      </c>
      <c r="AV110" s="11" t="s">
        <v>78</v>
      </c>
      <c r="AW110" s="11" t="s">
        <v>31</v>
      </c>
      <c r="AX110" s="11" t="s">
        <v>68</v>
      </c>
      <c r="AY110" s="226" t="s">
        <v>119</v>
      </c>
    </row>
    <row r="111" s="11" customFormat="1">
      <c r="B111" s="215"/>
      <c r="C111" s="216"/>
      <c r="D111" s="217" t="s">
        <v>128</v>
      </c>
      <c r="E111" s="218" t="s">
        <v>1</v>
      </c>
      <c r="F111" s="219" t="s">
        <v>495</v>
      </c>
      <c r="G111" s="216"/>
      <c r="H111" s="220">
        <v>49.100000000000001</v>
      </c>
      <c r="I111" s="221"/>
      <c r="J111" s="216"/>
      <c r="K111" s="216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128</v>
      </c>
      <c r="AU111" s="226" t="s">
        <v>78</v>
      </c>
      <c r="AV111" s="11" t="s">
        <v>78</v>
      </c>
      <c r="AW111" s="11" t="s">
        <v>31</v>
      </c>
      <c r="AX111" s="11" t="s">
        <v>68</v>
      </c>
      <c r="AY111" s="226" t="s">
        <v>119</v>
      </c>
    </row>
    <row r="112" s="12" customFormat="1">
      <c r="B112" s="227"/>
      <c r="C112" s="228"/>
      <c r="D112" s="217" t="s">
        <v>128</v>
      </c>
      <c r="E112" s="229" t="s">
        <v>1</v>
      </c>
      <c r="F112" s="230" t="s">
        <v>131</v>
      </c>
      <c r="G112" s="228"/>
      <c r="H112" s="231">
        <v>69.799999999999997</v>
      </c>
      <c r="I112" s="232"/>
      <c r="J112" s="228"/>
      <c r="K112" s="228"/>
      <c r="L112" s="233"/>
      <c r="M112" s="234"/>
      <c r="N112" s="235"/>
      <c r="O112" s="235"/>
      <c r="P112" s="235"/>
      <c r="Q112" s="235"/>
      <c r="R112" s="235"/>
      <c r="S112" s="235"/>
      <c r="T112" s="236"/>
      <c r="AT112" s="237" t="s">
        <v>128</v>
      </c>
      <c r="AU112" s="237" t="s">
        <v>78</v>
      </c>
      <c r="AV112" s="12" t="s">
        <v>126</v>
      </c>
      <c r="AW112" s="12" t="s">
        <v>31</v>
      </c>
      <c r="AX112" s="12" t="s">
        <v>76</v>
      </c>
      <c r="AY112" s="237" t="s">
        <v>119</v>
      </c>
    </row>
    <row r="113" s="1" customFormat="1" ht="16.5" customHeight="1">
      <c r="B113" s="36"/>
      <c r="C113" s="203" t="s">
        <v>174</v>
      </c>
      <c r="D113" s="203" t="s">
        <v>121</v>
      </c>
      <c r="E113" s="204" t="s">
        <v>170</v>
      </c>
      <c r="F113" s="205" t="s">
        <v>171</v>
      </c>
      <c r="G113" s="206" t="s">
        <v>124</v>
      </c>
      <c r="H113" s="207">
        <v>4.2000000000000002</v>
      </c>
      <c r="I113" s="208"/>
      <c r="J113" s="209">
        <f>ROUND(I113*H113,2)</f>
        <v>0</v>
      </c>
      <c r="K113" s="205" t="s">
        <v>125</v>
      </c>
      <c r="L113" s="41"/>
      <c r="M113" s="210" t="s">
        <v>1</v>
      </c>
      <c r="N113" s="211" t="s">
        <v>39</v>
      </c>
      <c r="O113" s="77"/>
      <c r="P113" s="212">
        <f>O113*H113</f>
        <v>0</v>
      </c>
      <c r="Q113" s="212">
        <v>0</v>
      </c>
      <c r="R113" s="212">
        <f>Q113*H113</f>
        <v>0</v>
      </c>
      <c r="S113" s="212">
        <v>0</v>
      </c>
      <c r="T113" s="213">
        <f>S113*H113</f>
        <v>0</v>
      </c>
      <c r="AR113" s="15" t="s">
        <v>126</v>
      </c>
      <c r="AT113" s="15" t="s">
        <v>121</v>
      </c>
      <c r="AU113" s="15" t="s">
        <v>78</v>
      </c>
      <c r="AY113" s="15" t="s">
        <v>119</v>
      </c>
      <c r="BE113" s="214">
        <f>IF(N113="základní",J113,0)</f>
        <v>0</v>
      </c>
      <c r="BF113" s="214">
        <f>IF(N113="snížená",J113,0)</f>
        <v>0</v>
      </c>
      <c r="BG113" s="214">
        <f>IF(N113="zákl. přenesená",J113,0)</f>
        <v>0</v>
      </c>
      <c r="BH113" s="214">
        <f>IF(N113="sníž. přenesená",J113,0)</f>
        <v>0</v>
      </c>
      <c r="BI113" s="214">
        <f>IF(N113="nulová",J113,0)</f>
        <v>0</v>
      </c>
      <c r="BJ113" s="15" t="s">
        <v>76</v>
      </c>
      <c r="BK113" s="214">
        <f>ROUND(I113*H113,2)</f>
        <v>0</v>
      </c>
      <c r="BL113" s="15" t="s">
        <v>126</v>
      </c>
      <c r="BM113" s="15" t="s">
        <v>496</v>
      </c>
    </row>
    <row r="114" s="11" customFormat="1">
      <c r="B114" s="215"/>
      <c r="C114" s="216"/>
      <c r="D114" s="217" t="s">
        <v>128</v>
      </c>
      <c r="E114" s="218" t="s">
        <v>1</v>
      </c>
      <c r="F114" s="219" t="s">
        <v>497</v>
      </c>
      <c r="G114" s="216"/>
      <c r="H114" s="220">
        <v>4.2000000000000002</v>
      </c>
      <c r="I114" s="221"/>
      <c r="J114" s="216"/>
      <c r="K114" s="216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128</v>
      </c>
      <c r="AU114" s="226" t="s">
        <v>78</v>
      </c>
      <c r="AV114" s="11" t="s">
        <v>78</v>
      </c>
      <c r="AW114" s="11" t="s">
        <v>31</v>
      </c>
      <c r="AX114" s="11" t="s">
        <v>76</v>
      </c>
      <c r="AY114" s="226" t="s">
        <v>119</v>
      </c>
    </row>
    <row r="115" s="1" customFormat="1" ht="16.5" customHeight="1">
      <c r="B115" s="36"/>
      <c r="C115" s="203" t="s">
        <v>179</v>
      </c>
      <c r="D115" s="203" t="s">
        <v>121</v>
      </c>
      <c r="E115" s="204" t="s">
        <v>180</v>
      </c>
      <c r="F115" s="205" t="s">
        <v>181</v>
      </c>
      <c r="G115" s="206" t="s">
        <v>124</v>
      </c>
      <c r="H115" s="207">
        <v>53.299999999999997</v>
      </c>
      <c r="I115" s="208"/>
      <c r="J115" s="209">
        <f>ROUND(I115*H115,2)</f>
        <v>0</v>
      </c>
      <c r="K115" s="205" t="s">
        <v>125</v>
      </c>
      <c r="L115" s="41"/>
      <c r="M115" s="210" t="s">
        <v>1</v>
      </c>
      <c r="N115" s="211" t="s">
        <v>39</v>
      </c>
      <c r="O115" s="77"/>
      <c r="P115" s="212">
        <f>O115*H115</f>
        <v>0</v>
      </c>
      <c r="Q115" s="212">
        <v>0.18906999999999999</v>
      </c>
      <c r="R115" s="212">
        <f>Q115*H115</f>
        <v>10.077430999999999</v>
      </c>
      <c r="S115" s="212">
        <v>0</v>
      </c>
      <c r="T115" s="213">
        <f>S115*H115</f>
        <v>0</v>
      </c>
      <c r="AR115" s="15" t="s">
        <v>126</v>
      </c>
      <c r="AT115" s="15" t="s">
        <v>121</v>
      </c>
      <c r="AU115" s="15" t="s">
        <v>78</v>
      </c>
      <c r="AY115" s="15" t="s">
        <v>119</v>
      </c>
      <c r="BE115" s="214">
        <f>IF(N115="základní",J115,0)</f>
        <v>0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15" t="s">
        <v>76</v>
      </c>
      <c r="BK115" s="214">
        <f>ROUND(I115*H115,2)</f>
        <v>0</v>
      </c>
      <c r="BL115" s="15" t="s">
        <v>126</v>
      </c>
      <c r="BM115" s="15" t="s">
        <v>498</v>
      </c>
    </row>
    <row r="116" s="11" customFormat="1">
      <c r="B116" s="215"/>
      <c r="C116" s="216"/>
      <c r="D116" s="217" t="s">
        <v>128</v>
      </c>
      <c r="E116" s="218" t="s">
        <v>1</v>
      </c>
      <c r="F116" s="219" t="s">
        <v>499</v>
      </c>
      <c r="G116" s="216"/>
      <c r="H116" s="220">
        <v>53.299999999999997</v>
      </c>
      <c r="I116" s="221"/>
      <c r="J116" s="216"/>
      <c r="K116" s="216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128</v>
      </c>
      <c r="AU116" s="226" t="s">
        <v>78</v>
      </c>
      <c r="AV116" s="11" t="s">
        <v>78</v>
      </c>
      <c r="AW116" s="11" t="s">
        <v>31</v>
      </c>
      <c r="AX116" s="11" t="s">
        <v>76</v>
      </c>
      <c r="AY116" s="226" t="s">
        <v>119</v>
      </c>
    </row>
    <row r="117" s="1" customFormat="1" ht="22.5" customHeight="1">
      <c r="B117" s="36"/>
      <c r="C117" s="203" t="s">
        <v>184</v>
      </c>
      <c r="D117" s="203" t="s">
        <v>121</v>
      </c>
      <c r="E117" s="204" t="s">
        <v>185</v>
      </c>
      <c r="F117" s="205" t="s">
        <v>186</v>
      </c>
      <c r="G117" s="206" t="s">
        <v>124</v>
      </c>
      <c r="H117" s="207">
        <v>20.699999999999999</v>
      </c>
      <c r="I117" s="208"/>
      <c r="J117" s="209">
        <f>ROUND(I117*H117,2)</f>
        <v>0</v>
      </c>
      <c r="K117" s="205" t="s">
        <v>125</v>
      </c>
      <c r="L117" s="41"/>
      <c r="M117" s="210" t="s">
        <v>1</v>
      </c>
      <c r="N117" s="211" t="s">
        <v>39</v>
      </c>
      <c r="O117" s="77"/>
      <c r="P117" s="212">
        <f>O117*H117</f>
        <v>0</v>
      </c>
      <c r="Q117" s="212">
        <v>0</v>
      </c>
      <c r="R117" s="212">
        <f>Q117*H117</f>
        <v>0</v>
      </c>
      <c r="S117" s="212">
        <v>0</v>
      </c>
      <c r="T117" s="213">
        <f>S117*H117</f>
        <v>0</v>
      </c>
      <c r="AR117" s="15" t="s">
        <v>126</v>
      </c>
      <c r="AT117" s="15" t="s">
        <v>121</v>
      </c>
      <c r="AU117" s="15" t="s">
        <v>78</v>
      </c>
      <c r="AY117" s="15" t="s">
        <v>119</v>
      </c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15" t="s">
        <v>76</v>
      </c>
      <c r="BK117" s="214">
        <f>ROUND(I117*H117,2)</f>
        <v>0</v>
      </c>
      <c r="BL117" s="15" t="s">
        <v>126</v>
      </c>
      <c r="BM117" s="15" t="s">
        <v>500</v>
      </c>
    </row>
    <row r="118" s="1" customFormat="1" ht="22.5" customHeight="1">
      <c r="B118" s="36"/>
      <c r="C118" s="203" t="s">
        <v>188</v>
      </c>
      <c r="D118" s="203" t="s">
        <v>121</v>
      </c>
      <c r="E118" s="204" t="s">
        <v>189</v>
      </c>
      <c r="F118" s="205" t="s">
        <v>190</v>
      </c>
      <c r="G118" s="206" t="s">
        <v>124</v>
      </c>
      <c r="H118" s="207">
        <v>20.699999999999999</v>
      </c>
      <c r="I118" s="208"/>
      <c r="J118" s="209">
        <f>ROUND(I118*H118,2)</f>
        <v>0</v>
      </c>
      <c r="K118" s="205" t="s">
        <v>125</v>
      </c>
      <c r="L118" s="41"/>
      <c r="M118" s="210" t="s">
        <v>1</v>
      </c>
      <c r="N118" s="211" t="s">
        <v>39</v>
      </c>
      <c r="O118" s="77"/>
      <c r="P118" s="212">
        <f>O118*H118</f>
        <v>0</v>
      </c>
      <c r="Q118" s="212">
        <v>0</v>
      </c>
      <c r="R118" s="212">
        <f>Q118*H118</f>
        <v>0</v>
      </c>
      <c r="S118" s="212">
        <v>0</v>
      </c>
      <c r="T118" s="213">
        <f>S118*H118</f>
        <v>0</v>
      </c>
      <c r="AR118" s="15" t="s">
        <v>126</v>
      </c>
      <c r="AT118" s="15" t="s">
        <v>121</v>
      </c>
      <c r="AU118" s="15" t="s">
        <v>78</v>
      </c>
      <c r="AY118" s="15" t="s">
        <v>119</v>
      </c>
      <c r="BE118" s="214">
        <f>IF(N118="základní",J118,0)</f>
        <v>0</v>
      </c>
      <c r="BF118" s="214">
        <f>IF(N118="snížená",J118,0)</f>
        <v>0</v>
      </c>
      <c r="BG118" s="214">
        <f>IF(N118="zákl. přenesená",J118,0)</f>
        <v>0</v>
      </c>
      <c r="BH118" s="214">
        <f>IF(N118="sníž. přenesená",J118,0)</f>
        <v>0</v>
      </c>
      <c r="BI118" s="214">
        <f>IF(N118="nulová",J118,0)</f>
        <v>0</v>
      </c>
      <c r="BJ118" s="15" t="s">
        <v>76</v>
      </c>
      <c r="BK118" s="214">
        <f>ROUND(I118*H118,2)</f>
        <v>0</v>
      </c>
      <c r="BL118" s="15" t="s">
        <v>126</v>
      </c>
      <c r="BM118" s="15" t="s">
        <v>501</v>
      </c>
    </row>
    <row r="119" s="1" customFormat="1" ht="33.75" customHeight="1">
      <c r="B119" s="36"/>
      <c r="C119" s="203" t="s">
        <v>8</v>
      </c>
      <c r="D119" s="203" t="s">
        <v>121</v>
      </c>
      <c r="E119" s="204" t="s">
        <v>424</v>
      </c>
      <c r="F119" s="205" t="s">
        <v>425</v>
      </c>
      <c r="G119" s="206" t="s">
        <v>124</v>
      </c>
      <c r="H119" s="207">
        <v>49.100000000000001</v>
      </c>
      <c r="I119" s="208"/>
      <c r="J119" s="209">
        <f>ROUND(I119*H119,2)</f>
        <v>0</v>
      </c>
      <c r="K119" s="205" t="s">
        <v>125</v>
      </c>
      <c r="L119" s="41"/>
      <c r="M119" s="210" t="s">
        <v>1</v>
      </c>
      <c r="N119" s="211" t="s">
        <v>39</v>
      </c>
      <c r="O119" s="77"/>
      <c r="P119" s="212">
        <f>O119*H119</f>
        <v>0</v>
      </c>
      <c r="Q119" s="212">
        <v>0.084250000000000005</v>
      </c>
      <c r="R119" s="212">
        <f>Q119*H119</f>
        <v>4.1366750000000003</v>
      </c>
      <c r="S119" s="212">
        <v>0</v>
      </c>
      <c r="T119" s="213">
        <f>S119*H119</f>
        <v>0</v>
      </c>
      <c r="AR119" s="15" t="s">
        <v>126</v>
      </c>
      <c r="AT119" s="15" t="s">
        <v>121</v>
      </c>
      <c r="AU119" s="15" t="s">
        <v>78</v>
      </c>
      <c r="AY119" s="15" t="s">
        <v>119</v>
      </c>
      <c r="BE119" s="214">
        <f>IF(N119="základní",J119,0)</f>
        <v>0</v>
      </c>
      <c r="BF119" s="214">
        <f>IF(N119="snížená",J119,0)</f>
        <v>0</v>
      </c>
      <c r="BG119" s="214">
        <f>IF(N119="zákl. přenesená",J119,0)</f>
        <v>0</v>
      </c>
      <c r="BH119" s="214">
        <f>IF(N119="sníž. přenesená",J119,0)</f>
        <v>0</v>
      </c>
      <c r="BI119" s="214">
        <f>IF(N119="nulová",J119,0)</f>
        <v>0</v>
      </c>
      <c r="BJ119" s="15" t="s">
        <v>76</v>
      </c>
      <c r="BK119" s="214">
        <f>ROUND(I119*H119,2)</f>
        <v>0</v>
      </c>
      <c r="BL119" s="15" t="s">
        <v>126</v>
      </c>
      <c r="BM119" s="15" t="s">
        <v>502</v>
      </c>
    </row>
    <row r="120" s="11" customFormat="1">
      <c r="B120" s="215"/>
      <c r="C120" s="216"/>
      <c r="D120" s="217" t="s">
        <v>128</v>
      </c>
      <c r="E120" s="218" t="s">
        <v>1</v>
      </c>
      <c r="F120" s="219" t="s">
        <v>503</v>
      </c>
      <c r="G120" s="216"/>
      <c r="H120" s="220">
        <v>49.100000000000001</v>
      </c>
      <c r="I120" s="221"/>
      <c r="J120" s="216"/>
      <c r="K120" s="216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128</v>
      </c>
      <c r="AU120" s="226" t="s">
        <v>78</v>
      </c>
      <c r="AV120" s="11" t="s">
        <v>78</v>
      </c>
      <c r="AW120" s="11" t="s">
        <v>31</v>
      </c>
      <c r="AX120" s="11" t="s">
        <v>76</v>
      </c>
      <c r="AY120" s="226" t="s">
        <v>119</v>
      </c>
    </row>
    <row r="121" s="1" customFormat="1" ht="16.5" customHeight="1">
      <c r="B121" s="36"/>
      <c r="C121" s="238" t="s">
        <v>196</v>
      </c>
      <c r="D121" s="238" t="s">
        <v>197</v>
      </c>
      <c r="E121" s="239" t="s">
        <v>198</v>
      </c>
      <c r="F121" s="240" t="s">
        <v>199</v>
      </c>
      <c r="G121" s="241" t="s">
        <v>124</v>
      </c>
      <c r="H121" s="242">
        <v>46.720999999999997</v>
      </c>
      <c r="I121" s="243"/>
      <c r="J121" s="244">
        <f>ROUND(I121*H121,2)</f>
        <v>0</v>
      </c>
      <c r="K121" s="240" t="s">
        <v>125</v>
      </c>
      <c r="L121" s="245"/>
      <c r="M121" s="246" t="s">
        <v>1</v>
      </c>
      <c r="N121" s="247" t="s">
        <v>39</v>
      </c>
      <c r="O121" s="77"/>
      <c r="P121" s="212">
        <f>O121*H121</f>
        <v>0</v>
      </c>
      <c r="Q121" s="212">
        <v>0.13100000000000001</v>
      </c>
      <c r="R121" s="212">
        <f>Q121*H121</f>
        <v>6.1204510000000001</v>
      </c>
      <c r="S121" s="212">
        <v>0</v>
      </c>
      <c r="T121" s="213">
        <f>S121*H121</f>
        <v>0</v>
      </c>
      <c r="AR121" s="15" t="s">
        <v>159</v>
      </c>
      <c r="AT121" s="15" t="s">
        <v>197</v>
      </c>
      <c r="AU121" s="15" t="s">
        <v>78</v>
      </c>
      <c r="AY121" s="15" t="s">
        <v>119</v>
      </c>
      <c r="BE121" s="214">
        <f>IF(N121="základní",J121,0)</f>
        <v>0</v>
      </c>
      <c r="BF121" s="214">
        <f>IF(N121="snížená",J121,0)</f>
        <v>0</v>
      </c>
      <c r="BG121" s="214">
        <f>IF(N121="zákl. přenesená",J121,0)</f>
        <v>0</v>
      </c>
      <c r="BH121" s="214">
        <f>IF(N121="sníž. přenesená",J121,0)</f>
        <v>0</v>
      </c>
      <c r="BI121" s="214">
        <f>IF(N121="nulová",J121,0)</f>
        <v>0</v>
      </c>
      <c r="BJ121" s="15" t="s">
        <v>76</v>
      </c>
      <c r="BK121" s="214">
        <f>ROUND(I121*H121,2)</f>
        <v>0</v>
      </c>
      <c r="BL121" s="15" t="s">
        <v>126</v>
      </c>
      <c r="BM121" s="15" t="s">
        <v>504</v>
      </c>
    </row>
    <row r="122" s="11" customFormat="1">
      <c r="B122" s="215"/>
      <c r="C122" s="216"/>
      <c r="D122" s="217" t="s">
        <v>128</v>
      </c>
      <c r="E122" s="218" t="s">
        <v>1</v>
      </c>
      <c r="F122" s="219" t="s">
        <v>505</v>
      </c>
      <c r="G122" s="216"/>
      <c r="H122" s="220">
        <v>45.359999999999999</v>
      </c>
      <c r="I122" s="221"/>
      <c r="J122" s="216"/>
      <c r="K122" s="216"/>
      <c r="L122" s="222"/>
      <c r="M122" s="223"/>
      <c r="N122" s="224"/>
      <c r="O122" s="224"/>
      <c r="P122" s="224"/>
      <c r="Q122" s="224"/>
      <c r="R122" s="224"/>
      <c r="S122" s="224"/>
      <c r="T122" s="225"/>
      <c r="AT122" s="226" t="s">
        <v>128</v>
      </c>
      <c r="AU122" s="226" t="s">
        <v>78</v>
      </c>
      <c r="AV122" s="11" t="s">
        <v>78</v>
      </c>
      <c r="AW122" s="11" t="s">
        <v>31</v>
      </c>
      <c r="AX122" s="11" t="s">
        <v>76</v>
      </c>
      <c r="AY122" s="226" t="s">
        <v>119</v>
      </c>
    </row>
    <row r="123" s="11" customFormat="1">
      <c r="B123" s="215"/>
      <c r="C123" s="216"/>
      <c r="D123" s="217" t="s">
        <v>128</v>
      </c>
      <c r="E123" s="216"/>
      <c r="F123" s="219" t="s">
        <v>506</v>
      </c>
      <c r="G123" s="216"/>
      <c r="H123" s="220">
        <v>46.720999999999997</v>
      </c>
      <c r="I123" s="221"/>
      <c r="J123" s="216"/>
      <c r="K123" s="216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128</v>
      </c>
      <c r="AU123" s="226" t="s">
        <v>78</v>
      </c>
      <c r="AV123" s="11" t="s">
        <v>78</v>
      </c>
      <c r="AW123" s="11" t="s">
        <v>4</v>
      </c>
      <c r="AX123" s="11" t="s">
        <v>76</v>
      </c>
      <c r="AY123" s="226" t="s">
        <v>119</v>
      </c>
    </row>
    <row r="124" s="1" customFormat="1" ht="16.5" customHeight="1">
      <c r="B124" s="36"/>
      <c r="C124" s="238" t="s">
        <v>203</v>
      </c>
      <c r="D124" s="238" t="s">
        <v>197</v>
      </c>
      <c r="E124" s="239" t="s">
        <v>204</v>
      </c>
      <c r="F124" s="240" t="s">
        <v>205</v>
      </c>
      <c r="G124" s="241" t="s">
        <v>124</v>
      </c>
      <c r="H124" s="242">
        <v>3.8519999999999999</v>
      </c>
      <c r="I124" s="243"/>
      <c r="J124" s="244">
        <f>ROUND(I124*H124,2)</f>
        <v>0</v>
      </c>
      <c r="K124" s="240" t="s">
        <v>125</v>
      </c>
      <c r="L124" s="245"/>
      <c r="M124" s="246" t="s">
        <v>1</v>
      </c>
      <c r="N124" s="247" t="s">
        <v>39</v>
      </c>
      <c r="O124" s="77"/>
      <c r="P124" s="212">
        <f>O124*H124</f>
        <v>0</v>
      </c>
      <c r="Q124" s="212">
        <v>0.13100000000000001</v>
      </c>
      <c r="R124" s="212">
        <f>Q124*H124</f>
        <v>0.50461199999999995</v>
      </c>
      <c r="S124" s="212">
        <v>0</v>
      </c>
      <c r="T124" s="213">
        <f>S124*H124</f>
        <v>0</v>
      </c>
      <c r="AR124" s="15" t="s">
        <v>159</v>
      </c>
      <c r="AT124" s="15" t="s">
        <v>197</v>
      </c>
      <c r="AU124" s="15" t="s">
        <v>78</v>
      </c>
      <c r="AY124" s="15" t="s">
        <v>119</v>
      </c>
      <c r="BE124" s="214">
        <f>IF(N124="základní",J124,0)</f>
        <v>0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15" t="s">
        <v>76</v>
      </c>
      <c r="BK124" s="214">
        <f>ROUND(I124*H124,2)</f>
        <v>0</v>
      </c>
      <c r="BL124" s="15" t="s">
        <v>126</v>
      </c>
      <c r="BM124" s="15" t="s">
        <v>507</v>
      </c>
    </row>
    <row r="125" s="11" customFormat="1">
      <c r="B125" s="215"/>
      <c r="C125" s="216"/>
      <c r="D125" s="217" t="s">
        <v>128</v>
      </c>
      <c r="E125" s="218" t="s">
        <v>1</v>
      </c>
      <c r="F125" s="219" t="s">
        <v>508</v>
      </c>
      <c r="G125" s="216"/>
      <c r="H125" s="220">
        <v>3.7400000000000002</v>
      </c>
      <c r="I125" s="221"/>
      <c r="J125" s="216"/>
      <c r="K125" s="216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128</v>
      </c>
      <c r="AU125" s="226" t="s">
        <v>78</v>
      </c>
      <c r="AV125" s="11" t="s">
        <v>78</v>
      </c>
      <c r="AW125" s="11" t="s">
        <v>31</v>
      </c>
      <c r="AX125" s="11" t="s">
        <v>76</v>
      </c>
      <c r="AY125" s="226" t="s">
        <v>119</v>
      </c>
    </row>
    <row r="126" s="11" customFormat="1">
      <c r="B126" s="215"/>
      <c r="C126" s="216"/>
      <c r="D126" s="217" t="s">
        <v>128</v>
      </c>
      <c r="E126" s="216"/>
      <c r="F126" s="219" t="s">
        <v>509</v>
      </c>
      <c r="G126" s="216"/>
      <c r="H126" s="220">
        <v>3.8519999999999999</v>
      </c>
      <c r="I126" s="221"/>
      <c r="J126" s="216"/>
      <c r="K126" s="216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128</v>
      </c>
      <c r="AU126" s="226" t="s">
        <v>78</v>
      </c>
      <c r="AV126" s="11" t="s">
        <v>78</v>
      </c>
      <c r="AW126" s="11" t="s">
        <v>4</v>
      </c>
      <c r="AX126" s="11" t="s">
        <v>76</v>
      </c>
      <c r="AY126" s="226" t="s">
        <v>119</v>
      </c>
    </row>
    <row r="127" s="1" customFormat="1" ht="33.75" customHeight="1">
      <c r="B127" s="36"/>
      <c r="C127" s="203" t="s">
        <v>209</v>
      </c>
      <c r="D127" s="203" t="s">
        <v>121</v>
      </c>
      <c r="E127" s="204" t="s">
        <v>210</v>
      </c>
      <c r="F127" s="205" t="s">
        <v>211</v>
      </c>
      <c r="G127" s="206" t="s">
        <v>124</v>
      </c>
      <c r="H127" s="207">
        <v>4.2000000000000002</v>
      </c>
      <c r="I127" s="208"/>
      <c r="J127" s="209">
        <f>ROUND(I127*H127,2)</f>
        <v>0</v>
      </c>
      <c r="K127" s="205" t="s">
        <v>125</v>
      </c>
      <c r="L127" s="41"/>
      <c r="M127" s="210" t="s">
        <v>1</v>
      </c>
      <c r="N127" s="211" t="s">
        <v>39</v>
      </c>
      <c r="O127" s="77"/>
      <c r="P127" s="212">
        <f>O127*H127</f>
        <v>0</v>
      </c>
      <c r="Q127" s="212">
        <v>0.085650000000000004</v>
      </c>
      <c r="R127" s="212">
        <f>Q127*H127</f>
        <v>0.35973000000000005</v>
      </c>
      <c r="S127" s="212">
        <v>0</v>
      </c>
      <c r="T127" s="213">
        <f>S127*H127</f>
        <v>0</v>
      </c>
      <c r="AR127" s="15" t="s">
        <v>126</v>
      </c>
      <c r="AT127" s="15" t="s">
        <v>121</v>
      </c>
      <c r="AU127" s="15" t="s">
        <v>78</v>
      </c>
      <c r="AY127" s="15" t="s">
        <v>119</v>
      </c>
      <c r="BE127" s="214">
        <f>IF(N127="základní",J127,0)</f>
        <v>0</v>
      </c>
      <c r="BF127" s="214">
        <f>IF(N127="snížená",J127,0)</f>
        <v>0</v>
      </c>
      <c r="BG127" s="214">
        <f>IF(N127="zákl. přenesená",J127,0)</f>
        <v>0</v>
      </c>
      <c r="BH127" s="214">
        <f>IF(N127="sníž. přenesená",J127,0)</f>
        <v>0</v>
      </c>
      <c r="BI127" s="214">
        <f>IF(N127="nulová",J127,0)</f>
        <v>0</v>
      </c>
      <c r="BJ127" s="15" t="s">
        <v>76</v>
      </c>
      <c r="BK127" s="214">
        <f>ROUND(I127*H127,2)</f>
        <v>0</v>
      </c>
      <c r="BL127" s="15" t="s">
        <v>126</v>
      </c>
      <c r="BM127" s="15" t="s">
        <v>510</v>
      </c>
    </row>
    <row r="128" s="11" customFormat="1">
      <c r="B128" s="215"/>
      <c r="C128" s="216"/>
      <c r="D128" s="217" t="s">
        <v>128</v>
      </c>
      <c r="E128" s="218" t="s">
        <v>1</v>
      </c>
      <c r="F128" s="219" t="s">
        <v>511</v>
      </c>
      <c r="G128" s="216"/>
      <c r="H128" s="220">
        <v>4.2000000000000002</v>
      </c>
      <c r="I128" s="221"/>
      <c r="J128" s="216"/>
      <c r="K128" s="216"/>
      <c r="L128" s="222"/>
      <c r="M128" s="223"/>
      <c r="N128" s="224"/>
      <c r="O128" s="224"/>
      <c r="P128" s="224"/>
      <c r="Q128" s="224"/>
      <c r="R128" s="224"/>
      <c r="S128" s="224"/>
      <c r="T128" s="225"/>
      <c r="AT128" s="226" t="s">
        <v>128</v>
      </c>
      <c r="AU128" s="226" t="s">
        <v>78</v>
      </c>
      <c r="AV128" s="11" t="s">
        <v>78</v>
      </c>
      <c r="AW128" s="11" t="s">
        <v>31</v>
      </c>
      <c r="AX128" s="11" t="s">
        <v>76</v>
      </c>
      <c r="AY128" s="226" t="s">
        <v>119</v>
      </c>
    </row>
    <row r="129" s="1" customFormat="1" ht="16.5" customHeight="1">
      <c r="B129" s="36"/>
      <c r="C129" s="238" t="s">
        <v>214</v>
      </c>
      <c r="D129" s="238" t="s">
        <v>197</v>
      </c>
      <c r="E129" s="239" t="s">
        <v>215</v>
      </c>
      <c r="F129" s="240" t="s">
        <v>216</v>
      </c>
      <c r="G129" s="241" t="s">
        <v>124</v>
      </c>
      <c r="H129" s="242">
        <v>3.0899999999999999</v>
      </c>
      <c r="I129" s="243"/>
      <c r="J129" s="244">
        <f>ROUND(I129*H129,2)</f>
        <v>0</v>
      </c>
      <c r="K129" s="240" t="s">
        <v>125</v>
      </c>
      <c r="L129" s="245"/>
      <c r="M129" s="246" t="s">
        <v>1</v>
      </c>
      <c r="N129" s="247" t="s">
        <v>39</v>
      </c>
      <c r="O129" s="77"/>
      <c r="P129" s="212">
        <f>O129*H129</f>
        <v>0</v>
      </c>
      <c r="Q129" s="212">
        <v>0.17599999999999999</v>
      </c>
      <c r="R129" s="212">
        <f>Q129*H129</f>
        <v>0.54383999999999999</v>
      </c>
      <c r="S129" s="212">
        <v>0</v>
      </c>
      <c r="T129" s="213">
        <f>S129*H129</f>
        <v>0</v>
      </c>
      <c r="AR129" s="15" t="s">
        <v>159</v>
      </c>
      <c r="AT129" s="15" t="s">
        <v>197</v>
      </c>
      <c r="AU129" s="15" t="s">
        <v>78</v>
      </c>
      <c r="AY129" s="15" t="s">
        <v>119</v>
      </c>
      <c r="BE129" s="214">
        <f>IF(N129="základní",J129,0)</f>
        <v>0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15" t="s">
        <v>76</v>
      </c>
      <c r="BK129" s="214">
        <f>ROUND(I129*H129,2)</f>
        <v>0</v>
      </c>
      <c r="BL129" s="15" t="s">
        <v>126</v>
      </c>
      <c r="BM129" s="15" t="s">
        <v>512</v>
      </c>
    </row>
    <row r="130" s="11" customFormat="1">
      <c r="B130" s="215"/>
      <c r="C130" s="216"/>
      <c r="D130" s="217" t="s">
        <v>128</v>
      </c>
      <c r="E130" s="218" t="s">
        <v>1</v>
      </c>
      <c r="F130" s="219" t="s">
        <v>513</v>
      </c>
      <c r="G130" s="216"/>
      <c r="H130" s="220">
        <v>3</v>
      </c>
      <c r="I130" s="221"/>
      <c r="J130" s="216"/>
      <c r="K130" s="216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128</v>
      </c>
      <c r="AU130" s="226" t="s">
        <v>78</v>
      </c>
      <c r="AV130" s="11" t="s">
        <v>78</v>
      </c>
      <c r="AW130" s="11" t="s">
        <v>31</v>
      </c>
      <c r="AX130" s="11" t="s">
        <v>76</v>
      </c>
      <c r="AY130" s="226" t="s">
        <v>119</v>
      </c>
    </row>
    <row r="131" s="11" customFormat="1">
      <c r="B131" s="215"/>
      <c r="C131" s="216"/>
      <c r="D131" s="217" t="s">
        <v>128</v>
      </c>
      <c r="E131" s="216"/>
      <c r="F131" s="219" t="s">
        <v>450</v>
      </c>
      <c r="G131" s="216"/>
      <c r="H131" s="220">
        <v>3.0899999999999999</v>
      </c>
      <c r="I131" s="221"/>
      <c r="J131" s="216"/>
      <c r="K131" s="216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128</v>
      </c>
      <c r="AU131" s="226" t="s">
        <v>78</v>
      </c>
      <c r="AV131" s="11" t="s">
        <v>78</v>
      </c>
      <c r="AW131" s="11" t="s">
        <v>4</v>
      </c>
      <c r="AX131" s="11" t="s">
        <v>76</v>
      </c>
      <c r="AY131" s="226" t="s">
        <v>119</v>
      </c>
    </row>
    <row r="132" s="1" customFormat="1" ht="16.5" customHeight="1">
      <c r="B132" s="36"/>
      <c r="C132" s="238" t="s">
        <v>220</v>
      </c>
      <c r="D132" s="238" t="s">
        <v>197</v>
      </c>
      <c r="E132" s="239" t="s">
        <v>221</v>
      </c>
      <c r="F132" s="240" t="s">
        <v>205</v>
      </c>
      <c r="G132" s="241" t="s">
        <v>124</v>
      </c>
      <c r="H132" s="242">
        <v>1.236</v>
      </c>
      <c r="I132" s="243"/>
      <c r="J132" s="244">
        <f>ROUND(I132*H132,2)</f>
        <v>0</v>
      </c>
      <c r="K132" s="240" t="s">
        <v>1</v>
      </c>
      <c r="L132" s="245"/>
      <c r="M132" s="246" t="s">
        <v>1</v>
      </c>
      <c r="N132" s="247" t="s">
        <v>39</v>
      </c>
      <c r="O132" s="77"/>
      <c r="P132" s="212">
        <f>O132*H132</f>
        <v>0</v>
      </c>
      <c r="Q132" s="212">
        <v>0.13100000000000001</v>
      </c>
      <c r="R132" s="212">
        <f>Q132*H132</f>
        <v>0.161916</v>
      </c>
      <c r="S132" s="212">
        <v>0</v>
      </c>
      <c r="T132" s="213">
        <f>S132*H132</f>
        <v>0</v>
      </c>
      <c r="AR132" s="15" t="s">
        <v>159</v>
      </c>
      <c r="AT132" s="15" t="s">
        <v>197</v>
      </c>
      <c r="AU132" s="15" t="s">
        <v>78</v>
      </c>
      <c r="AY132" s="15" t="s">
        <v>119</v>
      </c>
      <c r="BE132" s="214">
        <f>IF(N132="základní",J132,0)</f>
        <v>0</v>
      </c>
      <c r="BF132" s="214">
        <f>IF(N132="snížená",J132,0)</f>
        <v>0</v>
      </c>
      <c r="BG132" s="214">
        <f>IF(N132="zákl. přenesená",J132,0)</f>
        <v>0</v>
      </c>
      <c r="BH132" s="214">
        <f>IF(N132="sníž. přenesená",J132,0)</f>
        <v>0</v>
      </c>
      <c r="BI132" s="214">
        <f>IF(N132="nulová",J132,0)</f>
        <v>0</v>
      </c>
      <c r="BJ132" s="15" t="s">
        <v>76</v>
      </c>
      <c r="BK132" s="214">
        <f>ROUND(I132*H132,2)</f>
        <v>0</v>
      </c>
      <c r="BL132" s="15" t="s">
        <v>126</v>
      </c>
      <c r="BM132" s="15" t="s">
        <v>514</v>
      </c>
    </row>
    <row r="133" s="11" customFormat="1">
      <c r="B133" s="215"/>
      <c r="C133" s="216"/>
      <c r="D133" s="217" t="s">
        <v>128</v>
      </c>
      <c r="E133" s="218" t="s">
        <v>1</v>
      </c>
      <c r="F133" s="219" t="s">
        <v>515</v>
      </c>
      <c r="G133" s="216"/>
      <c r="H133" s="220">
        <v>1.2</v>
      </c>
      <c r="I133" s="221"/>
      <c r="J133" s="216"/>
      <c r="K133" s="216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128</v>
      </c>
      <c r="AU133" s="226" t="s">
        <v>78</v>
      </c>
      <c r="AV133" s="11" t="s">
        <v>78</v>
      </c>
      <c r="AW133" s="11" t="s">
        <v>31</v>
      </c>
      <c r="AX133" s="11" t="s">
        <v>76</v>
      </c>
      <c r="AY133" s="226" t="s">
        <v>119</v>
      </c>
    </row>
    <row r="134" s="11" customFormat="1">
      <c r="B134" s="215"/>
      <c r="C134" s="216"/>
      <c r="D134" s="217" t="s">
        <v>128</v>
      </c>
      <c r="E134" s="216"/>
      <c r="F134" s="219" t="s">
        <v>516</v>
      </c>
      <c r="G134" s="216"/>
      <c r="H134" s="220">
        <v>1.236</v>
      </c>
      <c r="I134" s="221"/>
      <c r="J134" s="216"/>
      <c r="K134" s="216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128</v>
      </c>
      <c r="AU134" s="226" t="s">
        <v>78</v>
      </c>
      <c r="AV134" s="11" t="s">
        <v>78</v>
      </c>
      <c r="AW134" s="11" t="s">
        <v>4</v>
      </c>
      <c r="AX134" s="11" t="s">
        <v>76</v>
      </c>
      <c r="AY134" s="226" t="s">
        <v>119</v>
      </c>
    </row>
    <row r="135" s="10" customFormat="1" ht="22.8" customHeight="1">
      <c r="B135" s="187"/>
      <c r="C135" s="188"/>
      <c r="D135" s="189" t="s">
        <v>67</v>
      </c>
      <c r="E135" s="201" t="s">
        <v>164</v>
      </c>
      <c r="F135" s="201" t="s">
        <v>225</v>
      </c>
      <c r="G135" s="188"/>
      <c r="H135" s="188"/>
      <c r="I135" s="191"/>
      <c r="J135" s="202">
        <f>BK135</f>
        <v>0</v>
      </c>
      <c r="K135" s="188"/>
      <c r="L135" s="193"/>
      <c r="M135" s="194"/>
      <c r="N135" s="195"/>
      <c r="O135" s="195"/>
      <c r="P135" s="196">
        <f>SUM(P136:P155)</f>
        <v>0</v>
      </c>
      <c r="Q135" s="195"/>
      <c r="R135" s="196">
        <f>SUM(R136:R155)</f>
        <v>15.083826700000001</v>
      </c>
      <c r="S135" s="195"/>
      <c r="T135" s="197">
        <f>SUM(T136:T155)</f>
        <v>0</v>
      </c>
      <c r="AR135" s="198" t="s">
        <v>76</v>
      </c>
      <c r="AT135" s="199" t="s">
        <v>67</v>
      </c>
      <c r="AU135" s="199" t="s">
        <v>76</v>
      </c>
      <c r="AY135" s="198" t="s">
        <v>119</v>
      </c>
      <c r="BK135" s="200">
        <f>SUM(BK136:BK155)</f>
        <v>0</v>
      </c>
    </row>
    <row r="136" s="1" customFormat="1" ht="22.5" customHeight="1">
      <c r="B136" s="36"/>
      <c r="C136" s="203" t="s">
        <v>7</v>
      </c>
      <c r="D136" s="203" t="s">
        <v>121</v>
      </c>
      <c r="E136" s="204" t="s">
        <v>231</v>
      </c>
      <c r="F136" s="205" t="s">
        <v>232</v>
      </c>
      <c r="G136" s="206" t="s">
        <v>141</v>
      </c>
      <c r="H136" s="207">
        <v>43</v>
      </c>
      <c r="I136" s="208"/>
      <c r="J136" s="209">
        <f>ROUND(I136*H136,2)</f>
        <v>0</v>
      </c>
      <c r="K136" s="205" t="s">
        <v>125</v>
      </c>
      <c r="L136" s="41"/>
      <c r="M136" s="210" t="s">
        <v>1</v>
      </c>
      <c r="N136" s="211" t="s">
        <v>39</v>
      </c>
      <c r="O136" s="77"/>
      <c r="P136" s="212">
        <f>O136*H136</f>
        <v>0</v>
      </c>
      <c r="Q136" s="212">
        <v>0.15540000000000001</v>
      </c>
      <c r="R136" s="212">
        <f>Q136*H136</f>
        <v>6.6822000000000008</v>
      </c>
      <c r="S136" s="212">
        <v>0</v>
      </c>
      <c r="T136" s="213">
        <f>S136*H136</f>
        <v>0</v>
      </c>
      <c r="AR136" s="15" t="s">
        <v>126</v>
      </c>
      <c r="AT136" s="15" t="s">
        <v>121</v>
      </c>
      <c r="AU136" s="15" t="s">
        <v>78</v>
      </c>
      <c r="AY136" s="15" t="s">
        <v>119</v>
      </c>
      <c r="BE136" s="214">
        <f>IF(N136="základní",J136,0)</f>
        <v>0</v>
      </c>
      <c r="BF136" s="214">
        <f>IF(N136="snížená",J136,0)</f>
        <v>0</v>
      </c>
      <c r="BG136" s="214">
        <f>IF(N136="zákl. přenesená",J136,0)</f>
        <v>0</v>
      </c>
      <c r="BH136" s="214">
        <f>IF(N136="sníž. přenesená",J136,0)</f>
        <v>0</v>
      </c>
      <c r="BI136" s="214">
        <f>IF(N136="nulová",J136,0)</f>
        <v>0</v>
      </c>
      <c r="BJ136" s="15" t="s">
        <v>76</v>
      </c>
      <c r="BK136" s="214">
        <f>ROUND(I136*H136,2)</f>
        <v>0</v>
      </c>
      <c r="BL136" s="15" t="s">
        <v>126</v>
      </c>
      <c r="BM136" s="15" t="s">
        <v>517</v>
      </c>
    </row>
    <row r="137" s="1" customFormat="1" ht="16.5" customHeight="1">
      <c r="B137" s="36"/>
      <c r="C137" s="238" t="s">
        <v>230</v>
      </c>
      <c r="D137" s="238" t="s">
        <v>197</v>
      </c>
      <c r="E137" s="239" t="s">
        <v>235</v>
      </c>
      <c r="F137" s="240" t="s">
        <v>236</v>
      </c>
      <c r="G137" s="241" t="s">
        <v>141</v>
      </c>
      <c r="H137" s="242">
        <v>4.1200000000000001</v>
      </c>
      <c r="I137" s="243"/>
      <c r="J137" s="244">
        <f>ROUND(I137*H137,2)</f>
        <v>0</v>
      </c>
      <c r="K137" s="240" t="s">
        <v>125</v>
      </c>
      <c r="L137" s="245"/>
      <c r="M137" s="246" t="s">
        <v>1</v>
      </c>
      <c r="N137" s="247" t="s">
        <v>39</v>
      </c>
      <c r="O137" s="77"/>
      <c r="P137" s="212">
        <f>O137*H137</f>
        <v>0</v>
      </c>
      <c r="Q137" s="212">
        <v>0.048399999999999999</v>
      </c>
      <c r="R137" s="212">
        <f>Q137*H137</f>
        <v>0.199408</v>
      </c>
      <c r="S137" s="212">
        <v>0</v>
      </c>
      <c r="T137" s="213">
        <f>S137*H137</f>
        <v>0</v>
      </c>
      <c r="AR137" s="15" t="s">
        <v>159</v>
      </c>
      <c r="AT137" s="15" t="s">
        <v>197</v>
      </c>
      <c r="AU137" s="15" t="s">
        <v>78</v>
      </c>
      <c r="AY137" s="15" t="s">
        <v>119</v>
      </c>
      <c r="BE137" s="214">
        <f>IF(N137="základní",J137,0)</f>
        <v>0</v>
      </c>
      <c r="BF137" s="214">
        <f>IF(N137="snížená",J137,0)</f>
        <v>0</v>
      </c>
      <c r="BG137" s="214">
        <f>IF(N137="zákl. přenesená",J137,0)</f>
        <v>0</v>
      </c>
      <c r="BH137" s="214">
        <f>IF(N137="sníž. přenesená",J137,0)</f>
        <v>0</v>
      </c>
      <c r="BI137" s="214">
        <f>IF(N137="nulová",J137,0)</f>
        <v>0</v>
      </c>
      <c r="BJ137" s="15" t="s">
        <v>76</v>
      </c>
      <c r="BK137" s="214">
        <f>ROUND(I137*H137,2)</f>
        <v>0</v>
      </c>
      <c r="BL137" s="15" t="s">
        <v>126</v>
      </c>
      <c r="BM137" s="15" t="s">
        <v>518</v>
      </c>
    </row>
    <row r="138" s="11" customFormat="1">
      <c r="B138" s="215"/>
      <c r="C138" s="216"/>
      <c r="D138" s="217" t="s">
        <v>128</v>
      </c>
      <c r="E138" s="218" t="s">
        <v>1</v>
      </c>
      <c r="F138" s="219" t="s">
        <v>519</v>
      </c>
      <c r="G138" s="216"/>
      <c r="H138" s="220">
        <v>4</v>
      </c>
      <c r="I138" s="221"/>
      <c r="J138" s="216"/>
      <c r="K138" s="216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128</v>
      </c>
      <c r="AU138" s="226" t="s">
        <v>78</v>
      </c>
      <c r="AV138" s="11" t="s">
        <v>78</v>
      </c>
      <c r="AW138" s="11" t="s">
        <v>31</v>
      </c>
      <c r="AX138" s="11" t="s">
        <v>76</v>
      </c>
      <c r="AY138" s="226" t="s">
        <v>119</v>
      </c>
    </row>
    <row r="139" s="11" customFormat="1">
      <c r="B139" s="215"/>
      <c r="C139" s="216"/>
      <c r="D139" s="217" t="s">
        <v>128</v>
      </c>
      <c r="E139" s="216"/>
      <c r="F139" s="219" t="s">
        <v>520</v>
      </c>
      <c r="G139" s="216"/>
      <c r="H139" s="220">
        <v>4.1200000000000001</v>
      </c>
      <c r="I139" s="221"/>
      <c r="J139" s="216"/>
      <c r="K139" s="216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128</v>
      </c>
      <c r="AU139" s="226" t="s">
        <v>78</v>
      </c>
      <c r="AV139" s="11" t="s">
        <v>78</v>
      </c>
      <c r="AW139" s="11" t="s">
        <v>4</v>
      </c>
      <c r="AX139" s="11" t="s">
        <v>76</v>
      </c>
      <c r="AY139" s="226" t="s">
        <v>119</v>
      </c>
    </row>
    <row r="140" s="1" customFormat="1" ht="16.5" customHeight="1">
      <c r="B140" s="36"/>
      <c r="C140" s="238" t="s">
        <v>234</v>
      </c>
      <c r="D140" s="238" t="s">
        <v>197</v>
      </c>
      <c r="E140" s="239" t="s">
        <v>241</v>
      </c>
      <c r="F140" s="240" t="s">
        <v>242</v>
      </c>
      <c r="G140" s="241" t="s">
        <v>141</v>
      </c>
      <c r="H140" s="242">
        <v>5.1500000000000004</v>
      </c>
      <c r="I140" s="243"/>
      <c r="J140" s="244">
        <f>ROUND(I140*H140,2)</f>
        <v>0</v>
      </c>
      <c r="K140" s="240" t="s">
        <v>125</v>
      </c>
      <c r="L140" s="245"/>
      <c r="M140" s="246" t="s">
        <v>1</v>
      </c>
      <c r="N140" s="247" t="s">
        <v>39</v>
      </c>
      <c r="O140" s="77"/>
      <c r="P140" s="212">
        <f>O140*H140</f>
        <v>0</v>
      </c>
      <c r="Q140" s="212">
        <v>0.048300000000000003</v>
      </c>
      <c r="R140" s="212">
        <f>Q140*H140</f>
        <v>0.24874500000000002</v>
      </c>
      <c r="S140" s="212">
        <v>0</v>
      </c>
      <c r="T140" s="213">
        <f>S140*H140</f>
        <v>0</v>
      </c>
      <c r="AR140" s="15" t="s">
        <v>159</v>
      </c>
      <c r="AT140" s="15" t="s">
        <v>197</v>
      </c>
      <c r="AU140" s="15" t="s">
        <v>78</v>
      </c>
      <c r="AY140" s="15" t="s">
        <v>119</v>
      </c>
      <c r="BE140" s="214">
        <f>IF(N140="základní",J140,0)</f>
        <v>0</v>
      </c>
      <c r="BF140" s="214">
        <f>IF(N140="snížená",J140,0)</f>
        <v>0</v>
      </c>
      <c r="BG140" s="214">
        <f>IF(N140="zákl. přenesená",J140,0)</f>
        <v>0</v>
      </c>
      <c r="BH140" s="214">
        <f>IF(N140="sníž. přenesená",J140,0)</f>
        <v>0</v>
      </c>
      <c r="BI140" s="214">
        <f>IF(N140="nulová",J140,0)</f>
        <v>0</v>
      </c>
      <c r="BJ140" s="15" t="s">
        <v>76</v>
      </c>
      <c r="BK140" s="214">
        <f>ROUND(I140*H140,2)</f>
        <v>0</v>
      </c>
      <c r="BL140" s="15" t="s">
        <v>126</v>
      </c>
      <c r="BM140" s="15" t="s">
        <v>521</v>
      </c>
    </row>
    <row r="141" s="11" customFormat="1">
      <c r="B141" s="215"/>
      <c r="C141" s="216"/>
      <c r="D141" s="217" t="s">
        <v>128</v>
      </c>
      <c r="E141" s="218" t="s">
        <v>1</v>
      </c>
      <c r="F141" s="219" t="s">
        <v>522</v>
      </c>
      <c r="G141" s="216"/>
      <c r="H141" s="220">
        <v>2</v>
      </c>
      <c r="I141" s="221"/>
      <c r="J141" s="216"/>
      <c r="K141" s="216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128</v>
      </c>
      <c r="AU141" s="226" t="s">
        <v>78</v>
      </c>
      <c r="AV141" s="11" t="s">
        <v>78</v>
      </c>
      <c r="AW141" s="11" t="s">
        <v>31</v>
      </c>
      <c r="AX141" s="11" t="s">
        <v>68</v>
      </c>
      <c r="AY141" s="226" t="s">
        <v>119</v>
      </c>
    </row>
    <row r="142" s="11" customFormat="1">
      <c r="B142" s="215"/>
      <c r="C142" s="216"/>
      <c r="D142" s="217" t="s">
        <v>128</v>
      </c>
      <c r="E142" s="218" t="s">
        <v>1</v>
      </c>
      <c r="F142" s="219" t="s">
        <v>523</v>
      </c>
      <c r="G142" s="216"/>
      <c r="H142" s="220">
        <v>3</v>
      </c>
      <c r="I142" s="221"/>
      <c r="J142" s="216"/>
      <c r="K142" s="216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128</v>
      </c>
      <c r="AU142" s="226" t="s">
        <v>78</v>
      </c>
      <c r="AV142" s="11" t="s">
        <v>78</v>
      </c>
      <c r="AW142" s="11" t="s">
        <v>31</v>
      </c>
      <c r="AX142" s="11" t="s">
        <v>68</v>
      </c>
      <c r="AY142" s="226" t="s">
        <v>119</v>
      </c>
    </row>
    <row r="143" s="12" customFormat="1">
      <c r="B143" s="227"/>
      <c r="C143" s="228"/>
      <c r="D143" s="217" t="s">
        <v>128</v>
      </c>
      <c r="E143" s="229" t="s">
        <v>1</v>
      </c>
      <c r="F143" s="230" t="s">
        <v>131</v>
      </c>
      <c r="G143" s="228"/>
      <c r="H143" s="231">
        <v>5</v>
      </c>
      <c r="I143" s="232"/>
      <c r="J143" s="228"/>
      <c r="K143" s="228"/>
      <c r="L143" s="233"/>
      <c r="M143" s="234"/>
      <c r="N143" s="235"/>
      <c r="O143" s="235"/>
      <c r="P143" s="235"/>
      <c r="Q143" s="235"/>
      <c r="R143" s="235"/>
      <c r="S143" s="235"/>
      <c r="T143" s="236"/>
      <c r="AT143" s="237" t="s">
        <v>128</v>
      </c>
      <c r="AU143" s="237" t="s">
        <v>78</v>
      </c>
      <c r="AV143" s="12" t="s">
        <v>126</v>
      </c>
      <c r="AW143" s="12" t="s">
        <v>31</v>
      </c>
      <c r="AX143" s="12" t="s">
        <v>76</v>
      </c>
      <c r="AY143" s="237" t="s">
        <v>119</v>
      </c>
    </row>
    <row r="144" s="11" customFormat="1">
      <c r="B144" s="215"/>
      <c r="C144" s="216"/>
      <c r="D144" s="217" t="s">
        <v>128</v>
      </c>
      <c r="E144" s="216"/>
      <c r="F144" s="219" t="s">
        <v>524</v>
      </c>
      <c r="G144" s="216"/>
      <c r="H144" s="220">
        <v>5.1500000000000004</v>
      </c>
      <c r="I144" s="221"/>
      <c r="J144" s="216"/>
      <c r="K144" s="216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128</v>
      </c>
      <c r="AU144" s="226" t="s">
        <v>78</v>
      </c>
      <c r="AV144" s="11" t="s">
        <v>78</v>
      </c>
      <c r="AW144" s="11" t="s">
        <v>4</v>
      </c>
      <c r="AX144" s="11" t="s">
        <v>76</v>
      </c>
      <c r="AY144" s="226" t="s">
        <v>119</v>
      </c>
    </row>
    <row r="145" s="1" customFormat="1" ht="16.5" customHeight="1">
      <c r="B145" s="36"/>
      <c r="C145" s="238" t="s">
        <v>240</v>
      </c>
      <c r="D145" s="238" t="s">
        <v>197</v>
      </c>
      <c r="E145" s="239" t="s">
        <v>247</v>
      </c>
      <c r="F145" s="240" t="s">
        <v>248</v>
      </c>
      <c r="G145" s="241" t="s">
        <v>141</v>
      </c>
      <c r="H145" s="242">
        <v>4.1200000000000001</v>
      </c>
      <c r="I145" s="243"/>
      <c r="J145" s="244">
        <f>ROUND(I145*H145,2)</f>
        <v>0</v>
      </c>
      <c r="K145" s="240" t="s">
        <v>125</v>
      </c>
      <c r="L145" s="245"/>
      <c r="M145" s="246" t="s">
        <v>1</v>
      </c>
      <c r="N145" s="247" t="s">
        <v>39</v>
      </c>
      <c r="O145" s="77"/>
      <c r="P145" s="212">
        <f>O145*H145</f>
        <v>0</v>
      </c>
      <c r="Q145" s="212">
        <v>0.064000000000000001</v>
      </c>
      <c r="R145" s="212">
        <f>Q145*H145</f>
        <v>0.26368000000000003</v>
      </c>
      <c r="S145" s="212">
        <v>0</v>
      </c>
      <c r="T145" s="213">
        <f>S145*H145</f>
        <v>0</v>
      </c>
      <c r="AR145" s="15" t="s">
        <v>159</v>
      </c>
      <c r="AT145" s="15" t="s">
        <v>197</v>
      </c>
      <c r="AU145" s="15" t="s">
        <v>78</v>
      </c>
      <c r="AY145" s="15" t="s">
        <v>119</v>
      </c>
      <c r="BE145" s="214">
        <f>IF(N145="základní",J145,0)</f>
        <v>0</v>
      </c>
      <c r="BF145" s="214">
        <f>IF(N145="snížená",J145,0)</f>
        <v>0</v>
      </c>
      <c r="BG145" s="214">
        <f>IF(N145="zákl. přenesená",J145,0)</f>
        <v>0</v>
      </c>
      <c r="BH145" s="214">
        <f>IF(N145="sníž. přenesená",J145,0)</f>
        <v>0</v>
      </c>
      <c r="BI145" s="214">
        <f>IF(N145="nulová",J145,0)</f>
        <v>0</v>
      </c>
      <c r="BJ145" s="15" t="s">
        <v>76</v>
      </c>
      <c r="BK145" s="214">
        <f>ROUND(I145*H145,2)</f>
        <v>0</v>
      </c>
      <c r="BL145" s="15" t="s">
        <v>126</v>
      </c>
      <c r="BM145" s="15" t="s">
        <v>525</v>
      </c>
    </row>
    <row r="146" s="11" customFormat="1">
      <c r="B146" s="215"/>
      <c r="C146" s="216"/>
      <c r="D146" s="217" t="s">
        <v>128</v>
      </c>
      <c r="E146" s="216"/>
      <c r="F146" s="219" t="s">
        <v>520</v>
      </c>
      <c r="G146" s="216"/>
      <c r="H146" s="220">
        <v>4.1200000000000001</v>
      </c>
      <c r="I146" s="221"/>
      <c r="J146" s="216"/>
      <c r="K146" s="216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128</v>
      </c>
      <c r="AU146" s="226" t="s">
        <v>78</v>
      </c>
      <c r="AV146" s="11" t="s">
        <v>78</v>
      </c>
      <c r="AW146" s="11" t="s">
        <v>4</v>
      </c>
      <c r="AX146" s="11" t="s">
        <v>76</v>
      </c>
      <c r="AY146" s="226" t="s">
        <v>119</v>
      </c>
    </row>
    <row r="147" s="1" customFormat="1" ht="16.5" customHeight="1">
      <c r="B147" s="36"/>
      <c r="C147" s="238" t="s">
        <v>246</v>
      </c>
      <c r="D147" s="238" t="s">
        <v>197</v>
      </c>
      <c r="E147" s="239" t="s">
        <v>252</v>
      </c>
      <c r="F147" s="240" t="s">
        <v>253</v>
      </c>
      <c r="G147" s="241" t="s">
        <v>141</v>
      </c>
      <c r="H147" s="242">
        <v>32.960000000000001</v>
      </c>
      <c r="I147" s="243"/>
      <c r="J147" s="244">
        <f>ROUND(I147*H147,2)</f>
        <v>0</v>
      </c>
      <c r="K147" s="240" t="s">
        <v>125</v>
      </c>
      <c r="L147" s="245"/>
      <c r="M147" s="246" t="s">
        <v>1</v>
      </c>
      <c r="N147" s="247" t="s">
        <v>39</v>
      </c>
      <c r="O147" s="77"/>
      <c r="P147" s="212">
        <f>O147*H147</f>
        <v>0</v>
      </c>
      <c r="Q147" s="212">
        <v>0.081000000000000003</v>
      </c>
      <c r="R147" s="212">
        <f>Q147*H147</f>
        <v>2.6697600000000001</v>
      </c>
      <c r="S147" s="212">
        <v>0</v>
      </c>
      <c r="T147" s="213">
        <f>S147*H147</f>
        <v>0</v>
      </c>
      <c r="AR147" s="15" t="s">
        <v>159</v>
      </c>
      <c r="AT147" s="15" t="s">
        <v>197</v>
      </c>
      <c r="AU147" s="15" t="s">
        <v>78</v>
      </c>
      <c r="AY147" s="15" t="s">
        <v>119</v>
      </c>
      <c r="BE147" s="214">
        <f>IF(N147="základní",J147,0)</f>
        <v>0</v>
      </c>
      <c r="BF147" s="214">
        <f>IF(N147="snížená",J147,0)</f>
        <v>0</v>
      </c>
      <c r="BG147" s="214">
        <f>IF(N147="zákl. přenesená",J147,0)</f>
        <v>0</v>
      </c>
      <c r="BH147" s="214">
        <f>IF(N147="sníž. přenesená",J147,0)</f>
        <v>0</v>
      </c>
      <c r="BI147" s="214">
        <f>IF(N147="nulová",J147,0)</f>
        <v>0</v>
      </c>
      <c r="BJ147" s="15" t="s">
        <v>76</v>
      </c>
      <c r="BK147" s="214">
        <f>ROUND(I147*H147,2)</f>
        <v>0</v>
      </c>
      <c r="BL147" s="15" t="s">
        <v>126</v>
      </c>
      <c r="BM147" s="15" t="s">
        <v>526</v>
      </c>
    </row>
    <row r="148" s="11" customFormat="1">
      <c r="B148" s="215"/>
      <c r="C148" s="216"/>
      <c r="D148" s="217" t="s">
        <v>128</v>
      </c>
      <c r="E148" s="216"/>
      <c r="F148" s="219" t="s">
        <v>527</v>
      </c>
      <c r="G148" s="216"/>
      <c r="H148" s="220">
        <v>32.960000000000001</v>
      </c>
      <c r="I148" s="221"/>
      <c r="J148" s="216"/>
      <c r="K148" s="216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128</v>
      </c>
      <c r="AU148" s="226" t="s">
        <v>78</v>
      </c>
      <c r="AV148" s="11" t="s">
        <v>78</v>
      </c>
      <c r="AW148" s="11" t="s">
        <v>4</v>
      </c>
      <c r="AX148" s="11" t="s">
        <v>76</v>
      </c>
      <c r="AY148" s="226" t="s">
        <v>119</v>
      </c>
    </row>
    <row r="149" s="1" customFormat="1" ht="16.5" customHeight="1">
      <c r="B149" s="36"/>
      <c r="C149" s="203" t="s">
        <v>251</v>
      </c>
      <c r="D149" s="203" t="s">
        <v>121</v>
      </c>
      <c r="E149" s="204" t="s">
        <v>276</v>
      </c>
      <c r="F149" s="205" t="s">
        <v>277</v>
      </c>
      <c r="G149" s="206" t="s">
        <v>278</v>
      </c>
      <c r="H149" s="207">
        <v>1.5049999999999999</v>
      </c>
      <c r="I149" s="208"/>
      <c r="J149" s="209">
        <f>ROUND(I149*H149,2)</f>
        <v>0</v>
      </c>
      <c r="K149" s="205" t="s">
        <v>125</v>
      </c>
      <c r="L149" s="41"/>
      <c r="M149" s="210" t="s">
        <v>1</v>
      </c>
      <c r="N149" s="211" t="s">
        <v>39</v>
      </c>
      <c r="O149" s="77"/>
      <c r="P149" s="212">
        <f>O149*H149</f>
        <v>0</v>
      </c>
      <c r="Q149" s="212">
        <v>2.2563399999999998</v>
      </c>
      <c r="R149" s="212">
        <f>Q149*H149</f>
        <v>3.3957916999999993</v>
      </c>
      <c r="S149" s="212">
        <v>0</v>
      </c>
      <c r="T149" s="213">
        <f>S149*H149</f>
        <v>0</v>
      </c>
      <c r="AR149" s="15" t="s">
        <v>126</v>
      </c>
      <c r="AT149" s="15" t="s">
        <v>121</v>
      </c>
      <c r="AU149" s="15" t="s">
        <v>78</v>
      </c>
      <c r="AY149" s="15" t="s">
        <v>119</v>
      </c>
      <c r="BE149" s="214">
        <f>IF(N149="základní",J149,0)</f>
        <v>0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15" t="s">
        <v>76</v>
      </c>
      <c r="BK149" s="214">
        <f>ROUND(I149*H149,2)</f>
        <v>0</v>
      </c>
      <c r="BL149" s="15" t="s">
        <v>126</v>
      </c>
      <c r="BM149" s="15" t="s">
        <v>528</v>
      </c>
    </row>
    <row r="150" s="11" customFormat="1">
      <c r="B150" s="215"/>
      <c r="C150" s="216"/>
      <c r="D150" s="217" t="s">
        <v>128</v>
      </c>
      <c r="E150" s="218" t="s">
        <v>1</v>
      </c>
      <c r="F150" s="219" t="s">
        <v>529</v>
      </c>
      <c r="G150" s="216"/>
      <c r="H150" s="220">
        <v>1.5049999999999999</v>
      </c>
      <c r="I150" s="221"/>
      <c r="J150" s="216"/>
      <c r="K150" s="216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128</v>
      </c>
      <c r="AU150" s="226" t="s">
        <v>78</v>
      </c>
      <c r="AV150" s="11" t="s">
        <v>78</v>
      </c>
      <c r="AW150" s="11" t="s">
        <v>31</v>
      </c>
      <c r="AX150" s="11" t="s">
        <v>76</v>
      </c>
      <c r="AY150" s="226" t="s">
        <v>119</v>
      </c>
    </row>
    <row r="151" s="1" customFormat="1" ht="16.5" customHeight="1">
      <c r="B151" s="36"/>
      <c r="C151" s="203" t="s">
        <v>258</v>
      </c>
      <c r="D151" s="203" t="s">
        <v>121</v>
      </c>
      <c r="E151" s="204" t="s">
        <v>282</v>
      </c>
      <c r="F151" s="205" t="s">
        <v>283</v>
      </c>
      <c r="G151" s="206" t="s">
        <v>141</v>
      </c>
      <c r="H151" s="207">
        <v>41.399999999999999</v>
      </c>
      <c r="I151" s="208"/>
      <c r="J151" s="209">
        <f>ROUND(I151*H151,2)</f>
        <v>0</v>
      </c>
      <c r="K151" s="205" t="s">
        <v>1</v>
      </c>
      <c r="L151" s="41"/>
      <c r="M151" s="210" t="s">
        <v>1</v>
      </c>
      <c r="N151" s="211" t="s">
        <v>39</v>
      </c>
      <c r="O151" s="77"/>
      <c r="P151" s="212">
        <f>O151*H151</f>
        <v>0</v>
      </c>
      <c r="Q151" s="212">
        <v>0.00018000000000000001</v>
      </c>
      <c r="R151" s="212">
        <f>Q151*H151</f>
        <v>0.0074520000000000003</v>
      </c>
      <c r="S151" s="212">
        <v>0</v>
      </c>
      <c r="T151" s="213">
        <f>S151*H151</f>
        <v>0</v>
      </c>
      <c r="AR151" s="15" t="s">
        <v>126</v>
      </c>
      <c r="AT151" s="15" t="s">
        <v>121</v>
      </c>
      <c r="AU151" s="15" t="s">
        <v>78</v>
      </c>
      <c r="AY151" s="15" t="s">
        <v>119</v>
      </c>
      <c r="BE151" s="214">
        <f>IF(N151="základní",J151,0)</f>
        <v>0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15" t="s">
        <v>76</v>
      </c>
      <c r="BK151" s="214">
        <f>ROUND(I151*H151,2)</f>
        <v>0</v>
      </c>
      <c r="BL151" s="15" t="s">
        <v>126</v>
      </c>
      <c r="BM151" s="15" t="s">
        <v>530</v>
      </c>
    </row>
    <row r="152" s="1" customFormat="1" ht="16.5" customHeight="1">
      <c r="B152" s="36"/>
      <c r="C152" s="203" t="s">
        <v>265</v>
      </c>
      <c r="D152" s="203" t="s">
        <v>121</v>
      </c>
      <c r="E152" s="204" t="s">
        <v>286</v>
      </c>
      <c r="F152" s="205" t="s">
        <v>287</v>
      </c>
      <c r="G152" s="206" t="s">
        <v>141</v>
      </c>
      <c r="H152" s="207">
        <v>41.399999999999999</v>
      </c>
      <c r="I152" s="208"/>
      <c r="J152" s="209">
        <f>ROUND(I152*H152,2)</f>
        <v>0</v>
      </c>
      <c r="K152" s="205" t="s">
        <v>125</v>
      </c>
      <c r="L152" s="41"/>
      <c r="M152" s="210" t="s">
        <v>1</v>
      </c>
      <c r="N152" s="211" t="s">
        <v>39</v>
      </c>
      <c r="O152" s="77"/>
      <c r="P152" s="212">
        <f>O152*H152</f>
        <v>0</v>
      </c>
      <c r="Q152" s="212">
        <v>0</v>
      </c>
      <c r="R152" s="212">
        <f>Q152*H152</f>
        <v>0</v>
      </c>
      <c r="S152" s="212">
        <v>0</v>
      </c>
      <c r="T152" s="213">
        <f>S152*H152</f>
        <v>0</v>
      </c>
      <c r="AR152" s="15" t="s">
        <v>126</v>
      </c>
      <c r="AT152" s="15" t="s">
        <v>121</v>
      </c>
      <c r="AU152" s="15" t="s">
        <v>78</v>
      </c>
      <c r="AY152" s="15" t="s">
        <v>119</v>
      </c>
      <c r="BE152" s="214">
        <f>IF(N152="základní",J152,0)</f>
        <v>0</v>
      </c>
      <c r="BF152" s="214">
        <f>IF(N152="snížená",J152,0)</f>
        <v>0</v>
      </c>
      <c r="BG152" s="214">
        <f>IF(N152="zákl. přenesená",J152,0)</f>
        <v>0</v>
      </c>
      <c r="BH152" s="214">
        <f>IF(N152="sníž. přenesená",J152,0)</f>
        <v>0</v>
      </c>
      <c r="BI152" s="214">
        <f>IF(N152="nulová",J152,0)</f>
        <v>0</v>
      </c>
      <c r="BJ152" s="15" t="s">
        <v>76</v>
      </c>
      <c r="BK152" s="214">
        <f>ROUND(I152*H152,2)</f>
        <v>0</v>
      </c>
      <c r="BL152" s="15" t="s">
        <v>126</v>
      </c>
      <c r="BM152" s="15" t="s">
        <v>531</v>
      </c>
    </row>
    <row r="153" s="11" customFormat="1">
      <c r="B153" s="215"/>
      <c r="C153" s="216"/>
      <c r="D153" s="217" t="s">
        <v>128</v>
      </c>
      <c r="E153" s="218" t="s">
        <v>1</v>
      </c>
      <c r="F153" s="219" t="s">
        <v>488</v>
      </c>
      <c r="G153" s="216"/>
      <c r="H153" s="220">
        <v>41.399999999999999</v>
      </c>
      <c r="I153" s="221"/>
      <c r="J153" s="216"/>
      <c r="K153" s="216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128</v>
      </c>
      <c r="AU153" s="226" t="s">
        <v>78</v>
      </c>
      <c r="AV153" s="11" t="s">
        <v>78</v>
      </c>
      <c r="AW153" s="11" t="s">
        <v>31</v>
      </c>
      <c r="AX153" s="11" t="s">
        <v>76</v>
      </c>
      <c r="AY153" s="226" t="s">
        <v>119</v>
      </c>
    </row>
    <row r="154" s="1" customFormat="1" ht="22.5" customHeight="1">
      <c r="B154" s="36"/>
      <c r="C154" s="203" t="s">
        <v>270</v>
      </c>
      <c r="D154" s="203" t="s">
        <v>121</v>
      </c>
      <c r="E154" s="204" t="s">
        <v>532</v>
      </c>
      <c r="F154" s="205" t="s">
        <v>533</v>
      </c>
      <c r="G154" s="206" t="s">
        <v>293</v>
      </c>
      <c r="H154" s="207">
        <v>1</v>
      </c>
      <c r="I154" s="208"/>
      <c r="J154" s="209">
        <f>ROUND(I154*H154,2)</f>
        <v>0</v>
      </c>
      <c r="K154" s="205" t="s">
        <v>125</v>
      </c>
      <c r="L154" s="41"/>
      <c r="M154" s="210" t="s">
        <v>1</v>
      </c>
      <c r="N154" s="211" t="s">
        <v>39</v>
      </c>
      <c r="O154" s="77"/>
      <c r="P154" s="212">
        <f>O154*H154</f>
        <v>0</v>
      </c>
      <c r="Q154" s="212">
        <v>1.61679</v>
      </c>
      <c r="R154" s="212">
        <f>Q154*H154</f>
        <v>1.61679</v>
      </c>
      <c r="S154" s="212">
        <v>0</v>
      </c>
      <c r="T154" s="213">
        <f>S154*H154</f>
        <v>0</v>
      </c>
      <c r="AR154" s="15" t="s">
        <v>126</v>
      </c>
      <c r="AT154" s="15" t="s">
        <v>121</v>
      </c>
      <c r="AU154" s="15" t="s">
        <v>78</v>
      </c>
      <c r="AY154" s="15" t="s">
        <v>119</v>
      </c>
      <c r="BE154" s="214">
        <f>IF(N154="základní",J154,0)</f>
        <v>0</v>
      </c>
      <c r="BF154" s="214">
        <f>IF(N154="snížená",J154,0)</f>
        <v>0</v>
      </c>
      <c r="BG154" s="214">
        <f>IF(N154="zákl. přenesená",J154,0)</f>
        <v>0</v>
      </c>
      <c r="BH154" s="214">
        <f>IF(N154="sníž. přenesená",J154,0)</f>
        <v>0</v>
      </c>
      <c r="BI154" s="214">
        <f>IF(N154="nulová",J154,0)</f>
        <v>0</v>
      </c>
      <c r="BJ154" s="15" t="s">
        <v>76</v>
      </c>
      <c r="BK154" s="214">
        <f>ROUND(I154*H154,2)</f>
        <v>0</v>
      </c>
      <c r="BL154" s="15" t="s">
        <v>126</v>
      </c>
      <c r="BM154" s="15" t="s">
        <v>534</v>
      </c>
    </row>
    <row r="155" s="1" customFormat="1" ht="16.5" customHeight="1">
      <c r="B155" s="36"/>
      <c r="C155" s="203" t="s">
        <v>275</v>
      </c>
      <c r="D155" s="203" t="s">
        <v>121</v>
      </c>
      <c r="E155" s="204" t="s">
        <v>291</v>
      </c>
      <c r="F155" s="205" t="s">
        <v>292</v>
      </c>
      <c r="G155" s="206" t="s">
        <v>293</v>
      </c>
      <c r="H155" s="207">
        <v>2</v>
      </c>
      <c r="I155" s="208"/>
      <c r="J155" s="209">
        <f>ROUND(I155*H155,2)</f>
        <v>0</v>
      </c>
      <c r="K155" s="205" t="s">
        <v>1</v>
      </c>
      <c r="L155" s="41"/>
      <c r="M155" s="210" t="s">
        <v>1</v>
      </c>
      <c r="N155" s="211" t="s">
        <v>39</v>
      </c>
      <c r="O155" s="77"/>
      <c r="P155" s="212">
        <f>O155*H155</f>
        <v>0</v>
      </c>
      <c r="Q155" s="212">
        <v>0</v>
      </c>
      <c r="R155" s="212">
        <f>Q155*H155</f>
        <v>0</v>
      </c>
      <c r="S155" s="212">
        <v>0</v>
      </c>
      <c r="T155" s="213">
        <f>S155*H155</f>
        <v>0</v>
      </c>
      <c r="AR155" s="15" t="s">
        <v>126</v>
      </c>
      <c r="AT155" s="15" t="s">
        <v>121</v>
      </c>
      <c r="AU155" s="15" t="s">
        <v>78</v>
      </c>
      <c r="AY155" s="15" t="s">
        <v>119</v>
      </c>
      <c r="BE155" s="214">
        <f>IF(N155="základní",J155,0)</f>
        <v>0</v>
      </c>
      <c r="BF155" s="214">
        <f>IF(N155="snížená",J155,0)</f>
        <v>0</v>
      </c>
      <c r="BG155" s="214">
        <f>IF(N155="zákl. přenesená",J155,0)</f>
        <v>0</v>
      </c>
      <c r="BH155" s="214">
        <f>IF(N155="sníž. přenesená",J155,0)</f>
        <v>0</v>
      </c>
      <c r="BI155" s="214">
        <f>IF(N155="nulová",J155,0)</f>
        <v>0</v>
      </c>
      <c r="BJ155" s="15" t="s">
        <v>76</v>
      </c>
      <c r="BK155" s="214">
        <f>ROUND(I155*H155,2)</f>
        <v>0</v>
      </c>
      <c r="BL155" s="15" t="s">
        <v>126</v>
      </c>
      <c r="BM155" s="15" t="s">
        <v>535</v>
      </c>
    </row>
    <row r="156" s="10" customFormat="1" ht="22.8" customHeight="1">
      <c r="B156" s="187"/>
      <c r="C156" s="188"/>
      <c r="D156" s="189" t="s">
        <v>67</v>
      </c>
      <c r="E156" s="201" t="s">
        <v>295</v>
      </c>
      <c r="F156" s="201" t="s">
        <v>296</v>
      </c>
      <c r="G156" s="188"/>
      <c r="H156" s="188"/>
      <c r="I156" s="191"/>
      <c r="J156" s="202">
        <f>BK156</f>
        <v>0</v>
      </c>
      <c r="K156" s="188"/>
      <c r="L156" s="193"/>
      <c r="M156" s="194"/>
      <c r="N156" s="195"/>
      <c r="O156" s="195"/>
      <c r="P156" s="196">
        <f>SUM(P157:P165)</f>
        <v>0</v>
      </c>
      <c r="Q156" s="195"/>
      <c r="R156" s="196">
        <f>SUM(R157:R165)</f>
        <v>0</v>
      </c>
      <c r="S156" s="195"/>
      <c r="T156" s="197">
        <f>SUM(T157:T165)</f>
        <v>0</v>
      </c>
      <c r="AR156" s="198" t="s">
        <v>76</v>
      </c>
      <c r="AT156" s="199" t="s">
        <v>67</v>
      </c>
      <c r="AU156" s="199" t="s">
        <v>76</v>
      </c>
      <c r="AY156" s="198" t="s">
        <v>119</v>
      </c>
      <c r="BK156" s="200">
        <f>SUM(BK157:BK165)</f>
        <v>0</v>
      </c>
    </row>
    <row r="157" s="1" customFormat="1" ht="16.5" customHeight="1">
      <c r="B157" s="36"/>
      <c r="C157" s="203" t="s">
        <v>281</v>
      </c>
      <c r="D157" s="203" t="s">
        <v>121</v>
      </c>
      <c r="E157" s="204" t="s">
        <v>298</v>
      </c>
      <c r="F157" s="205" t="s">
        <v>299</v>
      </c>
      <c r="G157" s="206" t="s">
        <v>300</v>
      </c>
      <c r="H157" s="207">
        <v>57.168999999999997</v>
      </c>
      <c r="I157" s="208"/>
      <c r="J157" s="209">
        <f>ROUND(I157*H157,2)</f>
        <v>0</v>
      </c>
      <c r="K157" s="205" t="s">
        <v>125</v>
      </c>
      <c r="L157" s="41"/>
      <c r="M157" s="210" t="s">
        <v>1</v>
      </c>
      <c r="N157" s="211" t="s">
        <v>39</v>
      </c>
      <c r="O157" s="77"/>
      <c r="P157" s="212">
        <f>O157*H157</f>
        <v>0</v>
      </c>
      <c r="Q157" s="212">
        <v>0</v>
      </c>
      <c r="R157" s="212">
        <f>Q157*H157</f>
        <v>0</v>
      </c>
      <c r="S157" s="212">
        <v>0</v>
      </c>
      <c r="T157" s="213">
        <f>S157*H157</f>
        <v>0</v>
      </c>
      <c r="AR157" s="15" t="s">
        <v>126</v>
      </c>
      <c r="AT157" s="15" t="s">
        <v>121</v>
      </c>
      <c r="AU157" s="15" t="s">
        <v>78</v>
      </c>
      <c r="AY157" s="15" t="s">
        <v>119</v>
      </c>
      <c r="BE157" s="214">
        <f>IF(N157="základní",J157,0)</f>
        <v>0</v>
      </c>
      <c r="BF157" s="214">
        <f>IF(N157="snížená",J157,0)</f>
        <v>0</v>
      </c>
      <c r="BG157" s="214">
        <f>IF(N157="zákl. přenesená",J157,0)</f>
        <v>0</v>
      </c>
      <c r="BH157" s="214">
        <f>IF(N157="sníž. přenesená",J157,0)</f>
        <v>0</v>
      </c>
      <c r="BI157" s="214">
        <f>IF(N157="nulová",J157,0)</f>
        <v>0</v>
      </c>
      <c r="BJ157" s="15" t="s">
        <v>76</v>
      </c>
      <c r="BK157" s="214">
        <f>ROUND(I157*H157,2)</f>
        <v>0</v>
      </c>
      <c r="BL157" s="15" t="s">
        <v>126</v>
      </c>
      <c r="BM157" s="15" t="s">
        <v>536</v>
      </c>
    </row>
    <row r="158" s="1" customFormat="1" ht="22.5" customHeight="1">
      <c r="B158" s="36"/>
      <c r="C158" s="203" t="s">
        <v>285</v>
      </c>
      <c r="D158" s="203" t="s">
        <v>121</v>
      </c>
      <c r="E158" s="204" t="s">
        <v>303</v>
      </c>
      <c r="F158" s="205" t="s">
        <v>304</v>
      </c>
      <c r="G158" s="206" t="s">
        <v>300</v>
      </c>
      <c r="H158" s="207">
        <v>514.52099999999996</v>
      </c>
      <c r="I158" s="208"/>
      <c r="J158" s="209">
        <f>ROUND(I158*H158,2)</f>
        <v>0</v>
      </c>
      <c r="K158" s="205" t="s">
        <v>125</v>
      </c>
      <c r="L158" s="41"/>
      <c r="M158" s="210" t="s">
        <v>1</v>
      </c>
      <c r="N158" s="211" t="s">
        <v>39</v>
      </c>
      <c r="O158" s="77"/>
      <c r="P158" s="212">
        <f>O158*H158</f>
        <v>0</v>
      </c>
      <c r="Q158" s="212">
        <v>0</v>
      </c>
      <c r="R158" s="212">
        <f>Q158*H158</f>
        <v>0</v>
      </c>
      <c r="S158" s="212">
        <v>0</v>
      </c>
      <c r="T158" s="213">
        <f>S158*H158</f>
        <v>0</v>
      </c>
      <c r="AR158" s="15" t="s">
        <v>126</v>
      </c>
      <c r="AT158" s="15" t="s">
        <v>121</v>
      </c>
      <c r="AU158" s="15" t="s">
        <v>78</v>
      </c>
      <c r="AY158" s="15" t="s">
        <v>119</v>
      </c>
      <c r="BE158" s="214">
        <f>IF(N158="základní",J158,0)</f>
        <v>0</v>
      </c>
      <c r="BF158" s="214">
        <f>IF(N158="snížená",J158,0)</f>
        <v>0</v>
      </c>
      <c r="BG158" s="214">
        <f>IF(N158="zákl. přenesená",J158,0)</f>
        <v>0</v>
      </c>
      <c r="BH158" s="214">
        <f>IF(N158="sníž. přenesená",J158,0)</f>
        <v>0</v>
      </c>
      <c r="BI158" s="214">
        <f>IF(N158="nulová",J158,0)</f>
        <v>0</v>
      </c>
      <c r="BJ158" s="15" t="s">
        <v>76</v>
      </c>
      <c r="BK158" s="214">
        <f>ROUND(I158*H158,2)</f>
        <v>0</v>
      </c>
      <c r="BL158" s="15" t="s">
        <v>126</v>
      </c>
      <c r="BM158" s="15" t="s">
        <v>537</v>
      </c>
    </row>
    <row r="159" s="11" customFormat="1">
      <c r="B159" s="215"/>
      <c r="C159" s="216"/>
      <c r="D159" s="217" t="s">
        <v>128</v>
      </c>
      <c r="E159" s="216"/>
      <c r="F159" s="219" t="s">
        <v>538</v>
      </c>
      <c r="G159" s="216"/>
      <c r="H159" s="220">
        <v>514.52099999999996</v>
      </c>
      <c r="I159" s="221"/>
      <c r="J159" s="216"/>
      <c r="K159" s="216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128</v>
      </c>
      <c r="AU159" s="226" t="s">
        <v>78</v>
      </c>
      <c r="AV159" s="11" t="s">
        <v>78</v>
      </c>
      <c r="AW159" s="11" t="s">
        <v>4</v>
      </c>
      <c r="AX159" s="11" t="s">
        <v>76</v>
      </c>
      <c r="AY159" s="226" t="s">
        <v>119</v>
      </c>
    </row>
    <row r="160" s="1" customFormat="1" ht="22.5" customHeight="1">
      <c r="B160" s="36"/>
      <c r="C160" s="203" t="s">
        <v>290</v>
      </c>
      <c r="D160" s="203" t="s">
        <v>121</v>
      </c>
      <c r="E160" s="204" t="s">
        <v>308</v>
      </c>
      <c r="F160" s="205" t="s">
        <v>309</v>
      </c>
      <c r="G160" s="206" t="s">
        <v>300</v>
      </c>
      <c r="H160" s="207">
        <v>25.433</v>
      </c>
      <c r="I160" s="208"/>
      <c r="J160" s="209">
        <f>ROUND(I160*H160,2)</f>
        <v>0</v>
      </c>
      <c r="K160" s="205" t="s">
        <v>125</v>
      </c>
      <c r="L160" s="41"/>
      <c r="M160" s="210" t="s">
        <v>1</v>
      </c>
      <c r="N160" s="211" t="s">
        <v>39</v>
      </c>
      <c r="O160" s="77"/>
      <c r="P160" s="212">
        <f>O160*H160</f>
        <v>0</v>
      </c>
      <c r="Q160" s="212">
        <v>0</v>
      </c>
      <c r="R160" s="212">
        <f>Q160*H160</f>
        <v>0</v>
      </c>
      <c r="S160" s="212">
        <v>0</v>
      </c>
      <c r="T160" s="213">
        <f>S160*H160</f>
        <v>0</v>
      </c>
      <c r="AR160" s="15" t="s">
        <v>126</v>
      </c>
      <c r="AT160" s="15" t="s">
        <v>121</v>
      </c>
      <c r="AU160" s="15" t="s">
        <v>78</v>
      </c>
      <c r="AY160" s="15" t="s">
        <v>119</v>
      </c>
      <c r="BE160" s="214">
        <f>IF(N160="základní",J160,0)</f>
        <v>0</v>
      </c>
      <c r="BF160" s="214">
        <f>IF(N160="snížená",J160,0)</f>
        <v>0</v>
      </c>
      <c r="BG160" s="214">
        <f>IF(N160="zákl. přenesená",J160,0)</f>
        <v>0</v>
      </c>
      <c r="BH160" s="214">
        <f>IF(N160="sníž. přenesená",J160,0)</f>
        <v>0</v>
      </c>
      <c r="BI160" s="214">
        <f>IF(N160="nulová",J160,0)</f>
        <v>0</v>
      </c>
      <c r="BJ160" s="15" t="s">
        <v>76</v>
      </c>
      <c r="BK160" s="214">
        <f>ROUND(I160*H160,2)</f>
        <v>0</v>
      </c>
      <c r="BL160" s="15" t="s">
        <v>126</v>
      </c>
      <c r="BM160" s="15" t="s">
        <v>539</v>
      </c>
    </row>
    <row r="161" s="11" customFormat="1">
      <c r="B161" s="215"/>
      <c r="C161" s="216"/>
      <c r="D161" s="217" t="s">
        <v>128</v>
      </c>
      <c r="E161" s="218" t="s">
        <v>1</v>
      </c>
      <c r="F161" s="219" t="s">
        <v>540</v>
      </c>
      <c r="G161" s="216"/>
      <c r="H161" s="220">
        <v>25.433</v>
      </c>
      <c r="I161" s="221"/>
      <c r="J161" s="216"/>
      <c r="K161" s="216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128</v>
      </c>
      <c r="AU161" s="226" t="s">
        <v>78</v>
      </c>
      <c r="AV161" s="11" t="s">
        <v>78</v>
      </c>
      <c r="AW161" s="11" t="s">
        <v>31</v>
      </c>
      <c r="AX161" s="11" t="s">
        <v>76</v>
      </c>
      <c r="AY161" s="226" t="s">
        <v>119</v>
      </c>
    </row>
    <row r="162" s="1" customFormat="1" ht="22.5" customHeight="1">
      <c r="B162" s="36"/>
      <c r="C162" s="203" t="s">
        <v>297</v>
      </c>
      <c r="D162" s="203" t="s">
        <v>121</v>
      </c>
      <c r="E162" s="204" t="s">
        <v>312</v>
      </c>
      <c r="F162" s="205" t="s">
        <v>313</v>
      </c>
      <c r="G162" s="206" t="s">
        <v>300</v>
      </c>
      <c r="H162" s="207">
        <v>6.5410000000000004</v>
      </c>
      <c r="I162" s="208"/>
      <c r="J162" s="209">
        <f>ROUND(I162*H162,2)</f>
        <v>0</v>
      </c>
      <c r="K162" s="205" t="s">
        <v>125</v>
      </c>
      <c r="L162" s="41"/>
      <c r="M162" s="210" t="s">
        <v>1</v>
      </c>
      <c r="N162" s="211" t="s">
        <v>39</v>
      </c>
      <c r="O162" s="77"/>
      <c r="P162" s="212">
        <f>O162*H162</f>
        <v>0</v>
      </c>
      <c r="Q162" s="212">
        <v>0</v>
      </c>
      <c r="R162" s="212">
        <f>Q162*H162</f>
        <v>0</v>
      </c>
      <c r="S162" s="212">
        <v>0</v>
      </c>
      <c r="T162" s="213">
        <f>S162*H162</f>
        <v>0</v>
      </c>
      <c r="AR162" s="15" t="s">
        <v>126</v>
      </c>
      <c r="AT162" s="15" t="s">
        <v>121</v>
      </c>
      <c r="AU162" s="15" t="s">
        <v>78</v>
      </c>
      <c r="AY162" s="15" t="s">
        <v>119</v>
      </c>
      <c r="BE162" s="214">
        <f>IF(N162="základní",J162,0)</f>
        <v>0</v>
      </c>
      <c r="BF162" s="214">
        <f>IF(N162="snížená",J162,0)</f>
        <v>0</v>
      </c>
      <c r="BG162" s="214">
        <f>IF(N162="zákl. přenesená",J162,0)</f>
        <v>0</v>
      </c>
      <c r="BH162" s="214">
        <f>IF(N162="sníž. přenesená",J162,0)</f>
        <v>0</v>
      </c>
      <c r="BI162" s="214">
        <f>IF(N162="nulová",J162,0)</f>
        <v>0</v>
      </c>
      <c r="BJ162" s="15" t="s">
        <v>76</v>
      </c>
      <c r="BK162" s="214">
        <f>ROUND(I162*H162,2)</f>
        <v>0</v>
      </c>
      <c r="BL162" s="15" t="s">
        <v>126</v>
      </c>
      <c r="BM162" s="15" t="s">
        <v>541</v>
      </c>
    </row>
    <row r="163" s="11" customFormat="1">
      <c r="B163" s="215"/>
      <c r="C163" s="216"/>
      <c r="D163" s="217" t="s">
        <v>128</v>
      </c>
      <c r="E163" s="218" t="s">
        <v>1</v>
      </c>
      <c r="F163" s="219" t="s">
        <v>542</v>
      </c>
      <c r="G163" s="216"/>
      <c r="H163" s="220">
        <v>6.5410000000000004</v>
      </c>
      <c r="I163" s="221"/>
      <c r="J163" s="216"/>
      <c r="K163" s="216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128</v>
      </c>
      <c r="AU163" s="226" t="s">
        <v>78</v>
      </c>
      <c r="AV163" s="11" t="s">
        <v>78</v>
      </c>
      <c r="AW163" s="11" t="s">
        <v>31</v>
      </c>
      <c r="AX163" s="11" t="s">
        <v>76</v>
      </c>
      <c r="AY163" s="226" t="s">
        <v>119</v>
      </c>
    </row>
    <row r="164" s="1" customFormat="1" ht="22.5" customHeight="1">
      <c r="B164" s="36"/>
      <c r="C164" s="203" t="s">
        <v>302</v>
      </c>
      <c r="D164" s="203" t="s">
        <v>121</v>
      </c>
      <c r="E164" s="204" t="s">
        <v>317</v>
      </c>
      <c r="F164" s="205" t="s">
        <v>318</v>
      </c>
      <c r="G164" s="206" t="s">
        <v>300</v>
      </c>
      <c r="H164" s="207">
        <v>25.195</v>
      </c>
      <c r="I164" s="208"/>
      <c r="J164" s="209">
        <f>ROUND(I164*H164,2)</f>
        <v>0</v>
      </c>
      <c r="K164" s="205" t="s">
        <v>125</v>
      </c>
      <c r="L164" s="41"/>
      <c r="M164" s="210" t="s">
        <v>1</v>
      </c>
      <c r="N164" s="211" t="s">
        <v>39</v>
      </c>
      <c r="O164" s="77"/>
      <c r="P164" s="212">
        <f>O164*H164</f>
        <v>0</v>
      </c>
      <c r="Q164" s="212">
        <v>0</v>
      </c>
      <c r="R164" s="212">
        <f>Q164*H164</f>
        <v>0</v>
      </c>
      <c r="S164" s="212">
        <v>0</v>
      </c>
      <c r="T164" s="213">
        <f>S164*H164</f>
        <v>0</v>
      </c>
      <c r="AR164" s="15" t="s">
        <v>126</v>
      </c>
      <c r="AT164" s="15" t="s">
        <v>121</v>
      </c>
      <c r="AU164" s="15" t="s">
        <v>78</v>
      </c>
      <c r="AY164" s="15" t="s">
        <v>119</v>
      </c>
      <c r="BE164" s="214">
        <f>IF(N164="základní",J164,0)</f>
        <v>0</v>
      </c>
      <c r="BF164" s="214">
        <f>IF(N164="snížená",J164,0)</f>
        <v>0</v>
      </c>
      <c r="BG164" s="214">
        <f>IF(N164="zákl. přenesená",J164,0)</f>
        <v>0</v>
      </c>
      <c r="BH164" s="214">
        <f>IF(N164="sníž. přenesená",J164,0)</f>
        <v>0</v>
      </c>
      <c r="BI164" s="214">
        <f>IF(N164="nulová",J164,0)</f>
        <v>0</v>
      </c>
      <c r="BJ164" s="15" t="s">
        <v>76</v>
      </c>
      <c r="BK164" s="214">
        <f>ROUND(I164*H164,2)</f>
        <v>0</v>
      </c>
      <c r="BL164" s="15" t="s">
        <v>126</v>
      </c>
      <c r="BM164" s="15" t="s">
        <v>543</v>
      </c>
    </row>
    <row r="165" s="11" customFormat="1">
      <c r="B165" s="215"/>
      <c r="C165" s="216"/>
      <c r="D165" s="217" t="s">
        <v>128</v>
      </c>
      <c r="E165" s="218" t="s">
        <v>1</v>
      </c>
      <c r="F165" s="219" t="s">
        <v>544</v>
      </c>
      <c r="G165" s="216"/>
      <c r="H165" s="220">
        <v>25.195</v>
      </c>
      <c r="I165" s="221"/>
      <c r="J165" s="216"/>
      <c r="K165" s="216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128</v>
      </c>
      <c r="AU165" s="226" t="s">
        <v>78</v>
      </c>
      <c r="AV165" s="11" t="s">
        <v>78</v>
      </c>
      <c r="AW165" s="11" t="s">
        <v>31</v>
      </c>
      <c r="AX165" s="11" t="s">
        <v>76</v>
      </c>
      <c r="AY165" s="226" t="s">
        <v>119</v>
      </c>
    </row>
    <row r="166" s="10" customFormat="1" ht="22.8" customHeight="1">
      <c r="B166" s="187"/>
      <c r="C166" s="188"/>
      <c r="D166" s="189" t="s">
        <v>67</v>
      </c>
      <c r="E166" s="201" t="s">
        <v>321</v>
      </c>
      <c r="F166" s="201" t="s">
        <v>322</v>
      </c>
      <c r="G166" s="188"/>
      <c r="H166" s="188"/>
      <c r="I166" s="191"/>
      <c r="J166" s="202">
        <f>BK166</f>
        <v>0</v>
      </c>
      <c r="K166" s="188"/>
      <c r="L166" s="193"/>
      <c r="M166" s="194"/>
      <c r="N166" s="195"/>
      <c r="O166" s="195"/>
      <c r="P166" s="196">
        <f>P167</f>
        <v>0</v>
      </c>
      <c r="Q166" s="195"/>
      <c r="R166" s="196">
        <f>R167</f>
        <v>0</v>
      </c>
      <c r="S166" s="195"/>
      <c r="T166" s="197">
        <f>T167</f>
        <v>0</v>
      </c>
      <c r="AR166" s="198" t="s">
        <v>76</v>
      </c>
      <c r="AT166" s="199" t="s">
        <v>67</v>
      </c>
      <c r="AU166" s="199" t="s">
        <v>76</v>
      </c>
      <c r="AY166" s="198" t="s">
        <v>119</v>
      </c>
      <c r="BK166" s="200">
        <f>BK167</f>
        <v>0</v>
      </c>
    </row>
    <row r="167" s="1" customFormat="1" ht="16.5" customHeight="1">
      <c r="B167" s="36"/>
      <c r="C167" s="203" t="s">
        <v>307</v>
      </c>
      <c r="D167" s="203" t="s">
        <v>121</v>
      </c>
      <c r="E167" s="204" t="s">
        <v>324</v>
      </c>
      <c r="F167" s="205" t="s">
        <v>325</v>
      </c>
      <c r="G167" s="206" t="s">
        <v>300</v>
      </c>
      <c r="H167" s="207">
        <v>61.838000000000001</v>
      </c>
      <c r="I167" s="208"/>
      <c r="J167" s="209">
        <f>ROUND(I167*H167,2)</f>
        <v>0</v>
      </c>
      <c r="K167" s="205" t="s">
        <v>125</v>
      </c>
      <c r="L167" s="41"/>
      <c r="M167" s="210" t="s">
        <v>1</v>
      </c>
      <c r="N167" s="211" t="s">
        <v>39</v>
      </c>
      <c r="O167" s="77"/>
      <c r="P167" s="212">
        <f>O167*H167</f>
        <v>0</v>
      </c>
      <c r="Q167" s="212">
        <v>0</v>
      </c>
      <c r="R167" s="212">
        <f>Q167*H167</f>
        <v>0</v>
      </c>
      <c r="S167" s="212">
        <v>0</v>
      </c>
      <c r="T167" s="213">
        <f>S167*H167</f>
        <v>0</v>
      </c>
      <c r="AR167" s="15" t="s">
        <v>126</v>
      </c>
      <c r="AT167" s="15" t="s">
        <v>121</v>
      </c>
      <c r="AU167" s="15" t="s">
        <v>78</v>
      </c>
      <c r="AY167" s="15" t="s">
        <v>119</v>
      </c>
      <c r="BE167" s="214">
        <f>IF(N167="základní",J167,0)</f>
        <v>0</v>
      </c>
      <c r="BF167" s="214">
        <f>IF(N167="snížená",J167,0)</f>
        <v>0</v>
      </c>
      <c r="BG167" s="214">
        <f>IF(N167="zákl. přenesená",J167,0)</f>
        <v>0</v>
      </c>
      <c r="BH167" s="214">
        <f>IF(N167="sníž. přenesená",J167,0)</f>
        <v>0</v>
      </c>
      <c r="BI167" s="214">
        <f>IF(N167="nulová",J167,0)</f>
        <v>0</v>
      </c>
      <c r="BJ167" s="15" t="s">
        <v>76</v>
      </c>
      <c r="BK167" s="214">
        <f>ROUND(I167*H167,2)</f>
        <v>0</v>
      </c>
      <c r="BL167" s="15" t="s">
        <v>126</v>
      </c>
      <c r="BM167" s="15" t="s">
        <v>545</v>
      </c>
    </row>
    <row r="168" s="10" customFormat="1" ht="25.92" customHeight="1">
      <c r="B168" s="187"/>
      <c r="C168" s="188"/>
      <c r="D168" s="189" t="s">
        <v>67</v>
      </c>
      <c r="E168" s="190" t="s">
        <v>327</v>
      </c>
      <c r="F168" s="190" t="s">
        <v>328</v>
      </c>
      <c r="G168" s="188"/>
      <c r="H168" s="188"/>
      <c r="I168" s="191"/>
      <c r="J168" s="192">
        <f>BK168</f>
        <v>0</v>
      </c>
      <c r="K168" s="188"/>
      <c r="L168" s="193"/>
      <c r="M168" s="194"/>
      <c r="N168" s="195"/>
      <c r="O168" s="195"/>
      <c r="P168" s="196">
        <f>P169+P171</f>
        <v>0</v>
      </c>
      <c r="Q168" s="195"/>
      <c r="R168" s="196">
        <f>R169+R171</f>
        <v>0</v>
      </c>
      <c r="S168" s="195"/>
      <c r="T168" s="197">
        <f>T169+T171</f>
        <v>0</v>
      </c>
      <c r="AR168" s="198" t="s">
        <v>144</v>
      </c>
      <c r="AT168" s="199" t="s">
        <v>67</v>
      </c>
      <c r="AU168" s="199" t="s">
        <v>68</v>
      </c>
      <c r="AY168" s="198" t="s">
        <v>119</v>
      </c>
      <c r="BK168" s="200">
        <f>BK169+BK171</f>
        <v>0</v>
      </c>
    </row>
    <row r="169" s="10" customFormat="1" ht="22.8" customHeight="1">
      <c r="B169" s="187"/>
      <c r="C169" s="188"/>
      <c r="D169" s="189" t="s">
        <v>67</v>
      </c>
      <c r="E169" s="201" t="s">
        <v>329</v>
      </c>
      <c r="F169" s="201" t="s">
        <v>330</v>
      </c>
      <c r="G169" s="188"/>
      <c r="H169" s="188"/>
      <c r="I169" s="191"/>
      <c r="J169" s="202">
        <f>BK169</f>
        <v>0</v>
      </c>
      <c r="K169" s="188"/>
      <c r="L169" s="193"/>
      <c r="M169" s="194"/>
      <c r="N169" s="195"/>
      <c r="O169" s="195"/>
      <c r="P169" s="196">
        <f>P170</f>
        <v>0</v>
      </c>
      <c r="Q169" s="195"/>
      <c r="R169" s="196">
        <f>R170</f>
        <v>0</v>
      </c>
      <c r="S169" s="195"/>
      <c r="T169" s="197">
        <f>T170</f>
        <v>0</v>
      </c>
      <c r="AR169" s="198" t="s">
        <v>144</v>
      </c>
      <c r="AT169" s="199" t="s">
        <v>67</v>
      </c>
      <c r="AU169" s="199" t="s">
        <v>76</v>
      </c>
      <c r="AY169" s="198" t="s">
        <v>119</v>
      </c>
      <c r="BK169" s="200">
        <f>BK170</f>
        <v>0</v>
      </c>
    </row>
    <row r="170" s="1" customFormat="1" ht="16.5" customHeight="1">
      <c r="B170" s="36"/>
      <c r="C170" s="203" t="s">
        <v>311</v>
      </c>
      <c r="D170" s="203" t="s">
        <v>121</v>
      </c>
      <c r="E170" s="204" t="s">
        <v>332</v>
      </c>
      <c r="F170" s="205" t="s">
        <v>333</v>
      </c>
      <c r="G170" s="206" t="s">
        <v>147</v>
      </c>
      <c r="H170" s="207">
        <v>1</v>
      </c>
      <c r="I170" s="208"/>
      <c r="J170" s="209">
        <f>ROUND(I170*H170,2)</f>
        <v>0</v>
      </c>
      <c r="K170" s="205" t="s">
        <v>1</v>
      </c>
      <c r="L170" s="41"/>
      <c r="M170" s="210" t="s">
        <v>1</v>
      </c>
      <c r="N170" s="211" t="s">
        <v>39</v>
      </c>
      <c r="O170" s="77"/>
      <c r="P170" s="212">
        <f>O170*H170</f>
        <v>0</v>
      </c>
      <c r="Q170" s="212">
        <v>0</v>
      </c>
      <c r="R170" s="212">
        <f>Q170*H170</f>
        <v>0</v>
      </c>
      <c r="S170" s="212">
        <v>0</v>
      </c>
      <c r="T170" s="213">
        <f>S170*H170</f>
        <v>0</v>
      </c>
      <c r="AR170" s="15" t="s">
        <v>334</v>
      </c>
      <c r="AT170" s="15" t="s">
        <v>121</v>
      </c>
      <c r="AU170" s="15" t="s">
        <v>78</v>
      </c>
      <c r="AY170" s="15" t="s">
        <v>119</v>
      </c>
      <c r="BE170" s="214">
        <f>IF(N170="základní",J170,0)</f>
        <v>0</v>
      </c>
      <c r="BF170" s="214">
        <f>IF(N170="snížená",J170,0)</f>
        <v>0</v>
      </c>
      <c r="BG170" s="214">
        <f>IF(N170="zákl. přenesená",J170,0)</f>
        <v>0</v>
      </c>
      <c r="BH170" s="214">
        <f>IF(N170="sníž. přenesená",J170,0)</f>
        <v>0</v>
      </c>
      <c r="BI170" s="214">
        <f>IF(N170="nulová",J170,0)</f>
        <v>0</v>
      </c>
      <c r="BJ170" s="15" t="s">
        <v>76</v>
      </c>
      <c r="BK170" s="214">
        <f>ROUND(I170*H170,2)</f>
        <v>0</v>
      </c>
      <c r="BL170" s="15" t="s">
        <v>334</v>
      </c>
      <c r="BM170" s="15" t="s">
        <v>546</v>
      </c>
    </row>
    <row r="171" s="10" customFormat="1" ht="22.8" customHeight="1">
      <c r="B171" s="187"/>
      <c r="C171" s="188"/>
      <c r="D171" s="189" t="s">
        <v>67</v>
      </c>
      <c r="E171" s="201" t="s">
        <v>336</v>
      </c>
      <c r="F171" s="201" t="s">
        <v>337</v>
      </c>
      <c r="G171" s="188"/>
      <c r="H171" s="188"/>
      <c r="I171" s="191"/>
      <c r="J171" s="202">
        <f>BK171</f>
        <v>0</v>
      </c>
      <c r="K171" s="188"/>
      <c r="L171" s="193"/>
      <c r="M171" s="194"/>
      <c r="N171" s="195"/>
      <c r="O171" s="195"/>
      <c r="P171" s="196">
        <f>SUM(P172:P173)</f>
        <v>0</v>
      </c>
      <c r="Q171" s="195"/>
      <c r="R171" s="196">
        <f>SUM(R172:R173)</f>
        <v>0</v>
      </c>
      <c r="S171" s="195"/>
      <c r="T171" s="197">
        <f>SUM(T172:T173)</f>
        <v>0</v>
      </c>
      <c r="AR171" s="198" t="s">
        <v>144</v>
      </c>
      <c r="AT171" s="199" t="s">
        <v>67</v>
      </c>
      <c r="AU171" s="199" t="s">
        <v>76</v>
      </c>
      <c r="AY171" s="198" t="s">
        <v>119</v>
      </c>
      <c r="BK171" s="200">
        <f>SUM(BK172:BK173)</f>
        <v>0</v>
      </c>
    </row>
    <row r="172" s="1" customFormat="1" ht="16.5" customHeight="1">
      <c r="B172" s="36"/>
      <c r="C172" s="203" t="s">
        <v>316</v>
      </c>
      <c r="D172" s="203" t="s">
        <v>121</v>
      </c>
      <c r="E172" s="204" t="s">
        <v>339</v>
      </c>
      <c r="F172" s="205" t="s">
        <v>340</v>
      </c>
      <c r="G172" s="206" t="s">
        <v>147</v>
      </c>
      <c r="H172" s="207">
        <v>1</v>
      </c>
      <c r="I172" s="208"/>
      <c r="J172" s="209">
        <f>ROUND(I172*H172,2)</f>
        <v>0</v>
      </c>
      <c r="K172" s="205" t="s">
        <v>1</v>
      </c>
      <c r="L172" s="41"/>
      <c r="M172" s="210" t="s">
        <v>1</v>
      </c>
      <c r="N172" s="211" t="s">
        <v>39</v>
      </c>
      <c r="O172" s="77"/>
      <c r="P172" s="212">
        <f>O172*H172</f>
        <v>0</v>
      </c>
      <c r="Q172" s="212">
        <v>0</v>
      </c>
      <c r="R172" s="212">
        <f>Q172*H172</f>
        <v>0</v>
      </c>
      <c r="S172" s="212">
        <v>0</v>
      </c>
      <c r="T172" s="213">
        <f>S172*H172</f>
        <v>0</v>
      </c>
      <c r="AR172" s="15" t="s">
        <v>334</v>
      </c>
      <c r="AT172" s="15" t="s">
        <v>121</v>
      </c>
      <c r="AU172" s="15" t="s">
        <v>78</v>
      </c>
      <c r="AY172" s="15" t="s">
        <v>119</v>
      </c>
      <c r="BE172" s="214">
        <f>IF(N172="základní",J172,0)</f>
        <v>0</v>
      </c>
      <c r="BF172" s="214">
        <f>IF(N172="snížená",J172,0)</f>
        <v>0</v>
      </c>
      <c r="BG172" s="214">
        <f>IF(N172="zákl. přenesená",J172,0)</f>
        <v>0</v>
      </c>
      <c r="BH172" s="214">
        <f>IF(N172="sníž. přenesená",J172,0)</f>
        <v>0</v>
      </c>
      <c r="BI172" s="214">
        <f>IF(N172="nulová",J172,0)</f>
        <v>0</v>
      </c>
      <c r="BJ172" s="15" t="s">
        <v>76</v>
      </c>
      <c r="BK172" s="214">
        <f>ROUND(I172*H172,2)</f>
        <v>0</v>
      </c>
      <c r="BL172" s="15" t="s">
        <v>334</v>
      </c>
      <c r="BM172" s="15" t="s">
        <v>547</v>
      </c>
    </row>
    <row r="173" s="1" customFormat="1" ht="16.5" customHeight="1">
      <c r="B173" s="36"/>
      <c r="C173" s="203" t="s">
        <v>323</v>
      </c>
      <c r="D173" s="203" t="s">
        <v>121</v>
      </c>
      <c r="E173" s="204" t="s">
        <v>343</v>
      </c>
      <c r="F173" s="205" t="s">
        <v>344</v>
      </c>
      <c r="G173" s="206" t="s">
        <v>147</v>
      </c>
      <c r="H173" s="207">
        <v>1</v>
      </c>
      <c r="I173" s="208"/>
      <c r="J173" s="209">
        <f>ROUND(I173*H173,2)</f>
        <v>0</v>
      </c>
      <c r="K173" s="205" t="s">
        <v>1</v>
      </c>
      <c r="L173" s="41"/>
      <c r="M173" s="248" t="s">
        <v>1</v>
      </c>
      <c r="N173" s="249" t="s">
        <v>39</v>
      </c>
      <c r="O173" s="250"/>
      <c r="P173" s="251">
        <f>O173*H173</f>
        <v>0</v>
      </c>
      <c r="Q173" s="251">
        <v>0</v>
      </c>
      <c r="R173" s="251">
        <f>Q173*H173</f>
        <v>0</v>
      </c>
      <c r="S173" s="251">
        <v>0</v>
      </c>
      <c r="T173" s="252">
        <f>S173*H173</f>
        <v>0</v>
      </c>
      <c r="AR173" s="15" t="s">
        <v>334</v>
      </c>
      <c r="AT173" s="15" t="s">
        <v>121</v>
      </c>
      <c r="AU173" s="15" t="s">
        <v>78</v>
      </c>
      <c r="AY173" s="15" t="s">
        <v>119</v>
      </c>
      <c r="BE173" s="214">
        <f>IF(N173="základní",J173,0)</f>
        <v>0</v>
      </c>
      <c r="BF173" s="214">
        <f>IF(N173="snížená",J173,0)</f>
        <v>0</v>
      </c>
      <c r="BG173" s="214">
        <f>IF(N173="zákl. přenesená",J173,0)</f>
        <v>0</v>
      </c>
      <c r="BH173" s="214">
        <f>IF(N173="sníž. přenesená",J173,0)</f>
        <v>0</v>
      </c>
      <c r="BI173" s="214">
        <f>IF(N173="nulová",J173,0)</f>
        <v>0</v>
      </c>
      <c r="BJ173" s="15" t="s">
        <v>76</v>
      </c>
      <c r="BK173" s="214">
        <f>ROUND(I173*H173,2)</f>
        <v>0</v>
      </c>
      <c r="BL173" s="15" t="s">
        <v>334</v>
      </c>
      <c r="BM173" s="15" t="s">
        <v>548</v>
      </c>
    </row>
    <row r="174" s="1" customFormat="1" ht="6.96" customHeight="1">
      <c r="B174" s="55"/>
      <c r="C174" s="56"/>
      <c r="D174" s="56"/>
      <c r="E174" s="56"/>
      <c r="F174" s="56"/>
      <c r="G174" s="56"/>
      <c r="H174" s="56"/>
      <c r="I174" s="153"/>
      <c r="J174" s="56"/>
      <c r="K174" s="56"/>
      <c r="L174" s="41"/>
    </row>
  </sheetData>
  <sheetProtection sheet="1" autoFilter="0" formatColumns="0" formatRows="0" objects="1" scenarios="1" spinCount="100000" saltValue="FNzAb0igOoJI8RaxXmlj9iDm7IeKIflEHP3vWk1HJm53vPgkFz6KSEJd9nu1+tkG3VwNHSagVS5WvP5b07XdVA==" hashValue="XXB3VFO3q00BorQLoBEZoLbkzPtUS+l2ly6Q6WgNOBlK8mwRcxkAwFNDQ6mdzzbJCTpdEH48Qw5tduysew888g==" algorithmName="SHA-512" password="CC35"/>
  <autoFilter ref="C87:K173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2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5" t="s">
        <v>86</v>
      </c>
    </row>
    <row r="3" ht="6.96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8"/>
      <c r="AT3" s="15" t="s">
        <v>78</v>
      </c>
    </row>
    <row r="4" ht="24.96" customHeight="1">
      <c r="B4" s="18"/>
      <c r="D4" s="126" t="s">
        <v>87</v>
      </c>
      <c r="L4" s="18"/>
      <c r="M4" s="22" t="s">
        <v>10</v>
      </c>
      <c r="AT4" s="15" t="s">
        <v>4</v>
      </c>
    </row>
    <row r="5" ht="6.96" customHeight="1">
      <c r="B5" s="18"/>
      <c r="L5" s="18"/>
    </row>
    <row r="6" ht="12" customHeight="1">
      <c r="B6" s="18"/>
      <c r="D6" s="127" t="s">
        <v>16</v>
      </c>
      <c r="L6" s="18"/>
    </row>
    <row r="7" ht="16.5" customHeight="1">
      <c r="B7" s="18"/>
      <c r="E7" s="128" t="str">
        <f>'Rekapitulace stavby'!K6</f>
        <v>Opravy chodníkových těles v Novém Jičíně</v>
      </c>
      <c r="F7" s="127"/>
      <c r="G7" s="127"/>
      <c r="H7" s="127"/>
      <c r="L7" s="18"/>
    </row>
    <row r="8" s="1" customFormat="1" ht="12" customHeight="1">
      <c r="B8" s="41"/>
      <c r="D8" s="127" t="s">
        <v>88</v>
      </c>
      <c r="I8" s="129"/>
      <c r="L8" s="41"/>
    </row>
    <row r="9" s="1" customFormat="1" ht="36.96" customHeight="1">
      <c r="B9" s="41"/>
      <c r="E9" s="130" t="s">
        <v>549</v>
      </c>
      <c r="F9" s="1"/>
      <c r="G9" s="1"/>
      <c r="H9" s="1"/>
      <c r="I9" s="129"/>
      <c r="L9" s="41"/>
    </row>
    <row r="10" s="1" customFormat="1">
      <c r="B10" s="41"/>
      <c r="I10" s="129"/>
      <c r="L10" s="41"/>
    </row>
    <row r="11" s="1" customFormat="1" ht="12" customHeight="1">
      <c r="B11" s="41"/>
      <c r="D11" s="127" t="s">
        <v>18</v>
      </c>
      <c r="F11" s="15" t="s">
        <v>1</v>
      </c>
      <c r="I11" s="131" t="s">
        <v>19</v>
      </c>
      <c r="J11" s="15" t="s">
        <v>1</v>
      </c>
      <c r="L11" s="41"/>
    </row>
    <row r="12" s="1" customFormat="1" ht="12" customHeight="1">
      <c r="B12" s="41"/>
      <c r="D12" s="127" t="s">
        <v>20</v>
      </c>
      <c r="F12" s="15" t="s">
        <v>21</v>
      </c>
      <c r="I12" s="131" t="s">
        <v>22</v>
      </c>
      <c r="J12" s="132" t="str">
        <f>'Rekapitulace stavby'!AN8</f>
        <v>12. 4. 2019</v>
      </c>
      <c r="L12" s="41"/>
    </row>
    <row r="13" s="1" customFormat="1" ht="10.8" customHeight="1">
      <c r="B13" s="41"/>
      <c r="I13" s="129"/>
      <c r="L13" s="41"/>
    </row>
    <row r="14" s="1" customFormat="1" ht="12" customHeight="1">
      <c r="B14" s="41"/>
      <c r="D14" s="127" t="s">
        <v>24</v>
      </c>
      <c r="I14" s="131" t="s">
        <v>25</v>
      </c>
      <c r="J14" s="15" t="str">
        <f>IF('Rekapitulace stavby'!AN10="","",'Rekapitulace stavby'!AN10)</f>
        <v/>
      </c>
      <c r="L14" s="41"/>
    </row>
    <row r="15" s="1" customFormat="1" ht="18" customHeight="1">
      <c r="B15" s="41"/>
      <c r="E15" s="15" t="str">
        <f>IF('Rekapitulace stavby'!E11="","",'Rekapitulace stavby'!E11)</f>
        <v xml:space="preserve"> </v>
      </c>
      <c r="I15" s="131" t="s">
        <v>27</v>
      </c>
      <c r="J15" s="15" t="str">
        <f>IF('Rekapitulace stavby'!AN11="","",'Rekapitulace stavby'!AN11)</f>
        <v/>
      </c>
      <c r="L15" s="41"/>
    </row>
    <row r="16" s="1" customFormat="1" ht="6.96" customHeight="1">
      <c r="B16" s="41"/>
      <c r="I16" s="129"/>
      <c r="L16" s="41"/>
    </row>
    <row r="17" s="1" customFormat="1" ht="12" customHeight="1">
      <c r="B17" s="41"/>
      <c r="D17" s="127" t="s">
        <v>28</v>
      </c>
      <c r="I17" s="131" t="s">
        <v>25</v>
      </c>
      <c r="J17" s="31" t="str">
        <f>'Rekapitulace stavby'!AN13</f>
        <v>Vyplň údaj</v>
      </c>
      <c r="L17" s="41"/>
    </row>
    <row r="18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1" t="s">
        <v>27</v>
      </c>
      <c r="J18" s="31" t="str">
        <f>'Rekapitulace stavby'!AN14</f>
        <v>Vyplň údaj</v>
      </c>
      <c r="L18" s="41"/>
    </row>
    <row r="19" s="1" customFormat="1" ht="6.96" customHeight="1">
      <c r="B19" s="41"/>
      <c r="I19" s="129"/>
      <c r="L19" s="41"/>
    </row>
    <row r="20" s="1" customFormat="1" ht="12" customHeight="1">
      <c r="B20" s="41"/>
      <c r="D20" s="127" t="s">
        <v>30</v>
      </c>
      <c r="I20" s="131" t="s">
        <v>25</v>
      </c>
      <c r="J20" s="15" t="str">
        <f>IF('Rekapitulace stavby'!AN16="","",'Rekapitulace stavby'!AN16)</f>
        <v/>
      </c>
      <c r="L20" s="41"/>
    </row>
    <row r="21" s="1" customFormat="1" ht="18" customHeight="1">
      <c r="B21" s="41"/>
      <c r="E21" s="15" t="str">
        <f>IF('Rekapitulace stavby'!E17="","",'Rekapitulace stavby'!E17)</f>
        <v xml:space="preserve"> </v>
      </c>
      <c r="I21" s="131" t="s">
        <v>27</v>
      </c>
      <c r="J21" s="15" t="str">
        <f>IF('Rekapitulace stavby'!AN17="","",'Rekapitulace stavby'!AN17)</f>
        <v/>
      </c>
      <c r="L21" s="41"/>
    </row>
    <row r="22" s="1" customFormat="1" ht="6.96" customHeight="1">
      <c r="B22" s="41"/>
      <c r="I22" s="129"/>
      <c r="L22" s="41"/>
    </row>
    <row r="23" s="1" customFormat="1" ht="12" customHeight="1">
      <c r="B23" s="41"/>
      <c r="D23" s="127" t="s">
        <v>32</v>
      </c>
      <c r="I23" s="131" t="s">
        <v>25</v>
      </c>
      <c r="J23" s="15" t="str">
        <f>IF('Rekapitulace stavby'!AN19="","",'Rekapitulace stavby'!AN19)</f>
        <v/>
      </c>
      <c r="L23" s="41"/>
    </row>
    <row r="24" s="1" customFormat="1" ht="18" customHeight="1">
      <c r="B24" s="41"/>
      <c r="E24" s="15" t="str">
        <f>IF('Rekapitulace stavby'!E20="","",'Rekapitulace stavby'!E20)</f>
        <v xml:space="preserve"> </v>
      </c>
      <c r="I24" s="131" t="s">
        <v>27</v>
      </c>
      <c r="J24" s="15" t="str">
        <f>IF('Rekapitulace stavby'!AN20="","",'Rekapitulace stavby'!AN20)</f>
        <v/>
      </c>
      <c r="L24" s="41"/>
    </row>
    <row r="25" s="1" customFormat="1" ht="6.96" customHeight="1">
      <c r="B25" s="41"/>
      <c r="I25" s="129"/>
      <c r="L25" s="41"/>
    </row>
    <row r="26" s="1" customFormat="1" ht="12" customHeight="1">
      <c r="B26" s="41"/>
      <c r="D26" s="127" t="s">
        <v>33</v>
      </c>
      <c r="I26" s="129"/>
      <c r="L26" s="41"/>
    </row>
    <row r="27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="1" customFormat="1" ht="6.96" customHeight="1">
      <c r="B28" s="41"/>
      <c r="I28" s="129"/>
      <c r="L28" s="41"/>
    </row>
    <row r="29" s="1" customFormat="1" ht="6.96" customHeight="1">
      <c r="B29" s="41"/>
      <c r="D29" s="69"/>
      <c r="E29" s="69"/>
      <c r="F29" s="69"/>
      <c r="G29" s="69"/>
      <c r="H29" s="69"/>
      <c r="I29" s="136"/>
      <c r="J29" s="69"/>
      <c r="K29" s="69"/>
      <c r="L29" s="41"/>
    </row>
    <row r="30" s="1" customFormat="1" ht="25.44" customHeight="1">
      <c r="B30" s="41"/>
      <c r="D30" s="137" t="s">
        <v>34</v>
      </c>
      <c r="I30" s="129"/>
      <c r="J30" s="138">
        <f>ROUND(J88, 2)</f>
        <v>0</v>
      </c>
      <c r="L30" s="41"/>
    </row>
    <row r="31" s="1" customFormat="1" ht="6.96" customHeight="1">
      <c r="B31" s="41"/>
      <c r="D31" s="69"/>
      <c r="E31" s="69"/>
      <c r="F31" s="69"/>
      <c r="G31" s="69"/>
      <c r="H31" s="69"/>
      <c r="I31" s="136"/>
      <c r="J31" s="69"/>
      <c r="K31" s="69"/>
      <c r="L31" s="41"/>
    </row>
    <row r="32" s="1" customFormat="1" ht="14.4" customHeight="1">
      <c r="B32" s="41"/>
      <c r="F32" s="139" t="s">
        <v>36</v>
      </c>
      <c r="I32" s="140" t="s">
        <v>35</v>
      </c>
      <c r="J32" s="139" t="s">
        <v>37</v>
      </c>
      <c r="L32" s="41"/>
    </row>
    <row r="33" s="1" customFormat="1" ht="14.4" customHeight="1">
      <c r="B33" s="41"/>
      <c r="D33" s="127" t="s">
        <v>38</v>
      </c>
      <c r="E33" s="127" t="s">
        <v>39</v>
      </c>
      <c r="F33" s="141">
        <f>ROUND((SUM(BE88:BE247)),  2)</f>
        <v>0</v>
      </c>
      <c r="I33" s="142">
        <v>0.20999999999999999</v>
      </c>
      <c r="J33" s="141">
        <f>ROUND(((SUM(BE88:BE247))*I33),  2)</f>
        <v>0</v>
      </c>
      <c r="L33" s="41"/>
    </row>
    <row r="34" s="1" customFormat="1" ht="14.4" customHeight="1">
      <c r="B34" s="41"/>
      <c r="E34" s="127" t="s">
        <v>40</v>
      </c>
      <c r="F34" s="141">
        <f>ROUND((SUM(BF88:BF247)),  2)</f>
        <v>0</v>
      </c>
      <c r="I34" s="142">
        <v>0.14999999999999999</v>
      </c>
      <c r="J34" s="141">
        <f>ROUND(((SUM(BF88:BF247))*I34),  2)</f>
        <v>0</v>
      </c>
      <c r="L34" s="41"/>
    </row>
    <row r="35" hidden="1" s="1" customFormat="1" ht="14.4" customHeight="1">
      <c r="B35" s="41"/>
      <c r="E35" s="127" t="s">
        <v>41</v>
      </c>
      <c r="F35" s="141">
        <f>ROUND((SUM(BG88:BG247)),  2)</f>
        <v>0</v>
      </c>
      <c r="I35" s="142">
        <v>0.20999999999999999</v>
      </c>
      <c r="J35" s="141">
        <f>0</f>
        <v>0</v>
      </c>
      <c r="L35" s="41"/>
    </row>
    <row r="36" hidden="1" s="1" customFormat="1" ht="14.4" customHeight="1">
      <c r="B36" s="41"/>
      <c r="E36" s="127" t="s">
        <v>42</v>
      </c>
      <c r="F36" s="141">
        <f>ROUND((SUM(BH88:BH247)),  2)</f>
        <v>0</v>
      </c>
      <c r="I36" s="142">
        <v>0.14999999999999999</v>
      </c>
      <c r="J36" s="141">
        <f>0</f>
        <v>0</v>
      </c>
      <c r="L36" s="41"/>
    </row>
    <row r="37" hidden="1" s="1" customFormat="1" ht="14.4" customHeight="1">
      <c r="B37" s="41"/>
      <c r="E37" s="127" t="s">
        <v>43</v>
      </c>
      <c r="F37" s="141">
        <f>ROUND((SUM(BI88:BI247)),  2)</f>
        <v>0</v>
      </c>
      <c r="I37" s="142">
        <v>0</v>
      </c>
      <c r="J37" s="141">
        <f>0</f>
        <v>0</v>
      </c>
      <c r="L37" s="41"/>
    </row>
    <row r="38" s="1" customFormat="1" ht="6.96" customHeight="1">
      <c r="B38" s="41"/>
      <c r="I38" s="129"/>
      <c r="L38" s="41"/>
    </row>
    <row r="39" s="1" customFormat="1" ht="25.44" customHeight="1">
      <c r="B39" s="41"/>
      <c r="C39" s="143"/>
      <c r="D39" s="144" t="s">
        <v>44</v>
      </c>
      <c r="E39" s="145"/>
      <c r="F39" s="145"/>
      <c r="G39" s="146" t="s">
        <v>45</v>
      </c>
      <c r="H39" s="147" t="s">
        <v>46</v>
      </c>
      <c r="I39" s="148"/>
      <c r="J39" s="149">
        <f>SUM(J30:J37)</f>
        <v>0</v>
      </c>
      <c r="K39" s="150"/>
      <c r="L39" s="41"/>
    </row>
    <row r="40" s="1" customFormat="1" ht="14.4" customHeight="1">
      <c r="B40" s="151"/>
      <c r="C40" s="152"/>
      <c r="D40" s="152"/>
      <c r="E40" s="152"/>
      <c r="F40" s="152"/>
      <c r="G40" s="152"/>
      <c r="H40" s="152"/>
      <c r="I40" s="153"/>
      <c r="J40" s="152"/>
      <c r="K40" s="152"/>
      <c r="L40" s="41"/>
    </row>
    <row r="44" s="1" customFormat="1" ht="6.96" customHeight="1">
      <c r="B44" s="154"/>
      <c r="C44" s="155"/>
      <c r="D44" s="155"/>
      <c r="E44" s="155"/>
      <c r="F44" s="155"/>
      <c r="G44" s="155"/>
      <c r="H44" s="155"/>
      <c r="I44" s="156"/>
      <c r="J44" s="155"/>
      <c r="K44" s="155"/>
      <c r="L44" s="41"/>
    </row>
    <row r="45" s="1" customFormat="1" ht="24.96" customHeight="1">
      <c r="B45" s="36"/>
      <c r="C45" s="21" t="s">
        <v>90</v>
      </c>
      <c r="D45" s="37"/>
      <c r="E45" s="37"/>
      <c r="F45" s="37"/>
      <c r="G45" s="37"/>
      <c r="H45" s="37"/>
      <c r="I45" s="129"/>
      <c r="J45" s="37"/>
      <c r="K45" s="37"/>
      <c r="L45" s="41"/>
    </row>
    <row r="46" s="1" customFormat="1" ht="6.96" customHeight="1">
      <c r="B46" s="36"/>
      <c r="C46" s="37"/>
      <c r="D46" s="37"/>
      <c r="E46" s="37"/>
      <c r="F46" s="37"/>
      <c r="G46" s="37"/>
      <c r="H46" s="37"/>
      <c r="I46" s="129"/>
      <c r="J46" s="37"/>
      <c r="K46" s="37"/>
      <c r="L46" s="41"/>
    </row>
    <row r="47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9"/>
      <c r="J47" s="37"/>
      <c r="K47" s="37"/>
      <c r="L47" s="41"/>
    </row>
    <row r="48" s="1" customFormat="1" ht="16.5" customHeight="1">
      <c r="B48" s="36"/>
      <c r="C48" s="37"/>
      <c r="D48" s="37"/>
      <c r="E48" s="157" t="str">
        <f>E7</f>
        <v>Opravy chodníkových těles v Novém Jičíně</v>
      </c>
      <c r="F48" s="30"/>
      <c r="G48" s="30"/>
      <c r="H48" s="30"/>
      <c r="I48" s="129"/>
      <c r="J48" s="37"/>
      <c r="K48" s="37"/>
      <c r="L48" s="41"/>
    </row>
    <row r="49" s="1" customFormat="1" ht="12" customHeight="1">
      <c r="B49" s="36"/>
      <c r="C49" s="30" t="s">
        <v>88</v>
      </c>
      <c r="D49" s="37"/>
      <c r="E49" s="37"/>
      <c r="F49" s="37"/>
      <c r="G49" s="37"/>
      <c r="H49" s="37"/>
      <c r="I49" s="129"/>
      <c r="J49" s="37"/>
      <c r="K49" s="37"/>
      <c r="L49" s="41"/>
    </row>
    <row r="50" s="1" customFormat="1" ht="16.5" customHeight="1">
      <c r="B50" s="36"/>
      <c r="C50" s="37"/>
      <c r="D50" s="37"/>
      <c r="E50" s="62" t="str">
        <f>E9</f>
        <v>04 - SO 04 - Oprava chodníkového tělesa na ulici Beskydská</v>
      </c>
      <c r="F50" s="37"/>
      <c r="G50" s="37"/>
      <c r="H50" s="37"/>
      <c r="I50" s="129"/>
      <c r="J50" s="37"/>
      <c r="K50" s="37"/>
      <c r="L50" s="41"/>
    </row>
    <row r="51" s="1" customFormat="1" ht="6.96" customHeight="1">
      <c r="B51" s="36"/>
      <c r="C51" s="37"/>
      <c r="D51" s="37"/>
      <c r="E51" s="37"/>
      <c r="F51" s="37"/>
      <c r="G51" s="37"/>
      <c r="H51" s="37"/>
      <c r="I51" s="129"/>
      <c r="J51" s="37"/>
      <c r="K51" s="37"/>
      <c r="L51" s="41"/>
    </row>
    <row r="52" s="1" customFormat="1" ht="12" customHeight="1">
      <c r="B52" s="36"/>
      <c r="C52" s="30" t="s">
        <v>20</v>
      </c>
      <c r="D52" s="37"/>
      <c r="E52" s="37"/>
      <c r="F52" s="25" t="str">
        <f>F12</f>
        <v>Nový Jičín</v>
      </c>
      <c r="G52" s="37"/>
      <c r="H52" s="37"/>
      <c r="I52" s="131" t="s">
        <v>22</v>
      </c>
      <c r="J52" s="65" t="str">
        <f>IF(J12="","",J12)</f>
        <v>12. 4. 2019</v>
      </c>
      <c r="K52" s="37"/>
      <c r="L52" s="41"/>
    </row>
    <row r="53" s="1" customFormat="1" ht="6.96" customHeight="1">
      <c r="B53" s="36"/>
      <c r="C53" s="37"/>
      <c r="D53" s="37"/>
      <c r="E53" s="37"/>
      <c r="F53" s="37"/>
      <c r="G53" s="37"/>
      <c r="H53" s="37"/>
      <c r="I53" s="129"/>
      <c r="J53" s="37"/>
      <c r="K53" s="37"/>
      <c r="L53" s="41"/>
    </row>
    <row r="54" s="1" customFormat="1" ht="13.65" customHeight="1">
      <c r="B54" s="36"/>
      <c r="C54" s="30" t="s">
        <v>24</v>
      </c>
      <c r="D54" s="37"/>
      <c r="E54" s="37"/>
      <c r="F54" s="25" t="str">
        <f>E15</f>
        <v xml:space="preserve"> </v>
      </c>
      <c r="G54" s="37"/>
      <c r="H54" s="37"/>
      <c r="I54" s="131" t="s">
        <v>30</v>
      </c>
      <c r="J54" s="34" t="str">
        <f>E21</f>
        <v xml:space="preserve"> </v>
      </c>
      <c r="K54" s="37"/>
      <c r="L54" s="41"/>
    </row>
    <row r="55" s="1" customFormat="1" ht="13.65" customHeight="1">
      <c r="B55" s="36"/>
      <c r="C55" s="30" t="s">
        <v>28</v>
      </c>
      <c r="D55" s="37"/>
      <c r="E55" s="37"/>
      <c r="F55" s="25" t="str">
        <f>IF(E18="","",E18)</f>
        <v>Vyplň údaj</v>
      </c>
      <c r="G55" s="37"/>
      <c r="H55" s="37"/>
      <c r="I55" s="131" t="s">
        <v>32</v>
      </c>
      <c r="J55" s="34" t="str">
        <f>E24</f>
        <v xml:space="preserve"> </v>
      </c>
      <c r="K55" s="37"/>
      <c r="L55" s="41"/>
    </row>
    <row r="56" s="1" customFormat="1" ht="10.32" customHeight="1">
      <c r="B56" s="36"/>
      <c r="C56" s="37"/>
      <c r="D56" s="37"/>
      <c r="E56" s="37"/>
      <c r="F56" s="37"/>
      <c r="G56" s="37"/>
      <c r="H56" s="37"/>
      <c r="I56" s="129"/>
      <c r="J56" s="37"/>
      <c r="K56" s="37"/>
      <c r="L56" s="41"/>
    </row>
    <row r="57" s="1" customFormat="1" ht="29.28" customHeight="1">
      <c r="B57" s="36"/>
      <c r="C57" s="158" t="s">
        <v>91</v>
      </c>
      <c r="D57" s="159"/>
      <c r="E57" s="159"/>
      <c r="F57" s="159"/>
      <c r="G57" s="159"/>
      <c r="H57" s="159"/>
      <c r="I57" s="160"/>
      <c r="J57" s="161" t="s">
        <v>92</v>
      </c>
      <c r="K57" s="159"/>
      <c r="L57" s="41"/>
    </row>
    <row r="58" s="1" customFormat="1" ht="10.32" customHeight="1">
      <c r="B58" s="36"/>
      <c r="C58" s="37"/>
      <c r="D58" s="37"/>
      <c r="E58" s="37"/>
      <c r="F58" s="37"/>
      <c r="G58" s="37"/>
      <c r="H58" s="37"/>
      <c r="I58" s="129"/>
      <c r="J58" s="37"/>
      <c r="K58" s="37"/>
      <c r="L58" s="41"/>
    </row>
    <row r="59" s="1" customFormat="1" ht="22.8" customHeight="1">
      <c r="B59" s="36"/>
      <c r="C59" s="162" t="s">
        <v>93</v>
      </c>
      <c r="D59" s="37"/>
      <c r="E59" s="37"/>
      <c r="F59" s="37"/>
      <c r="G59" s="37"/>
      <c r="H59" s="37"/>
      <c r="I59" s="129"/>
      <c r="J59" s="96">
        <f>J88</f>
        <v>0</v>
      </c>
      <c r="K59" s="37"/>
      <c r="L59" s="41"/>
      <c r="AU59" s="15" t="s">
        <v>94</v>
      </c>
    </row>
    <row r="60" s="7" customFormat="1" ht="24.96" customHeight="1">
      <c r="B60" s="163"/>
      <c r="C60" s="164"/>
      <c r="D60" s="165" t="s">
        <v>95</v>
      </c>
      <c r="E60" s="166"/>
      <c r="F60" s="166"/>
      <c r="G60" s="166"/>
      <c r="H60" s="166"/>
      <c r="I60" s="167"/>
      <c r="J60" s="168">
        <f>J89</f>
        <v>0</v>
      </c>
      <c r="K60" s="164"/>
      <c r="L60" s="169"/>
    </row>
    <row r="61" s="8" customFormat="1" ht="19.92" customHeight="1">
      <c r="B61" s="170"/>
      <c r="C61" s="171"/>
      <c r="D61" s="172" t="s">
        <v>96</v>
      </c>
      <c r="E61" s="173"/>
      <c r="F61" s="173"/>
      <c r="G61" s="173"/>
      <c r="H61" s="173"/>
      <c r="I61" s="174"/>
      <c r="J61" s="175">
        <f>J90</f>
        <v>0</v>
      </c>
      <c r="K61" s="171"/>
      <c r="L61" s="176"/>
    </row>
    <row r="62" s="8" customFormat="1" ht="19.92" customHeight="1">
      <c r="B62" s="170"/>
      <c r="C62" s="171"/>
      <c r="D62" s="172" t="s">
        <v>97</v>
      </c>
      <c r="E62" s="173"/>
      <c r="F62" s="173"/>
      <c r="G62" s="173"/>
      <c r="H62" s="173"/>
      <c r="I62" s="174"/>
      <c r="J62" s="175">
        <f>J136</f>
        <v>0</v>
      </c>
      <c r="K62" s="171"/>
      <c r="L62" s="176"/>
    </row>
    <row r="63" s="8" customFormat="1" ht="19.92" customHeight="1">
      <c r="B63" s="170"/>
      <c r="C63" s="171"/>
      <c r="D63" s="172" t="s">
        <v>98</v>
      </c>
      <c r="E63" s="173"/>
      <c r="F63" s="173"/>
      <c r="G63" s="173"/>
      <c r="H63" s="173"/>
      <c r="I63" s="174"/>
      <c r="J63" s="175">
        <f>J171</f>
        <v>0</v>
      </c>
      <c r="K63" s="171"/>
      <c r="L63" s="176"/>
    </row>
    <row r="64" s="8" customFormat="1" ht="19.92" customHeight="1">
      <c r="B64" s="170"/>
      <c r="C64" s="171"/>
      <c r="D64" s="172" t="s">
        <v>99</v>
      </c>
      <c r="E64" s="173"/>
      <c r="F64" s="173"/>
      <c r="G64" s="173"/>
      <c r="H64" s="173"/>
      <c r="I64" s="174"/>
      <c r="J64" s="175">
        <f>J222</f>
        <v>0</v>
      </c>
      <c r="K64" s="171"/>
      <c r="L64" s="176"/>
    </row>
    <row r="65" s="8" customFormat="1" ht="19.92" customHeight="1">
      <c r="B65" s="170"/>
      <c r="C65" s="171"/>
      <c r="D65" s="172" t="s">
        <v>100</v>
      </c>
      <c r="E65" s="173"/>
      <c r="F65" s="173"/>
      <c r="G65" s="173"/>
      <c r="H65" s="173"/>
      <c r="I65" s="174"/>
      <c r="J65" s="175">
        <f>J239</f>
        <v>0</v>
      </c>
      <c r="K65" s="171"/>
      <c r="L65" s="176"/>
    </row>
    <row r="66" s="7" customFormat="1" ht="24.96" customHeight="1">
      <c r="B66" s="163"/>
      <c r="C66" s="164"/>
      <c r="D66" s="165" t="s">
        <v>101</v>
      </c>
      <c r="E66" s="166"/>
      <c r="F66" s="166"/>
      <c r="G66" s="166"/>
      <c r="H66" s="166"/>
      <c r="I66" s="167"/>
      <c r="J66" s="168">
        <f>J241</f>
        <v>0</v>
      </c>
      <c r="K66" s="164"/>
      <c r="L66" s="169"/>
    </row>
    <row r="67" s="8" customFormat="1" ht="19.92" customHeight="1">
      <c r="B67" s="170"/>
      <c r="C67" s="171"/>
      <c r="D67" s="172" t="s">
        <v>102</v>
      </c>
      <c r="E67" s="173"/>
      <c r="F67" s="173"/>
      <c r="G67" s="173"/>
      <c r="H67" s="173"/>
      <c r="I67" s="174"/>
      <c r="J67" s="175">
        <f>J242</f>
        <v>0</v>
      </c>
      <c r="K67" s="171"/>
      <c r="L67" s="176"/>
    </row>
    <row r="68" s="8" customFormat="1" ht="19.92" customHeight="1">
      <c r="B68" s="170"/>
      <c r="C68" s="171"/>
      <c r="D68" s="172" t="s">
        <v>103</v>
      </c>
      <c r="E68" s="173"/>
      <c r="F68" s="173"/>
      <c r="G68" s="173"/>
      <c r="H68" s="173"/>
      <c r="I68" s="174"/>
      <c r="J68" s="175">
        <f>J244</f>
        <v>0</v>
      </c>
      <c r="K68" s="171"/>
      <c r="L68" s="176"/>
    </row>
    <row r="69" s="1" customFormat="1" ht="21.84" customHeight="1">
      <c r="B69" s="36"/>
      <c r="C69" s="37"/>
      <c r="D69" s="37"/>
      <c r="E69" s="37"/>
      <c r="F69" s="37"/>
      <c r="G69" s="37"/>
      <c r="H69" s="37"/>
      <c r="I69" s="129"/>
      <c r="J69" s="37"/>
      <c r="K69" s="37"/>
      <c r="L69" s="41"/>
    </row>
    <row r="70" s="1" customFormat="1" ht="6.96" customHeight="1">
      <c r="B70" s="55"/>
      <c r="C70" s="56"/>
      <c r="D70" s="56"/>
      <c r="E70" s="56"/>
      <c r="F70" s="56"/>
      <c r="G70" s="56"/>
      <c r="H70" s="56"/>
      <c r="I70" s="153"/>
      <c r="J70" s="56"/>
      <c r="K70" s="56"/>
      <c r="L70" s="41"/>
    </row>
    <row r="74" s="1" customFormat="1" ht="6.96" customHeight="1">
      <c r="B74" s="57"/>
      <c r="C74" s="58"/>
      <c r="D74" s="58"/>
      <c r="E74" s="58"/>
      <c r="F74" s="58"/>
      <c r="G74" s="58"/>
      <c r="H74" s="58"/>
      <c r="I74" s="156"/>
      <c r="J74" s="58"/>
      <c r="K74" s="58"/>
      <c r="L74" s="41"/>
    </row>
    <row r="75" s="1" customFormat="1" ht="24.96" customHeight="1">
      <c r="B75" s="36"/>
      <c r="C75" s="21" t="s">
        <v>104</v>
      </c>
      <c r="D75" s="37"/>
      <c r="E75" s="37"/>
      <c r="F75" s="37"/>
      <c r="G75" s="37"/>
      <c r="H75" s="37"/>
      <c r="I75" s="129"/>
      <c r="J75" s="37"/>
      <c r="K75" s="37"/>
      <c r="L75" s="41"/>
    </row>
    <row r="76" s="1" customFormat="1" ht="6.96" customHeight="1">
      <c r="B76" s="36"/>
      <c r="C76" s="37"/>
      <c r="D76" s="37"/>
      <c r="E76" s="37"/>
      <c r="F76" s="37"/>
      <c r="G76" s="37"/>
      <c r="H76" s="37"/>
      <c r="I76" s="129"/>
      <c r="J76" s="37"/>
      <c r="K76" s="37"/>
      <c r="L76" s="41"/>
    </row>
    <row r="77" s="1" customFormat="1" ht="12" customHeight="1">
      <c r="B77" s="36"/>
      <c r="C77" s="30" t="s">
        <v>16</v>
      </c>
      <c r="D77" s="37"/>
      <c r="E77" s="37"/>
      <c r="F77" s="37"/>
      <c r="G77" s="37"/>
      <c r="H77" s="37"/>
      <c r="I77" s="129"/>
      <c r="J77" s="37"/>
      <c r="K77" s="37"/>
      <c r="L77" s="41"/>
    </row>
    <row r="78" s="1" customFormat="1" ht="16.5" customHeight="1">
      <c r="B78" s="36"/>
      <c r="C78" s="37"/>
      <c r="D78" s="37"/>
      <c r="E78" s="157" t="str">
        <f>E7</f>
        <v>Opravy chodníkových těles v Novém Jičíně</v>
      </c>
      <c r="F78" s="30"/>
      <c r="G78" s="30"/>
      <c r="H78" s="30"/>
      <c r="I78" s="129"/>
      <c r="J78" s="37"/>
      <c r="K78" s="37"/>
      <c r="L78" s="41"/>
    </row>
    <row r="79" s="1" customFormat="1" ht="12" customHeight="1">
      <c r="B79" s="36"/>
      <c r="C79" s="30" t="s">
        <v>88</v>
      </c>
      <c r="D79" s="37"/>
      <c r="E79" s="37"/>
      <c r="F79" s="37"/>
      <c r="G79" s="37"/>
      <c r="H79" s="37"/>
      <c r="I79" s="129"/>
      <c r="J79" s="37"/>
      <c r="K79" s="37"/>
      <c r="L79" s="41"/>
    </row>
    <row r="80" s="1" customFormat="1" ht="16.5" customHeight="1">
      <c r="B80" s="36"/>
      <c r="C80" s="37"/>
      <c r="D80" s="37"/>
      <c r="E80" s="62" t="str">
        <f>E9</f>
        <v>04 - SO 04 - Oprava chodníkového tělesa na ulici Beskydská</v>
      </c>
      <c r="F80" s="37"/>
      <c r="G80" s="37"/>
      <c r="H80" s="37"/>
      <c r="I80" s="129"/>
      <c r="J80" s="37"/>
      <c r="K80" s="37"/>
      <c r="L80" s="41"/>
    </row>
    <row r="81" s="1" customFormat="1" ht="6.96" customHeight="1">
      <c r="B81" s="36"/>
      <c r="C81" s="37"/>
      <c r="D81" s="37"/>
      <c r="E81" s="37"/>
      <c r="F81" s="37"/>
      <c r="G81" s="37"/>
      <c r="H81" s="37"/>
      <c r="I81" s="129"/>
      <c r="J81" s="37"/>
      <c r="K81" s="37"/>
      <c r="L81" s="41"/>
    </row>
    <row r="82" s="1" customFormat="1" ht="12" customHeight="1">
      <c r="B82" s="36"/>
      <c r="C82" s="30" t="s">
        <v>20</v>
      </c>
      <c r="D82" s="37"/>
      <c r="E82" s="37"/>
      <c r="F82" s="25" t="str">
        <f>F12</f>
        <v>Nový Jičín</v>
      </c>
      <c r="G82" s="37"/>
      <c r="H82" s="37"/>
      <c r="I82" s="131" t="s">
        <v>22</v>
      </c>
      <c r="J82" s="65" t="str">
        <f>IF(J12="","",J12)</f>
        <v>12. 4. 2019</v>
      </c>
      <c r="K82" s="37"/>
      <c r="L82" s="41"/>
    </row>
    <row r="83" s="1" customFormat="1" ht="6.96" customHeight="1">
      <c r="B83" s="36"/>
      <c r="C83" s="37"/>
      <c r="D83" s="37"/>
      <c r="E83" s="37"/>
      <c r="F83" s="37"/>
      <c r="G83" s="37"/>
      <c r="H83" s="37"/>
      <c r="I83" s="129"/>
      <c r="J83" s="37"/>
      <c r="K83" s="37"/>
      <c r="L83" s="41"/>
    </row>
    <row r="84" s="1" customFormat="1" ht="13.65" customHeight="1">
      <c r="B84" s="36"/>
      <c r="C84" s="30" t="s">
        <v>24</v>
      </c>
      <c r="D84" s="37"/>
      <c r="E84" s="37"/>
      <c r="F84" s="25" t="str">
        <f>E15</f>
        <v xml:space="preserve"> </v>
      </c>
      <c r="G84" s="37"/>
      <c r="H84" s="37"/>
      <c r="I84" s="131" t="s">
        <v>30</v>
      </c>
      <c r="J84" s="34" t="str">
        <f>E21</f>
        <v xml:space="preserve"> </v>
      </c>
      <c r="K84" s="37"/>
      <c r="L84" s="41"/>
    </row>
    <row r="85" s="1" customFormat="1" ht="13.65" customHeight="1">
      <c r="B85" s="36"/>
      <c r="C85" s="30" t="s">
        <v>28</v>
      </c>
      <c r="D85" s="37"/>
      <c r="E85" s="37"/>
      <c r="F85" s="25" t="str">
        <f>IF(E18="","",E18)</f>
        <v>Vyplň údaj</v>
      </c>
      <c r="G85" s="37"/>
      <c r="H85" s="37"/>
      <c r="I85" s="131" t="s">
        <v>32</v>
      </c>
      <c r="J85" s="34" t="str">
        <f>E24</f>
        <v xml:space="preserve"> </v>
      </c>
      <c r="K85" s="37"/>
      <c r="L85" s="41"/>
    </row>
    <row r="86" s="1" customFormat="1" ht="10.32" customHeight="1">
      <c r="B86" s="36"/>
      <c r="C86" s="37"/>
      <c r="D86" s="37"/>
      <c r="E86" s="37"/>
      <c r="F86" s="37"/>
      <c r="G86" s="37"/>
      <c r="H86" s="37"/>
      <c r="I86" s="129"/>
      <c r="J86" s="37"/>
      <c r="K86" s="37"/>
      <c r="L86" s="41"/>
    </row>
    <row r="87" s="9" customFormat="1" ht="29.28" customHeight="1">
      <c r="B87" s="177"/>
      <c r="C87" s="178" t="s">
        <v>105</v>
      </c>
      <c r="D87" s="179" t="s">
        <v>53</v>
      </c>
      <c r="E87" s="179" t="s">
        <v>49</v>
      </c>
      <c r="F87" s="179" t="s">
        <v>50</v>
      </c>
      <c r="G87" s="179" t="s">
        <v>106</v>
      </c>
      <c r="H87" s="179" t="s">
        <v>107</v>
      </c>
      <c r="I87" s="180" t="s">
        <v>108</v>
      </c>
      <c r="J87" s="179" t="s">
        <v>92</v>
      </c>
      <c r="K87" s="181" t="s">
        <v>109</v>
      </c>
      <c r="L87" s="182"/>
      <c r="M87" s="86" t="s">
        <v>1</v>
      </c>
      <c r="N87" s="87" t="s">
        <v>38</v>
      </c>
      <c r="O87" s="87" t="s">
        <v>110</v>
      </c>
      <c r="P87" s="87" t="s">
        <v>111</v>
      </c>
      <c r="Q87" s="87" t="s">
        <v>112</v>
      </c>
      <c r="R87" s="87" t="s">
        <v>113</v>
      </c>
      <c r="S87" s="87" t="s">
        <v>114</v>
      </c>
      <c r="T87" s="88" t="s">
        <v>115</v>
      </c>
    </row>
    <row r="88" s="1" customFormat="1" ht="22.8" customHeight="1">
      <c r="B88" s="36"/>
      <c r="C88" s="93" t="s">
        <v>116</v>
      </c>
      <c r="D88" s="37"/>
      <c r="E88" s="37"/>
      <c r="F88" s="37"/>
      <c r="G88" s="37"/>
      <c r="H88" s="37"/>
      <c r="I88" s="129"/>
      <c r="J88" s="183">
        <f>BK88</f>
        <v>0</v>
      </c>
      <c r="K88" s="37"/>
      <c r="L88" s="41"/>
      <c r="M88" s="89"/>
      <c r="N88" s="90"/>
      <c r="O88" s="90"/>
      <c r="P88" s="184">
        <f>P89+P241</f>
        <v>0</v>
      </c>
      <c r="Q88" s="90"/>
      <c r="R88" s="184">
        <f>R89+R241</f>
        <v>203.55021209999998</v>
      </c>
      <c r="S88" s="90"/>
      <c r="T88" s="185">
        <f>T89+T241</f>
        <v>159.59750000000003</v>
      </c>
      <c r="AT88" s="15" t="s">
        <v>67</v>
      </c>
      <c r="AU88" s="15" t="s">
        <v>94</v>
      </c>
      <c r="BK88" s="186">
        <f>BK89+BK241</f>
        <v>0</v>
      </c>
    </row>
    <row r="89" s="10" customFormat="1" ht="25.92" customHeight="1">
      <c r="B89" s="187"/>
      <c r="C89" s="188"/>
      <c r="D89" s="189" t="s">
        <v>67</v>
      </c>
      <c r="E89" s="190" t="s">
        <v>117</v>
      </c>
      <c r="F89" s="190" t="s">
        <v>118</v>
      </c>
      <c r="G89" s="188"/>
      <c r="H89" s="188"/>
      <c r="I89" s="191"/>
      <c r="J89" s="192">
        <f>BK89</f>
        <v>0</v>
      </c>
      <c r="K89" s="188"/>
      <c r="L89" s="193"/>
      <c r="M89" s="194"/>
      <c r="N89" s="195"/>
      <c r="O89" s="195"/>
      <c r="P89" s="196">
        <f>P90+P136+P171+P222+P239</f>
        <v>0</v>
      </c>
      <c r="Q89" s="195"/>
      <c r="R89" s="196">
        <f>R90+R136+R171+R222+R239</f>
        <v>203.55021209999998</v>
      </c>
      <c r="S89" s="195"/>
      <c r="T89" s="197">
        <f>T90+T136+T171+T222+T239</f>
        <v>159.59750000000003</v>
      </c>
      <c r="AR89" s="198" t="s">
        <v>76</v>
      </c>
      <c r="AT89" s="199" t="s">
        <v>67</v>
      </c>
      <c r="AU89" s="199" t="s">
        <v>68</v>
      </c>
      <c r="AY89" s="198" t="s">
        <v>119</v>
      </c>
      <c r="BK89" s="200">
        <f>BK90+BK136+BK171+BK222+BK239</f>
        <v>0</v>
      </c>
    </row>
    <row r="90" s="10" customFormat="1" ht="22.8" customHeight="1">
      <c r="B90" s="187"/>
      <c r="C90" s="188"/>
      <c r="D90" s="189" t="s">
        <v>67</v>
      </c>
      <c r="E90" s="201" t="s">
        <v>76</v>
      </c>
      <c r="F90" s="201" t="s">
        <v>120</v>
      </c>
      <c r="G90" s="188"/>
      <c r="H90" s="188"/>
      <c r="I90" s="191"/>
      <c r="J90" s="202">
        <f>BK90</f>
        <v>0</v>
      </c>
      <c r="K90" s="188"/>
      <c r="L90" s="193"/>
      <c r="M90" s="194"/>
      <c r="N90" s="195"/>
      <c r="O90" s="195"/>
      <c r="P90" s="196">
        <f>SUM(P91:P135)</f>
        <v>0</v>
      </c>
      <c r="Q90" s="195"/>
      <c r="R90" s="196">
        <f>SUM(R91:R135)</f>
        <v>0.00020300000000000003</v>
      </c>
      <c r="S90" s="195"/>
      <c r="T90" s="197">
        <f>SUM(T91:T135)</f>
        <v>159.59750000000003</v>
      </c>
      <c r="AR90" s="198" t="s">
        <v>76</v>
      </c>
      <c r="AT90" s="199" t="s">
        <v>67</v>
      </c>
      <c r="AU90" s="199" t="s">
        <v>76</v>
      </c>
      <c r="AY90" s="198" t="s">
        <v>119</v>
      </c>
      <c r="BK90" s="200">
        <f>SUM(BK91:BK135)</f>
        <v>0</v>
      </c>
    </row>
    <row r="91" s="1" customFormat="1" ht="22.5" customHeight="1">
      <c r="B91" s="36"/>
      <c r="C91" s="203" t="s">
        <v>76</v>
      </c>
      <c r="D91" s="203" t="s">
        <v>121</v>
      </c>
      <c r="E91" s="204" t="s">
        <v>473</v>
      </c>
      <c r="F91" s="205" t="s">
        <v>474</v>
      </c>
      <c r="G91" s="206" t="s">
        <v>124</v>
      </c>
      <c r="H91" s="207">
        <v>122.2</v>
      </c>
      <c r="I91" s="208"/>
      <c r="J91" s="209">
        <f>ROUND(I91*H91,2)</f>
        <v>0</v>
      </c>
      <c r="K91" s="205" t="s">
        <v>125</v>
      </c>
      <c r="L91" s="41"/>
      <c r="M91" s="210" t="s">
        <v>1</v>
      </c>
      <c r="N91" s="211" t="s">
        <v>39</v>
      </c>
      <c r="O91" s="77"/>
      <c r="P91" s="212">
        <f>O91*H91</f>
        <v>0</v>
      </c>
      <c r="Q91" s="212">
        <v>0</v>
      </c>
      <c r="R91" s="212">
        <f>Q91*H91</f>
        <v>0</v>
      </c>
      <c r="S91" s="212">
        <v>0.26000000000000001</v>
      </c>
      <c r="T91" s="213">
        <f>S91*H91</f>
        <v>31.772000000000002</v>
      </c>
      <c r="AR91" s="15" t="s">
        <v>126</v>
      </c>
      <c r="AT91" s="15" t="s">
        <v>121</v>
      </c>
      <c r="AU91" s="15" t="s">
        <v>78</v>
      </c>
      <c r="AY91" s="15" t="s">
        <v>119</v>
      </c>
      <c r="BE91" s="214">
        <f>IF(N91="základní",J91,0)</f>
        <v>0</v>
      </c>
      <c r="BF91" s="214">
        <f>IF(N91="snížená",J91,0)</f>
        <v>0</v>
      </c>
      <c r="BG91" s="214">
        <f>IF(N91="zákl. přenesená",J91,0)</f>
        <v>0</v>
      </c>
      <c r="BH91" s="214">
        <f>IF(N91="sníž. přenesená",J91,0)</f>
        <v>0</v>
      </c>
      <c r="BI91" s="214">
        <f>IF(N91="nulová",J91,0)</f>
        <v>0</v>
      </c>
      <c r="BJ91" s="15" t="s">
        <v>76</v>
      </c>
      <c r="BK91" s="214">
        <f>ROUND(I91*H91,2)</f>
        <v>0</v>
      </c>
      <c r="BL91" s="15" t="s">
        <v>126</v>
      </c>
      <c r="BM91" s="15" t="s">
        <v>550</v>
      </c>
    </row>
    <row r="92" s="11" customFormat="1">
      <c r="B92" s="215"/>
      <c r="C92" s="216"/>
      <c r="D92" s="217" t="s">
        <v>128</v>
      </c>
      <c r="E92" s="218" t="s">
        <v>1</v>
      </c>
      <c r="F92" s="219" t="s">
        <v>551</v>
      </c>
      <c r="G92" s="216"/>
      <c r="H92" s="220">
        <v>122.2</v>
      </c>
      <c r="I92" s="221"/>
      <c r="J92" s="216"/>
      <c r="K92" s="216"/>
      <c r="L92" s="222"/>
      <c r="M92" s="223"/>
      <c r="N92" s="224"/>
      <c r="O92" s="224"/>
      <c r="P92" s="224"/>
      <c r="Q92" s="224"/>
      <c r="R92" s="224"/>
      <c r="S92" s="224"/>
      <c r="T92" s="225"/>
      <c r="AT92" s="226" t="s">
        <v>128</v>
      </c>
      <c r="AU92" s="226" t="s">
        <v>78</v>
      </c>
      <c r="AV92" s="11" t="s">
        <v>78</v>
      </c>
      <c r="AW92" s="11" t="s">
        <v>31</v>
      </c>
      <c r="AX92" s="11" t="s">
        <v>76</v>
      </c>
      <c r="AY92" s="226" t="s">
        <v>119</v>
      </c>
    </row>
    <row r="93" s="1" customFormat="1" ht="33.75" customHeight="1">
      <c r="B93" s="36"/>
      <c r="C93" s="203" t="s">
        <v>78</v>
      </c>
      <c r="D93" s="203" t="s">
        <v>121</v>
      </c>
      <c r="E93" s="204" t="s">
        <v>552</v>
      </c>
      <c r="F93" s="205" t="s">
        <v>553</v>
      </c>
      <c r="G93" s="206" t="s">
        <v>124</v>
      </c>
      <c r="H93" s="207">
        <v>122.2</v>
      </c>
      <c r="I93" s="208"/>
      <c r="J93" s="209">
        <f>ROUND(I93*H93,2)</f>
        <v>0</v>
      </c>
      <c r="K93" s="205" t="s">
        <v>125</v>
      </c>
      <c r="L93" s="41"/>
      <c r="M93" s="210" t="s">
        <v>1</v>
      </c>
      <c r="N93" s="211" t="s">
        <v>39</v>
      </c>
      <c r="O93" s="77"/>
      <c r="P93" s="212">
        <f>O93*H93</f>
        <v>0</v>
      </c>
      <c r="Q93" s="212">
        <v>0</v>
      </c>
      <c r="R93" s="212">
        <f>Q93*H93</f>
        <v>0</v>
      </c>
      <c r="S93" s="212">
        <v>0.28999999999999998</v>
      </c>
      <c r="T93" s="213">
        <f>S93*H93</f>
        <v>35.437999999999995</v>
      </c>
      <c r="AR93" s="15" t="s">
        <v>126</v>
      </c>
      <c r="AT93" s="15" t="s">
        <v>121</v>
      </c>
      <c r="AU93" s="15" t="s">
        <v>78</v>
      </c>
      <c r="AY93" s="15" t="s">
        <v>119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15" t="s">
        <v>76</v>
      </c>
      <c r="BK93" s="214">
        <f>ROUND(I93*H93,2)</f>
        <v>0</v>
      </c>
      <c r="BL93" s="15" t="s">
        <v>126</v>
      </c>
      <c r="BM93" s="15" t="s">
        <v>554</v>
      </c>
    </row>
    <row r="94" s="11" customFormat="1">
      <c r="B94" s="215"/>
      <c r="C94" s="216"/>
      <c r="D94" s="217" t="s">
        <v>128</v>
      </c>
      <c r="E94" s="218" t="s">
        <v>1</v>
      </c>
      <c r="F94" s="219" t="s">
        <v>555</v>
      </c>
      <c r="G94" s="216"/>
      <c r="H94" s="220">
        <v>122.2</v>
      </c>
      <c r="I94" s="221"/>
      <c r="J94" s="216"/>
      <c r="K94" s="216"/>
      <c r="L94" s="222"/>
      <c r="M94" s="223"/>
      <c r="N94" s="224"/>
      <c r="O94" s="224"/>
      <c r="P94" s="224"/>
      <c r="Q94" s="224"/>
      <c r="R94" s="224"/>
      <c r="S94" s="224"/>
      <c r="T94" s="225"/>
      <c r="AT94" s="226" t="s">
        <v>128</v>
      </c>
      <c r="AU94" s="226" t="s">
        <v>78</v>
      </c>
      <c r="AV94" s="11" t="s">
        <v>78</v>
      </c>
      <c r="AW94" s="11" t="s">
        <v>31</v>
      </c>
      <c r="AX94" s="11" t="s">
        <v>76</v>
      </c>
      <c r="AY94" s="226" t="s">
        <v>119</v>
      </c>
    </row>
    <row r="95" s="1" customFormat="1" ht="33.75" customHeight="1">
      <c r="B95" s="36"/>
      <c r="C95" s="203" t="s">
        <v>135</v>
      </c>
      <c r="D95" s="203" t="s">
        <v>121</v>
      </c>
      <c r="E95" s="204" t="s">
        <v>556</v>
      </c>
      <c r="F95" s="205" t="s">
        <v>557</v>
      </c>
      <c r="G95" s="206" t="s">
        <v>124</v>
      </c>
      <c r="H95" s="207">
        <v>77.799999999999997</v>
      </c>
      <c r="I95" s="208"/>
      <c r="J95" s="209">
        <f>ROUND(I95*H95,2)</f>
        <v>0</v>
      </c>
      <c r="K95" s="205" t="s">
        <v>125</v>
      </c>
      <c r="L95" s="41"/>
      <c r="M95" s="210" t="s">
        <v>1</v>
      </c>
      <c r="N95" s="211" t="s">
        <v>39</v>
      </c>
      <c r="O95" s="77"/>
      <c r="P95" s="212">
        <f>O95*H95</f>
        <v>0</v>
      </c>
      <c r="Q95" s="212">
        <v>0</v>
      </c>
      <c r="R95" s="212">
        <f>Q95*H95</f>
        <v>0</v>
      </c>
      <c r="S95" s="212">
        <v>0.44</v>
      </c>
      <c r="T95" s="213">
        <f>S95*H95</f>
        <v>34.231999999999999</v>
      </c>
      <c r="AR95" s="15" t="s">
        <v>126</v>
      </c>
      <c r="AT95" s="15" t="s">
        <v>121</v>
      </c>
      <c r="AU95" s="15" t="s">
        <v>78</v>
      </c>
      <c r="AY95" s="15" t="s">
        <v>119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15" t="s">
        <v>76</v>
      </c>
      <c r="BK95" s="214">
        <f>ROUND(I95*H95,2)</f>
        <v>0</v>
      </c>
      <c r="BL95" s="15" t="s">
        <v>126</v>
      </c>
      <c r="BM95" s="15" t="s">
        <v>558</v>
      </c>
    </row>
    <row r="96" s="11" customFormat="1">
      <c r="B96" s="215"/>
      <c r="C96" s="216"/>
      <c r="D96" s="217" t="s">
        <v>128</v>
      </c>
      <c r="E96" s="218" t="s">
        <v>1</v>
      </c>
      <c r="F96" s="219" t="s">
        <v>559</v>
      </c>
      <c r="G96" s="216"/>
      <c r="H96" s="220">
        <v>55.75</v>
      </c>
      <c r="I96" s="221"/>
      <c r="J96" s="216"/>
      <c r="K96" s="216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128</v>
      </c>
      <c r="AU96" s="226" t="s">
        <v>78</v>
      </c>
      <c r="AV96" s="11" t="s">
        <v>78</v>
      </c>
      <c r="AW96" s="11" t="s">
        <v>31</v>
      </c>
      <c r="AX96" s="11" t="s">
        <v>68</v>
      </c>
      <c r="AY96" s="226" t="s">
        <v>119</v>
      </c>
    </row>
    <row r="97" s="11" customFormat="1">
      <c r="B97" s="215"/>
      <c r="C97" s="216"/>
      <c r="D97" s="217" t="s">
        <v>128</v>
      </c>
      <c r="E97" s="218" t="s">
        <v>1</v>
      </c>
      <c r="F97" s="219" t="s">
        <v>560</v>
      </c>
      <c r="G97" s="216"/>
      <c r="H97" s="220">
        <v>22.050000000000001</v>
      </c>
      <c r="I97" s="221"/>
      <c r="J97" s="216"/>
      <c r="K97" s="216"/>
      <c r="L97" s="222"/>
      <c r="M97" s="223"/>
      <c r="N97" s="224"/>
      <c r="O97" s="224"/>
      <c r="P97" s="224"/>
      <c r="Q97" s="224"/>
      <c r="R97" s="224"/>
      <c r="S97" s="224"/>
      <c r="T97" s="225"/>
      <c r="AT97" s="226" t="s">
        <v>128</v>
      </c>
      <c r="AU97" s="226" t="s">
        <v>78</v>
      </c>
      <c r="AV97" s="11" t="s">
        <v>78</v>
      </c>
      <c r="AW97" s="11" t="s">
        <v>31</v>
      </c>
      <c r="AX97" s="11" t="s">
        <v>68</v>
      </c>
      <c r="AY97" s="226" t="s">
        <v>119</v>
      </c>
    </row>
    <row r="98" s="12" customFormat="1">
      <c r="B98" s="227"/>
      <c r="C98" s="228"/>
      <c r="D98" s="217" t="s">
        <v>128</v>
      </c>
      <c r="E98" s="229" t="s">
        <v>1</v>
      </c>
      <c r="F98" s="230" t="s">
        <v>131</v>
      </c>
      <c r="G98" s="228"/>
      <c r="H98" s="231">
        <v>77.799999999999997</v>
      </c>
      <c r="I98" s="232"/>
      <c r="J98" s="228"/>
      <c r="K98" s="228"/>
      <c r="L98" s="233"/>
      <c r="M98" s="234"/>
      <c r="N98" s="235"/>
      <c r="O98" s="235"/>
      <c r="P98" s="235"/>
      <c r="Q98" s="235"/>
      <c r="R98" s="235"/>
      <c r="S98" s="235"/>
      <c r="T98" s="236"/>
      <c r="AT98" s="237" t="s">
        <v>128</v>
      </c>
      <c r="AU98" s="237" t="s">
        <v>78</v>
      </c>
      <c r="AV98" s="12" t="s">
        <v>126</v>
      </c>
      <c r="AW98" s="12" t="s">
        <v>31</v>
      </c>
      <c r="AX98" s="12" t="s">
        <v>76</v>
      </c>
      <c r="AY98" s="237" t="s">
        <v>119</v>
      </c>
    </row>
    <row r="99" s="1" customFormat="1" ht="22.5" customHeight="1">
      <c r="B99" s="36"/>
      <c r="C99" s="203" t="s">
        <v>126</v>
      </c>
      <c r="D99" s="203" t="s">
        <v>121</v>
      </c>
      <c r="E99" s="204" t="s">
        <v>561</v>
      </c>
      <c r="F99" s="205" t="s">
        <v>562</v>
      </c>
      <c r="G99" s="206" t="s">
        <v>124</v>
      </c>
      <c r="H99" s="207">
        <v>55.75</v>
      </c>
      <c r="I99" s="208"/>
      <c r="J99" s="209">
        <f>ROUND(I99*H99,2)</f>
        <v>0</v>
      </c>
      <c r="K99" s="205" t="s">
        <v>125</v>
      </c>
      <c r="L99" s="41"/>
      <c r="M99" s="210" t="s">
        <v>1</v>
      </c>
      <c r="N99" s="211" t="s">
        <v>39</v>
      </c>
      <c r="O99" s="77"/>
      <c r="P99" s="212">
        <f>O99*H99</f>
        <v>0</v>
      </c>
      <c r="Q99" s="212">
        <v>0</v>
      </c>
      <c r="R99" s="212">
        <f>Q99*H99</f>
        <v>0</v>
      </c>
      <c r="S99" s="212">
        <v>0.316</v>
      </c>
      <c r="T99" s="213">
        <f>S99*H99</f>
        <v>17.617000000000001</v>
      </c>
      <c r="AR99" s="15" t="s">
        <v>126</v>
      </c>
      <c r="AT99" s="15" t="s">
        <v>121</v>
      </c>
      <c r="AU99" s="15" t="s">
        <v>78</v>
      </c>
      <c r="AY99" s="15" t="s">
        <v>119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15" t="s">
        <v>76</v>
      </c>
      <c r="BK99" s="214">
        <f>ROUND(I99*H99,2)</f>
        <v>0</v>
      </c>
      <c r="BL99" s="15" t="s">
        <v>126</v>
      </c>
      <c r="BM99" s="15" t="s">
        <v>563</v>
      </c>
    </row>
    <row r="100" s="11" customFormat="1">
      <c r="B100" s="215"/>
      <c r="C100" s="216"/>
      <c r="D100" s="217" t="s">
        <v>128</v>
      </c>
      <c r="E100" s="218" t="s">
        <v>1</v>
      </c>
      <c r="F100" s="219" t="s">
        <v>564</v>
      </c>
      <c r="G100" s="216"/>
      <c r="H100" s="220">
        <v>55.75</v>
      </c>
      <c r="I100" s="221"/>
      <c r="J100" s="216"/>
      <c r="K100" s="216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128</v>
      </c>
      <c r="AU100" s="226" t="s">
        <v>78</v>
      </c>
      <c r="AV100" s="11" t="s">
        <v>78</v>
      </c>
      <c r="AW100" s="11" t="s">
        <v>31</v>
      </c>
      <c r="AX100" s="11" t="s">
        <v>76</v>
      </c>
      <c r="AY100" s="226" t="s">
        <v>119</v>
      </c>
    </row>
    <row r="101" s="1" customFormat="1" ht="22.5" customHeight="1">
      <c r="B101" s="36"/>
      <c r="C101" s="203" t="s">
        <v>144</v>
      </c>
      <c r="D101" s="203" t="s">
        <v>121</v>
      </c>
      <c r="E101" s="204" t="s">
        <v>565</v>
      </c>
      <c r="F101" s="205" t="s">
        <v>566</v>
      </c>
      <c r="G101" s="206" t="s">
        <v>124</v>
      </c>
      <c r="H101" s="207">
        <v>8</v>
      </c>
      <c r="I101" s="208"/>
      <c r="J101" s="209">
        <f>ROUND(I101*H101,2)</f>
        <v>0</v>
      </c>
      <c r="K101" s="205" t="s">
        <v>125</v>
      </c>
      <c r="L101" s="41"/>
      <c r="M101" s="210" t="s">
        <v>1</v>
      </c>
      <c r="N101" s="211" t="s">
        <v>39</v>
      </c>
      <c r="O101" s="77"/>
      <c r="P101" s="212">
        <f>O101*H101</f>
        <v>0</v>
      </c>
      <c r="Q101" s="212">
        <v>0</v>
      </c>
      <c r="R101" s="212">
        <f>Q101*H101</f>
        <v>0</v>
      </c>
      <c r="S101" s="212">
        <v>0.57999999999999996</v>
      </c>
      <c r="T101" s="213">
        <f>S101*H101</f>
        <v>4.6399999999999997</v>
      </c>
      <c r="AR101" s="15" t="s">
        <v>126</v>
      </c>
      <c r="AT101" s="15" t="s">
        <v>121</v>
      </c>
      <c r="AU101" s="15" t="s">
        <v>78</v>
      </c>
      <c r="AY101" s="15" t="s">
        <v>119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15" t="s">
        <v>76</v>
      </c>
      <c r="BK101" s="214">
        <f>ROUND(I101*H101,2)</f>
        <v>0</v>
      </c>
      <c r="BL101" s="15" t="s">
        <v>126</v>
      </c>
      <c r="BM101" s="15" t="s">
        <v>567</v>
      </c>
    </row>
    <row r="102" s="11" customFormat="1">
      <c r="B102" s="215"/>
      <c r="C102" s="216"/>
      <c r="D102" s="217" t="s">
        <v>128</v>
      </c>
      <c r="E102" s="218" t="s">
        <v>1</v>
      </c>
      <c r="F102" s="219" t="s">
        <v>568</v>
      </c>
      <c r="G102" s="216"/>
      <c r="H102" s="220">
        <v>8</v>
      </c>
      <c r="I102" s="221"/>
      <c r="J102" s="216"/>
      <c r="K102" s="216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128</v>
      </c>
      <c r="AU102" s="226" t="s">
        <v>78</v>
      </c>
      <c r="AV102" s="11" t="s">
        <v>78</v>
      </c>
      <c r="AW102" s="11" t="s">
        <v>31</v>
      </c>
      <c r="AX102" s="11" t="s">
        <v>76</v>
      </c>
      <c r="AY102" s="226" t="s">
        <v>119</v>
      </c>
    </row>
    <row r="103" s="1" customFormat="1" ht="22.5" customHeight="1">
      <c r="B103" s="36"/>
      <c r="C103" s="203" t="s">
        <v>149</v>
      </c>
      <c r="D103" s="203" t="s">
        <v>121</v>
      </c>
      <c r="E103" s="204" t="s">
        <v>569</v>
      </c>
      <c r="F103" s="205" t="s">
        <v>570</v>
      </c>
      <c r="G103" s="206" t="s">
        <v>124</v>
      </c>
      <c r="H103" s="207">
        <v>22.050000000000001</v>
      </c>
      <c r="I103" s="208"/>
      <c r="J103" s="209">
        <f>ROUND(I103*H103,2)</f>
        <v>0</v>
      </c>
      <c r="K103" s="205" t="s">
        <v>125</v>
      </c>
      <c r="L103" s="41"/>
      <c r="M103" s="210" t="s">
        <v>1</v>
      </c>
      <c r="N103" s="211" t="s">
        <v>39</v>
      </c>
      <c r="O103" s="77"/>
      <c r="P103" s="212">
        <f>O103*H103</f>
        <v>0</v>
      </c>
      <c r="Q103" s="212">
        <v>0</v>
      </c>
      <c r="R103" s="212">
        <f>Q103*H103</f>
        <v>0</v>
      </c>
      <c r="S103" s="212">
        <v>0.22</v>
      </c>
      <c r="T103" s="213">
        <f>S103*H103</f>
        <v>4.851</v>
      </c>
      <c r="AR103" s="15" t="s">
        <v>126</v>
      </c>
      <c r="AT103" s="15" t="s">
        <v>121</v>
      </c>
      <c r="AU103" s="15" t="s">
        <v>78</v>
      </c>
      <c r="AY103" s="15" t="s">
        <v>119</v>
      </c>
      <c r="BE103" s="214">
        <f>IF(N103="základní",J103,0)</f>
        <v>0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15" t="s">
        <v>76</v>
      </c>
      <c r="BK103" s="214">
        <f>ROUND(I103*H103,2)</f>
        <v>0</v>
      </c>
      <c r="BL103" s="15" t="s">
        <v>126</v>
      </c>
      <c r="BM103" s="15" t="s">
        <v>571</v>
      </c>
    </row>
    <row r="104" s="11" customFormat="1">
      <c r="B104" s="215"/>
      <c r="C104" s="216"/>
      <c r="D104" s="217" t="s">
        <v>128</v>
      </c>
      <c r="E104" s="218" t="s">
        <v>1</v>
      </c>
      <c r="F104" s="219" t="s">
        <v>572</v>
      </c>
      <c r="G104" s="216"/>
      <c r="H104" s="220">
        <v>22.050000000000001</v>
      </c>
      <c r="I104" s="221"/>
      <c r="J104" s="216"/>
      <c r="K104" s="216"/>
      <c r="L104" s="222"/>
      <c r="M104" s="223"/>
      <c r="N104" s="224"/>
      <c r="O104" s="224"/>
      <c r="P104" s="224"/>
      <c r="Q104" s="224"/>
      <c r="R104" s="224"/>
      <c r="S104" s="224"/>
      <c r="T104" s="225"/>
      <c r="AT104" s="226" t="s">
        <v>128</v>
      </c>
      <c r="AU104" s="226" t="s">
        <v>78</v>
      </c>
      <c r="AV104" s="11" t="s">
        <v>78</v>
      </c>
      <c r="AW104" s="11" t="s">
        <v>31</v>
      </c>
      <c r="AX104" s="11" t="s">
        <v>76</v>
      </c>
      <c r="AY104" s="226" t="s">
        <v>119</v>
      </c>
    </row>
    <row r="105" s="1" customFormat="1" ht="22.5" customHeight="1">
      <c r="B105" s="36"/>
      <c r="C105" s="203" t="s">
        <v>153</v>
      </c>
      <c r="D105" s="203" t="s">
        <v>121</v>
      </c>
      <c r="E105" s="204" t="s">
        <v>573</v>
      </c>
      <c r="F105" s="205" t="s">
        <v>574</v>
      </c>
      <c r="G105" s="206" t="s">
        <v>141</v>
      </c>
      <c r="H105" s="207">
        <v>106</v>
      </c>
      <c r="I105" s="208"/>
      <c r="J105" s="209">
        <f>ROUND(I105*H105,2)</f>
        <v>0</v>
      </c>
      <c r="K105" s="205" t="s">
        <v>125</v>
      </c>
      <c r="L105" s="41"/>
      <c r="M105" s="210" t="s">
        <v>1</v>
      </c>
      <c r="N105" s="211" t="s">
        <v>39</v>
      </c>
      <c r="O105" s="77"/>
      <c r="P105" s="212">
        <f>O105*H105</f>
        <v>0</v>
      </c>
      <c r="Q105" s="212">
        <v>0</v>
      </c>
      <c r="R105" s="212">
        <f>Q105*H105</f>
        <v>0</v>
      </c>
      <c r="S105" s="212">
        <v>0.28999999999999998</v>
      </c>
      <c r="T105" s="213">
        <f>S105*H105</f>
        <v>30.739999999999998</v>
      </c>
      <c r="AR105" s="15" t="s">
        <v>126</v>
      </c>
      <c r="AT105" s="15" t="s">
        <v>121</v>
      </c>
      <c r="AU105" s="15" t="s">
        <v>78</v>
      </c>
      <c r="AY105" s="15" t="s">
        <v>119</v>
      </c>
      <c r="BE105" s="214">
        <f>IF(N105="základní",J105,0)</f>
        <v>0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15" t="s">
        <v>76</v>
      </c>
      <c r="BK105" s="214">
        <f>ROUND(I105*H105,2)</f>
        <v>0</v>
      </c>
      <c r="BL105" s="15" t="s">
        <v>126</v>
      </c>
      <c r="BM105" s="15" t="s">
        <v>575</v>
      </c>
    </row>
    <row r="106" s="11" customFormat="1">
      <c r="B106" s="215"/>
      <c r="C106" s="216"/>
      <c r="D106" s="217" t="s">
        <v>128</v>
      </c>
      <c r="E106" s="218" t="s">
        <v>1</v>
      </c>
      <c r="F106" s="219" t="s">
        <v>576</v>
      </c>
      <c r="G106" s="216"/>
      <c r="H106" s="220">
        <v>4</v>
      </c>
      <c r="I106" s="221"/>
      <c r="J106" s="216"/>
      <c r="K106" s="216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128</v>
      </c>
      <c r="AU106" s="226" t="s">
        <v>78</v>
      </c>
      <c r="AV106" s="11" t="s">
        <v>78</v>
      </c>
      <c r="AW106" s="11" t="s">
        <v>31</v>
      </c>
      <c r="AX106" s="11" t="s">
        <v>68</v>
      </c>
      <c r="AY106" s="226" t="s">
        <v>119</v>
      </c>
    </row>
    <row r="107" s="11" customFormat="1">
      <c r="B107" s="215"/>
      <c r="C107" s="216"/>
      <c r="D107" s="217" t="s">
        <v>128</v>
      </c>
      <c r="E107" s="218" t="s">
        <v>1</v>
      </c>
      <c r="F107" s="219" t="s">
        <v>577</v>
      </c>
      <c r="G107" s="216"/>
      <c r="H107" s="220">
        <v>102</v>
      </c>
      <c r="I107" s="221"/>
      <c r="J107" s="216"/>
      <c r="K107" s="216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128</v>
      </c>
      <c r="AU107" s="226" t="s">
        <v>78</v>
      </c>
      <c r="AV107" s="11" t="s">
        <v>78</v>
      </c>
      <c r="AW107" s="11" t="s">
        <v>31</v>
      </c>
      <c r="AX107" s="11" t="s">
        <v>68</v>
      </c>
      <c r="AY107" s="226" t="s">
        <v>119</v>
      </c>
    </row>
    <row r="108" s="12" customFormat="1">
      <c r="B108" s="227"/>
      <c r="C108" s="228"/>
      <c r="D108" s="217" t="s">
        <v>128</v>
      </c>
      <c r="E108" s="229" t="s">
        <v>1</v>
      </c>
      <c r="F108" s="230" t="s">
        <v>131</v>
      </c>
      <c r="G108" s="228"/>
      <c r="H108" s="231">
        <v>106</v>
      </c>
      <c r="I108" s="232"/>
      <c r="J108" s="228"/>
      <c r="K108" s="228"/>
      <c r="L108" s="233"/>
      <c r="M108" s="234"/>
      <c r="N108" s="235"/>
      <c r="O108" s="235"/>
      <c r="P108" s="235"/>
      <c r="Q108" s="235"/>
      <c r="R108" s="235"/>
      <c r="S108" s="235"/>
      <c r="T108" s="236"/>
      <c r="AT108" s="237" t="s">
        <v>128</v>
      </c>
      <c r="AU108" s="237" t="s">
        <v>78</v>
      </c>
      <c r="AV108" s="12" t="s">
        <v>126</v>
      </c>
      <c r="AW108" s="12" t="s">
        <v>31</v>
      </c>
      <c r="AX108" s="12" t="s">
        <v>76</v>
      </c>
      <c r="AY108" s="237" t="s">
        <v>119</v>
      </c>
    </row>
    <row r="109" s="1" customFormat="1" ht="22.5" customHeight="1">
      <c r="B109" s="36"/>
      <c r="C109" s="203" t="s">
        <v>159</v>
      </c>
      <c r="D109" s="203" t="s">
        <v>121</v>
      </c>
      <c r="E109" s="204" t="s">
        <v>139</v>
      </c>
      <c r="F109" s="205" t="s">
        <v>140</v>
      </c>
      <c r="G109" s="206" t="s">
        <v>141</v>
      </c>
      <c r="H109" s="207">
        <v>1.5</v>
      </c>
      <c r="I109" s="208"/>
      <c r="J109" s="209">
        <f>ROUND(I109*H109,2)</f>
        <v>0</v>
      </c>
      <c r="K109" s="205" t="s">
        <v>125</v>
      </c>
      <c r="L109" s="41"/>
      <c r="M109" s="210" t="s">
        <v>1</v>
      </c>
      <c r="N109" s="211" t="s">
        <v>39</v>
      </c>
      <c r="O109" s="77"/>
      <c r="P109" s="212">
        <f>O109*H109</f>
        <v>0</v>
      </c>
      <c r="Q109" s="212">
        <v>0</v>
      </c>
      <c r="R109" s="212">
        <f>Q109*H109</f>
        <v>0</v>
      </c>
      <c r="S109" s="212">
        <v>0.20499999999999999</v>
      </c>
      <c r="T109" s="213">
        <f>S109*H109</f>
        <v>0.3075</v>
      </c>
      <c r="AR109" s="15" t="s">
        <v>126</v>
      </c>
      <c r="AT109" s="15" t="s">
        <v>121</v>
      </c>
      <c r="AU109" s="15" t="s">
        <v>78</v>
      </c>
      <c r="AY109" s="15" t="s">
        <v>119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15" t="s">
        <v>76</v>
      </c>
      <c r="BK109" s="214">
        <f>ROUND(I109*H109,2)</f>
        <v>0</v>
      </c>
      <c r="BL109" s="15" t="s">
        <v>126</v>
      </c>
      <c r="BM109" s="15" t="s">
        <v>578</v>
      </c>
    </row>
    <row r="110" s="11" customFormat="1">
      <c r="B110" s="215"/>
      <c r="C110" s="216"/>
      <c r="D110" s="217" t="s">
        <v>128</v>
      </c>
      <c r="E110" s="218" t="s">
        <v>1</v>
      </c>
      <c r="F110" s="219" t="s">
        <v>579</v>
      </c>
      <c r="G110" s="216"/>
      <c r="H110" s="220">
        <v>1.5</v>
      </c>
      <c r="I110" s="221"/>
      <c r="J110" s="216"/>
      <c r="K110" s="216"/>
      <c r="L110" s="222"/>
      <c r="M110" s="223"/>
      <c r="N110" s="224"/>
      <c r="O110" s="224"/>
      <c r="P110" s="224"/>
      <c r="Q110" s="224"/>
      <c r="R110" s="224"/>
      <c r="S110" s="224"/>
      <c r="T110" s="225"/>
      <c r="AT110" s="226" t="s">
        <v>128</v>
      </c>
      <c r="AU110" s="226" t="s">
        <v>78</v>
      </c>
      <c r="AV110" s="11" t="s">
        <v>78</v>
      </c>
      <c r="AW110" s="11" t="s">
        <v>31</v>
      </c>
      <c r="AX110" s="11" t="s">
        <v>76</v>
      </c>
      <c r="AY110" s="226" t="s">
        <v>119</v>
      </c>
    </row>
    <row r="111" s="1" customFormat="1" ht="22.5" customHeight="1">
      <c r="B111" s="36"/>
      <c r="C111" s="203" t="s">
        <v>164</v>
      </c>
      <c r="D111" s="203" t="s">
        <v>121</v>
      </c>
      <c r="E111" s="204" t="s">
        <v>145</v>
      </c>
      <c r="F111" s="205" t="s">
        <v>146</v>
      </c>
      <c r="G111" s="206" t="s">
        <v>147</v>
      </c>
      <c r="H111" s="207">
        <v>1</v>
      </c>
      <c r="I111" s="208"/>
      <c r="J111" s="209">
        <f>ROUND(I111*H111,2)</f>
        <v>0</v>
      </c>
      <c r="K111" s="205" t="s">
        <v>1</v>
      </c>
      <c r="L111" s="41"/>
      <c r="M111" s="210" t="s">
        <v>1</v>
      </c>
      <c r="N111" s="211" t="s">
        <v>39</v>
      </c>
      <c r="O111" s="77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3">
        <f>S111*H111</f>
        <v>0</v>
      </c>
      <c r="AR111" s="15" t="s">
        <v>126</v>
      </c>
      <c r="AT111" s="15" t="s">
        <v>121</v>
      </c>
      <c r="AU111" s="15" t="s">
        <v>78</v>
      </c>
      <c r="AY111" s="15" t="s">
        <v>119</v>
      </c>
      <c r="BE111" s="214">
        <f>IF(N111="základní",J111,0)</f>
        <v>0</v>
      </c>
      <c r="BF111" s="214">
        <f>IF(N111="snížená",J111,0)</f>
        <v>0</v>
      </c>
      <c r="BG111" s="214">
        <f>IF(N111="zákl. přenesená",J111,0)</f>
        <v>0</v>
      </c>
      <c r="BH111" s="214">
        <f>IF(N111="sníž. přenesená",J111,0)</f>
        <v>0</v>
      </c>
      <c r="BI111" s="214">
        <f>IF(N111="nulová",J111,0)</f>
        <v>0</v>
      </c>
      <c r="BJ111" s="15" t="s">
        <v>76</v>
      </c>
      <c r="BK111" s="214">
        <f>ROUND(I111*H111,2)</f>
        <v>0</v>
      </c>
      <c r="BL111" s="15" t="s">
        <v>126</v>
      </c>
      <c r="BM111" s="15" t="s">
        <v>580</v>
      </c>
    </row>
    <row r="112" s="1" customFormat="1" ht="22.5" customHeight="1">
      <c r="B112" s="36"/>
      <c r="C112" s="203" t="s">
        <v>169</v>
      </c>
      <c r="D112" s="203" t="s">
        <v>121</v>
      </c>
      <c r="E112" s="204" t="s">
        <v>376</v>
      </c>
      <c r="F112" s="205" t="s">
        <v>377</v>
      </c>
      <c r="G112" s="206" t="s">
        <v>278</v>
      </c>
      <c r="H112" s="207">
        <v>19.754999999999999</v>
      </c>
      <c r="I112" s="208"/>
      <c r="J112" s="209">
        <f>ROUND(I112*H112,2)</f>
        <v>0</v>
      </c>
      <c r="K112" s="205" t="s">
        <v>125</v>
      </c>
      <c r="L112" s="41"/>
      <c r="M112" s="210" t="s">
        <v>1</v>
      </c>
      <c r="N112" s="211" t="s">
        <v>39</v>
      </c>
      <c r="O112" s="77"/>
      <c r="P112" s="212">
        <f>O112*H112</f>
        <v>0</v>
      </c>
      <c r="Q112" s="212">
        <v>0</v>
      </c>
      <c r="R112" s="212">
        <f>Q112*H112</f>
        <v>0</v>
      </c>
      <c r="S112" s="212">
        <v>0</v>
      </c>
      <c r="T112" s="213">
        <f>S112*H112</f>
        <v>0</v>
      </c>
      <c r="AR112" s="15" t="s">
        <v>126</v>
      </c>
      <c r="AT112" s="15" t="s">
        <v>121</v>
      </c>
      <c r="AU112" s="15" t="s">
        <v>78</v>
      </c>
      <c r="AY112" s="15" t="s">
        <v>119</v>
      </c>
      <c r="BE112" s="214">
        <f>IF(N112="základní",J112,0)</f>
        <v>0</v>
      </c>
      <c r="BF112" s="214">
        <f>IF(N112="snížená",J112,0)</f>
        <v>0</v>
      </c>
      <c r="BG112" s="214">
        <f>IF(N112="zákl. přenesená",J112,0)</f>
        <v>0</v>
      </c>
      <c r="BH112" s="214">
        <f>IF(N112="sníž. přenesená",J112,0)</f>
        <v>0</v>
      </c>
      <c r="BI112" s="214">
        <f>IF(N112="nulová",J112,0)</f>
        <v>0</v>
      </c>
      <c r="BJ112" s="15" t="s">
        <v>76</v>
      </c>
      <c r="BK112" s="214">
        <f>ROUND(I112*H112,2)</f>
        <v>0</v>
      </c>
      <c r="BL112" s="15" t="s">
        <v>126</v>
      </c>
      <c r="BM112" s="15" t="s">
        <v>581</v>
      </c>
    </row>
    <row r="113" s="11" customFormat="1">
      <c r="B113" s="215"/>
      <c r="C113" s="216"/>
      <c r="D113" s="217" t="s">
        <v>128</v>
      </c>
      <c r="E113" s="218" t="s">
        <v>1</v>
      </c>
      <c r="F113" s="219" t="s">
        <v>582</v>
      </c>
      <c r="G113" s="216"/>
      <c r="H113" s="220">
        <v>15.119999999999999</v>
      </c>
      <c r="I113" s="221"/>
      <c r="J113" s="216"/>
      <c r="K113" s="216"/>
      <c r="L113" s="222"/>
      <c r="M113" s="223"/>
      <c r="N113" s="224"/>
      <c r="O113" s="224"/>
      <c r="P113" s="224"/>
      <c r="Q113" s="224"/>
      <c r="R113" s="224"/>
      <c r="S113" s="224"/>
      <c r="T113" s="225"/>
      <c r="AT113" s="226" t="s">
        <v>128</v>
      </c>
      <c r="AU113" s="226" t="s">
        <v>78</v>
      </c>
      <c r="AV113" s="11" t="s">
        <v>78</v>
      </c>
      <c r="AW113" s="11" t="s">
        <v>31</v>
      </c>
      <c r="AX113" s="11" t="s">
        <v>68</v>
      </c>
      <c r="AY113" s="226" t="s">
        <v>119</v>
      </c>
    </row>
    <row r="114" s="11" customFormat="1">
      <c r="B114" s="215"/>
      <c r="C114" s="216"/>
      <c r="D114" s="217" t="s">
        <v>128</v>
      </c>
      <c r="E114" s="218" t="s">
        <v>1</v>
      </c>
      <c r="F114" s="219" t="s">
        <v>583</v>
      </c>
      <c r="G114" s="216"/>
      <c r="H114" s="220">
        <v>4.6349999999999998</v>
      </c>
      <c r="I114" s="221"/>
      <c r="J114" s="216"/>
      <c r="K114" s="216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128</v>
      </c>
      <c r="AU114" s="226" t="s">
        <v>78</v>
      </c>
      <c r="AV114" s="11" t="s">
        <v>78</v>
      </c>
      <c r="AW114" s="11" t="s">
        <v>31</v>
      </c>
      <c r="AX114" s="11" t="s">
        <v>68</v>
      </c>
      <c r="AY114" s="226" t="s">
        <v>119</v>
      </c>
    </row>
    <row r="115" s="12" customFormat="1">
      <c r="B115" s="227"/>
      <c r="C115" s="228"/>
      <c r="D115" s="217" t="s">
        <v>128</v>
      </c>
      <c r="E115" s="229" t="s">
        <v>1</v>
      </c>
      <c r="F115" s="230" t="s">
        <v>131</v>
      </c>
      <c r="G115" s="228"/>
      <c r="H115" s="231">
        <v>19.754999999999999</v>
      </c>
      <c r="I115" s="232"/>
      <c r="J115" s="228"/>
      <c r="K115" s="228"/>
      <c r="L115" s="233"/>
      <c r="M115" s="234"/>
      <c r="N115" s="235"/>
      <c r="O115" s="235"/>
      <c r="P115" s="235"/>
      <c r="Q115" s="235"/>
      <c r="R115" s="235"/>
      <c r="S115" s="235"/>
      <c r="T115" s="236"/>
      <c r="AT115" s="237" t="s">
        <v>128</v>
      </c>
      <c r="AU115" s="237" t="s">
        <v>78</v>
      </c>
      <c r="AV115" s="12" t="s">
        <v>126</v>
      </c>
      <c r="AW115" s="12" t="s">
        <v>31</v>
      </c>
      <c r="AX115" s="12" t="s">
        <v>76</v>
      </c>
      <c r="AY115" s="237" t="s">
        <v>119</v>
      </c>
    </row>
    <row r="116" s="1" customFormat="1" ht="22.5" customHeight="1">
      <c r="B116" s="36"/>
      <c r="C116" s="203" t="s">
        <v>174</v>
      </c>
      <c r="D116" s="203" t="s">
        <v>121</v>
      </c>
      <c r="E116" s="204" t="s">
        <v>380</v>
      </c>
      <c r="F116" s="205" t="s">
        <v>381</v>
      </c>
      <c r="G116" s="206" t="s">
        <v>278</v>
      </c>
      <c r="H116" s="207">
        <v>19.754999999999999</v>
      </c>
      <c r="I116" s="208"/>
      <c r="J116" s="209">
        <f>ROUND(I116*H116,2)</f>
        <v>0</v>
      </c>
      <c r="K116" s="205" t="s">
        <v>382</v>
      </c>
      <c r="L116" s="41"/>
      <c r="M116" s="210" t="s">
        <v>1</v>
      </c>
      <c r="N116" s="211" t="s">
        <v>39</v>
      </c>
      <c r="O116" s="77"/>
      <c r="P116" s="212">
        <f>O116*H116</f>
        <v>0</v>
      </c>
      <c r="Q116" s="212">
        <v>0</v>
      </c>
      <c r="R116" s="212">
        <f>Q116*H116</f>
        <v>0</v>
      </c>
      <c r="S116" s="212">
        <v>0</v>
      </c>
      <c r="T116" s="213">
        <f>S116*H116</f>
        <v>0</v>
      </c>
      <c r="AR116" s="15" t="s">
        <v>126</v>
      </c>
      <c r="AT116" s="15" t="s">
        <v>121</v>
      </c>
      <c r="AU116" s="15" t="s">
        <v>78</v>
      </c>
      <c r="AY116" s="15" t="s">
        <v>119</v>
      </c>
      <c r="BE116" s="214">
        <f>IF(N116="základní",J116,0)</f>
        <v>0</v>
      </c>
      <c r="BF116" s="214">
        <f>IF(N116="snížená",J116,0)</f>
        <v>0</v>
      </c>
      <c r="BG116" s="214">
        <f>IF(N116="zákl. přenesená",J116,0)</f>
        <v>0</v>
      </c>
      <c r="BH116" s="214">
        <f>IF(N116="sníž. přenesená",J116,0)</f>
        <v>0</v>
      </c>
      <c r="BI116" s="214">
        <f>IF(N116="nulová",J116,0)</f>
        <v>0</v>
      </c>
      <c r="BJ116" s="15" t="s">
        <v>76</v>
      </c>
      <c r="BK116" s="214">
        <f>ROUND(I116*H116,2)</f>
        <v>0</v>
      </c>
      <c r="BL116" s="15" t="s">
        <v>126</v>
      </c>
      <c r="BM116" s="15" t="s">
        <v>584</v>
      </c>
    </row>
    <row r="117" s="1" customFormat="1" ht="16.5" customHeight="1">
      <c r="B117" s="36"/>
      <c r="C117" s="203" t="s">
        <v>179</v>
      </c>
      <c r="D117" s="203" t="s">
        <v>121</v>
      </c>
      <c r="E117" s="204" t="s">
        <v>384</v>
      </c>
      <c r="F117" s="205" t="s">
        <v>385</v>
      </c>
      <c r="G117" s="206" t="s">
        <v>278</v>
      </c>
      <c r="H117" s="207">
        <v>19.754999999999999</v>
      </c>
      <c r="I117" s="208"/>
      <c r="J117" s="209">
        <f>ROUND(I117*H117,2)</f>
        <v>0</v>
      </c>
      <c r="K117" s="205" t="s">
        <v>382</v>
      </c>
      <c r="L117" s="41"/>
      <c r="M117" s="210" t="s">
        <v>1</v>
      </c>
      <c r="N117" s="211" t="s">
        <v>39</v>
      </c>
      <c r="O117" s="77"/>
      <c r="P117" s="212">
        <f>O117*H117</f>
        <v>0</v>
      </c>
      <c r="Q117" s="212">
        <v>0</v>
      </c>
      <c r="R117" s="212">
        <f>Q117*H117</f>
        <v>0</v>
      </c>
      <c r="S117" s="212">
        <v>0</v>
      </c>
      <c r="T117" s="213">
        <f>S117*H117</f>
        <v>0</v>
      </c>
      <c r="AR117" s="15" t="s">
        <v>126</v>
      </c>
      <c r="AT117" s="15" t="s">
        <v>121</v>
      </c>
      <c r="AU117" s="15" t="s">
        <v>78</v>
      </c>
      <c r="AY117" s="15" t="s">
        <v>119</v>
      </c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15" t="s">
        <v>76</v>
      </c>
      <c r="BK117" s="214">
        <f>ROUND(I117*H117,2)</f>
        <v>0</v>
      </c>
      <c r="BL117" s="15" t="s">
        <v>126</v>
      </c>
      <c r="BM117" s="15" t="s">
        <v>585</v>
      </c>
    </row>
    <row r="118" s="1" customFormat="1" ht="22.5" customHeight="1">
      <c r="B118" s="36"/>
      <c r="C118" s="203" t="s">
        <v>184</v>
      </c>
      <c r="D118" s="203" t="s">
        <v>121</v>
      </c>
      <c r="E118" s="204" t="s">
        <v>387</v>
      </c>
      <c r="F118" s="205" t="s">
        <v>318</v>
      </c>
      <c r="G118" s="206" t="s">
        <v>300</v>
      </c>
      <c r="H118" s="207">
        <v>31.608000000000001</v>
      </c>
      <c r="I118" s="208"/>
      <c r="J118" s="209">
        <f>ROUND(I118*H118,2)</f>
        <v>0</v>
      </c>
      <c r="K118" s="205" t="s">
        <v>382</v>
      </c>
      <c r="L118" s="41"/>
      <c r="M118" s="210" t="s">
        <v>1</v>
      </c>
      <c r="N118" s="211" t="s">
        <v>39</v>
      </c>
      <c r="O118" s="77"/>
      <c r="P118" s="212">
        <f>O118*H118</f>
        <v>0</v>
      </c>
      <c r="Q118" s="212">
        <v>0</v>
      </c>
      <c r="R118" s="212">
        <f>Q118*H118</f>
        <v>0</v>
      </c>
      <c r="S118" s="212">
        <v>0</v>
      </c>
      <c r="T118" s="213">
        <f>S118*H118</f>
        <v>0</v>
      </c>
      <c r="AR118" s="15" t="s">
        <v>126</v>
      </c>
      <c r="AT118" s="15" t="s">
        <v>121</v>
      </c>
      <c r="AU118" s="15" t="s">
        <v>78</v>
      </c>
      <c r="AY118" s="15" t="s">
        <v>119</v>
      </c>
      <c r="BE118" s="214">
        <f>IF(N118="základní",J118,0)</f>
        <v>0</v>
      </c>
      <c r="BF118" s="214">
        <f>IF(N118="snížená",J118,0)</f>
        <v>0</v>
      </c>
      <c r="BG118" s="214">
        <f>IF(N118="zákl. přenesená",J118,0)</f>
        <v>0</v>
      </c>
      <c r="BH118" s="214">
        <f>IF(N118="sníž. přenesená",J118,0)</f>
        <v>0</v>
      </c>
      <c r="BI118" s="214">
        <f>IF(N118="nulová",J118,0)</f>
        <v>0</v>
      </c>
      <c r="BJ118" s="15" t="s">
        <v>76</v>
      </c>
      <c r="BK118" s="214">
        <f>ROUND(I118*H118,2)</f>
        <v>0</v>
      </c>
      <c r="BL118" s="15" t="s">
        <v>126</v>
      </c>
      <c r="BM118" s="15" t="s">
        <v>586</v>
      </c>
    </row>
    <row r="119" s="11" customFormat="1">
      <c r="B119" s="215"/>
      <c r="C119" s="216"/>
      <c r="D119" s="217" t="s">
        <v>128</v>
      </c>
      <c r="E119" s="216"/>
      <c r="F119" s="219" t="s">
        <v>587</v>
      </c>
      <c r="G119" s="216"/>
      <c r="H119" s="220">
        <v>31.608000000000001</v>
      </c>
      <c r="I119" s="221"/>
      <c r="J119" s="216"/>
      <c r="K119" s="216"/>
      <c r="L119" s="222"/>
      <c r="M119" s="223"/>
      <c r="N119" s="224"/>
      <c r="O119" s="224"/>
      <c r="P119" s="224"/>
      <c r="Q119" s="224"/>
      <c r="R119" s="224"/>
      <c r="S119" s="224"/>
      <c r="T119" s="225"/>
      <c r="AT119" s="226" t="s">
        <v>128</v>
      </c>
      <c r="AU119" s="226" t="s">
        <v>78</v>
      </c>
      <c r="AV119" s="11" t="s">
        <v>78</v>
      </c>
      <c r="AW119" s="11" t="s">
        <v>4</v>
      </c>
      <c r="AX119" s="11" t="s">
        <v>76</v>
      </c>
      <c r="AY119" s="226" t="s">
        <v>119</v>
      </c>
    </row>
    <row r="120" s="1" customFormat="1" ht="22.5" customHeight="1">
      <c r="B120" s="36"/>
      <c r="C120" s="203" t="s">
        <v>188</v>
      </c>
      <c r="D120" s="203" t="s">
        <v>121</v>
      </c>
      <c r="E120" s="204" t="s">
        <v>397</v>
      </c>
      <c r="F120" s="205" t="s">
        <v>398</v>
      </c>
      <c r="G120" s="206" t="s">
        <v>278</v>
      </c>
      <c r="H120" s="207">
        <v>6.0979999999999999</v>
      </c>
      <c r="I120" s="208"/>
      <c r="J120" s="209">
        <f>ROUND(I120*H120,2)</f>
        <v>0</v>
      </c>
      <c r="K120" s="205" t="s">
        <v>1</v>
      </c>
      <c r="L120" s="41"/>
      <c r="M120" s="210" t="s">
        <v>1</v>
      </c>
      <c r="N120" s="211" t="s">
        <v>39</v>
      </c>
      <c r="O120" s="77"/>
      <c r="P120" s="212">
        <f>O120*H120</f>
        <v>0</v>
      </c>
      <c r="Q120" s="212">
        <v>0</v>
      </c>
      <c r="R120" s="212">
        <f>Q120*H120</f>
        <v>0</v>
      </c>
      <c r="S120" s="212">
        <v>0</v>
      </c>
      <c r="T120" s="213">
        <f>S120*H120</f>
        <v>0</v>
      </c>
      <c r="AR120" s="15" t="s">
        <v>126</v>
      </c>
      <c r="AT120" s="15" t="s">
        <v>121</v>
      </c>
      <c r="AU120" s="15" t="s">
        <v>78</v>
      </c>
      <c r="AY120" s="15" t="s">
        <v>119</v>
      </c>
      <c r="BE120" s="214">
        <f>IF(N120="základní",J120,0)</f>
        <v>0</v>
      </c>
      <c r="BF120" s="214">
        <f>IF(N120="snížená",J120,0)</f>
        <v>0</v>
      </c>
      <c r="BG120" s="214">
        <f>IF(N120="zákl. přenesená",J120,0)</f>
        <v>0</v>
      </c>
      <c r="BH120" s="214">
        <f>IF(N120="sníž. přenesená",J120,0)</f>
        <v>0</v>
      </c>
      <c r="BI120" s="214">
        <f>IF(N120="nulová",J120,0)</f>
        <v>0</v>
      </c>
      <c r="BJ120" s="15" t="s">
        <v>76</v>
      </c>
      <c r="BK120" s="214">
        <f>ROUND(I120*H120,2)</f>
        <v>0</v>
      </c>
      <c r="BL120" s="15" t="s">
        <v>126</v>
      </c>
      <c r="BM120" s="15" t="s">
        <v>588</v>
      </c>
    </row>
    <row r="121" s="11" customFormat="1">
      <c r="B121" s="215"/>
      <c r="C121" s="216"/>
      <c r="D121" s="217" t="s">
        <v>128</v>
      </c>
      <c r="E121" s="218" t="s">
        <v>1</v>
      </c>
      <c r="F121" s="219" t="s">
        <v>589</v>
      </c>
      <c r="G121" s="216"/>
      <c r="H121" s="220">
        <v>6.0979999999999999</v>
      </c>
      <c r="I121" s="221"/>
      <c r="J121" s="216"/>
      <c r="K121" s="216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128</v>
      </c>
      <c r="AU121" s="226" t="s">
        <v>78</v>
      </c>
      <c r="AV121" s="11" t="s">
        <v>78</v>
      </c>
      <c r="AW121" s="11" t="s">
        <v>31</v>
      </c>
      <c r="AX121" s="11" t="s">
        <v>76</v>
      </c>
      <c r="AY121" s="226" t="s">
        <v>119</v>
      </c>
    </row>
    <row r="122" s="1" customFormat="1" ht="22.5" customHeight="1">
      <c r="B122" s="36"/>
      <c r="C122" s="203" t="s">
        <v>8</v>
      </c>
      <c r="D122" s="203" t="s">
        <v>121</v>
      </c>
      <c r="E122" s="204" t="s">
        <v>590</v>
      </c>
      <c r="F122" s="205" t="s">
        <v>591</v>
      </c>
      <c r="G122" s="206" t="s">
        <v>124</v>
      </c>
      <c r="H122" s="207">
        <v>40.649999999999999</v>
      </c>
      <c r="I122" s="208"/>
      <c r="J122" s="209">
        <f>ROUND(I122*H122,2)</f>
        <v>0</v>
      </c>
      <c r="K122" s="205" t="s">
        <v>125</v>
      </c>
      <c r="L122" s="41"/>
      <c r="M122" s="210" t="s">
        <v>1</v>
      </c>
      <c r="N122" s="211" t="s">
        <v>39</v>
      </c>
      <c r="O122" s="77"/>
      <c r="P122" s="212">
        <f>O122*H122</f>
        <v>0</v>
      </c>
      <c r="Q122" s="212">
        <v>0</v>
      </c>
      <c r="R122" s="212">
        <f>Q122*H122</f>
        <v>0</v>
      </c>
      <c r="S122" s="212">
        <v>0</v>
      </c>
      <c r="T122" s="213">
        <f>S122*H122</f>
        <v>0</v>
      </c>
      <c r="AR122" s="15" t="s">
        <v>126</v>
      </c>
      <c r="AT122" s="15" t="s">
        <v>121</v>
      </c>
      <c r="AU122" s="15" t="s">
        <v>78</v>
      </c>
      <c r="AY122" s="15" t="s">
        <v>119</v>
      </c>
      <c r="BE122" s="214">
        <f>IF(N122="základní",J122,0)</f>
        <v>0</v>
      </c>
      <c r="BF122" s="214">
        <f>IF(N122="snížená",J122,0)</f>
        <v>0</v>
      </c>
      <c r="BG122" s="214">
        <f>IF(N122="zákl. přenesená",J122,0)</f>
        <v>0</v>
      </c>
      <c r="BH122" s="214">
        <f>IF(N122="sníž. přenesená",J122,0)</f>
        <v>0</v>
      </c>
      <c r="BI122" s="214">
        <f>IF(N122="nulová",J122,0)</f>
        <v>0</v>
      </c>
      <c r="BJ122" s="15" t="s">
        <v>76</v>
      </c>
      <c r="BK122" s="214">
        <f>ROUND(I122*H122,2)</f>
        <v>0</v>
      </c>
      <c r="BL122" s="15" t="s">
        <v>126</v>
      </c>
      <c r="BM122" s="15" t="s">
        <v>592</v>
      </c>
    </row>
    <row r="123" s="11" customFormat="1">
      <c r="B123" s="215"/>
      <c r="C123" s="216"/>
      <c r="D123" s="217" t="s">
        <v>128</v>
      </c>
      <c r="E123" s="218" t="s">
        <v>1</v>
      </c>
      <c r="F123" s="219" t="s">
        <v>593</v>
      </c>
      <c r="G123" s="216"/>
      <c r="H123" s="220">
        <v>25.199999999999999</v>
      </c>
      <c r="I123" s="221"/>
      <c r="J123" s="216"/>
      <c r="K123" s="216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128</v>
      </c>
      <c r="AU123" s="226" t="s">
        <v>78</v>
      </c>
      <c r="AV123" s="11" t="s">
        <v>78</v>
      </c>
      <c r="AW123" s="11" t="s">
        <v>31</v>
      </c>
      <c r="AX123" s="11" t="s">
        <v>68</v>
      </c>
      <c r="AY123" s="226" t="s">
        <v>119</v>
      </c>
    </row>
    <row r="124" s="11" customFormat="1">
      <c r="B124" s="215"/>
      <c r="C124" s="216"/>
      <c r="D124" s="217" t="s">
        <v>128</v>
      </c>
      <c r="E124" s="218" t="s">
        <v>1</v>
      </c>
      <c r="F124" s="219" t="s">
        <v>594</v>
      </c>
      <c r="G124" s="216"/>
      <c r="H124" s="220">
        <v>15.449999999999999</v>
      </c>
      <c r="I124" s="221"/>
      <c r="J124" s="216"/>
      <c r="K124" s="216"/>
      <c r="L124" s="222"/>
      <c r="M124" s="223"/>
      <c r="N124" s="224"/>
      <c r="O124" s="224"/>
      <c r="P124" s="224"/>
      <c r="Q124" s="224"/>
      <c r="R124" s="224"/>
      <c r="S124" s="224"/>
      <c r="T124" s="225"/>
      <c r="AT124" s="226" t="s">
        <v>128</v>
      </c>
      <c r="AU124" s="226" t="s">
        <v>78</v>
      </c>
      <c r="AV124" s="11" t="s">
        <v>78</v>
      </c>
      <c r="AW124" s="11" t="s">
        <v>31</v>
      </c>
      <c r="AX124" s="11" t="s">
        <v>68</v>
      </c>
      <c r="AY124" s="226" t="s">
        <v>119</v>
      </c>
    </row>
    <row r="125" s="12" customFormat="1">
      <c r="B125" s="227"/>
      <c r="C125" s="228"/>
      <c r="D125" s="217" t="s">
        <v>128</v>
      </c>
      <c r="E125" s="229" t="s">
        <v>1</v>
      </c>
      <c r="F125" s="230" t="s">
        <v>131</v>
      </c>
      <c r="G125" s="228"/>
      <c r="H125" s="231">
        <v>40.649999999999999</v>
      </c>
      <c r="I125" s="232"/>
      <c r="J125" s="228"/>
      <c r="K125" s="228"/>
      <c r="L125" s="233"/>
      <c r="M125" s="234"/>
      <c r="N125" s="235"/>
      <c r="O125" s="235"/>
      <c r="P125" s="235"/>
      <c r="Q125" s="235"/>
      <c r="R125" s="235"/>
      <c r="S125" s="235"/>
      <c r="T125" s="236"/>
      <c r="AT125" s="237" t="s">
        <v>128</v>
      </c>
      <c r="AU125" s="237" t="s">
        <v>78</v>
      </c>
      <c r="AV125" s="12" t="s">
        <v>126</v>
      </c>
      <c r="AW125" s="12" t="s">
        <v>31</v>
      </c>
      <c r="AX125" s="12" t="s">
        <v>76</v>
      </c>
      <c r="AY125" s="237" t="s">
        <v>119</v>
      </c>
    </row>
    <row r="126" s="1" customFormat="1" ht="22.5" customHeight="1">
      <c r="B126" s="36"/>
      <c r="C126" s="203" t="s">
        <v>196</v>
      </c>
      <c r="D126" s="203" t="s">
        <v>121</v>
      </c>
      <c r="E126" s="204" t="s">
        <v>405</v>
      </c>
      <c r="F126" s="205" t="s">
        <v>406</v>
      </c>
      <c r="G126" s="206" t="s">
        <v>124</v>
      </c>
      <c r="H126" s="207">
        <v>40.649999999999999</v>
      </c>
      <c r="I126" s="208"/>
      <c r="J126" s="209">
        <f>ROUND(I126*H126,2)</f>
        <v>0</v>
      </c>
      <c r="K126" s="205" t="s">
        <v>125</v>
      </c>
      <c r="L126" s="41"/>
      <c r="M126" s="210" t="s">
        <v>1</v>
      </c>
      <c r="N126" s="211" t="s">
        <v>39</v>
      </c>
      <c r="O126" s="77"/>
      <c r="P126" s="212">
        <f>O126*H126</f>
        <v>0</v>
      </c>
      <c r="Q126" s="212">
        <v>0</v>
      </c>
      <c r="R126" s="212">
        <f>Q126*H126</f>
        <v>0</v>
      </c>
      <c r="S126" s="212">
        <v>0</v>
      </c>
      <c r="T126" s="213">
        <f>S126*H126</f>
        <v>0</v>
      </c>
      <c r="AR126" s="15" t="s">
        <v>126</v>
      </c>
      <c r="AT126" s="15" t="s">
        <v>121</v>
      </c>
      <c r="AU126" s="15" t="s">
        <v>78</v>
      </c>
      <c r="AY126" s="15" t="s">
        <v>119</v>
      </c>
      <c r="BE126" s="214">
        <f>IF(N126="základní",J126,0)</f>
        <v>0</v>
      </c>
      <c r="BF126" s="214">
        <f>IF(N126="snížená",J126,0)</f>
        <v>0</v>
      </c>
      <c r="BG126" s="214">
        <f>IF(N126="zákl. přenesená",J126,0)</f>
        <v>0</v>
      </c>
      <c r="BH126" s="214">
        <f>IF(N126="sníž. přenesená",J126,0)</f>
        <v>0</v>
      </c>
      <c r="BI126" s="214">
        <f>IF(N126="nulová",J126,0)</f>
        <v>0</v>
      </c>
      <c r="BJ126" s="15" t="s">
        <v>76</v>
      </c>
      <c r="BK126" s="214">
        <f>ROUND(I126*H126,2)</f>
        <v>0</v>
      </c>
      <c r="BL126" s="15" t="s">
        <v>126</v>
      </c>
      <c r="BM126" s="15" t="s">
        <v>595</v>
      </c>
    </row>
    <row r="127" s="11" customFormat="1">
      <c r="B127" s="215"/>
      <c r="C127" s="216"/>
      <c r="D127" s="217" t="s">
        <v>128</v>
      </c>
      <c r="E127" s="218" t="s">
        <v>1</v>
      </c>
      <c r="F127" s="219" t="s">
        <v>596</v>
      </c>
      <c r="G127" s="216"/>
      <c r="H127" s="220">
        <v>40.649999999999999</v>
      </c>
      <c r="I127" s="221"/>
      <c r="J127" s="216"/>
      <c r="K127" s="216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128</v>
      </c>
      <c r="AU127" s="226" t="s">
        <v>78</v>
      </c>
      <c r="AV127" s="11" t="s">
        <v>78</v>
      </c>
      <c r="AW127" s="11" t="s">
        <v>31</v>
      </c>
      <c r="AX127" s="11" t="s">
        <v>76</v>
      </c>
      <c r="AY127" s="226" t="s">
        <v>119</v>
      </c>
    </row>
    <row r="128" s="1" customFormat="1" ht="16.5" customHeight="1">
      <c r="B128" s="36"/>
      <c r="C128" s="238" t="s">
        <v>203</v>
      </c>
      <c r="D128" s="238" t="s">
        <v>197</v>
      </c>
      <c r="E128" s="239" t="s">
        <v>409</v>
      </c>
      <c r="F128" s="240" t="s">
        <v>410</v>
      </c>
      <c r="G128" s="241" t="s">
        <v>411</v>
      </c>
      <c r="H128" s="242">
        <v>0.20300000000000001</v>
      </c>
      <c r="I128" s="243"/>
      <c r="J128" s="244">
        <f>ROUND(I128*H128,2)</f>
        <v>0</v>
      </c>
      <c r="K128" s="240" t="s">
        <v>125</v>
      </c>
      <c r="L128" s="245"/>
      <c r="M128" s="246" t="s">
        <v>1</v>
      </c>
      <c r="N128" s="247" t="s">
        <v>39</v>
      </c>
      <c r="O128" s="77"/>
      <c r="P128" s="212">
        <f>O128*H128</f>
        <v>0</v>
      </c>
      <c r="Q128" s="212">
        <v>0.001</v>
      </c>
      <c r="R128" s="212">
        <f>Q128*H128</f>
        <v>0.00020300000000000003</v>
      </c>
      <c r="S128" s="212">
        <v>0</v>
      </c>
      <c r="T128" s="213">
        <f>S128*H128</f>
        <v>0</v>
      </c>
      <c r="AR128" s="15" t="s">
        <v>159</v>
      </c>
      <c r="AT128" s="15" t="s">
        <v>197</v>
      </c>
      <c r="AU128" s="15" t="s">
        <v>78</v>
      </c>
      <c r="AY128" s="15" t="s">
        <v>119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15" t="s">
        <v>76</v>
      </c>
      <c r="BK128" s="214">
        <f>ROUND(I128*H128,2)</f>
        <v>0</v>
      </c>
      <c r="BL128" s="15" t="s">
        <v>126</v>
      </c>
      <c r="BM128" s="15" t="s">
        <v>597</v>
      </c>
    </row>
    <row r="129" s="11" customFormat="1">
      <c r="B129" s="215"/>
      <c r="C129" s="216"/>
      <c r="D129" s="217" t="s">
        <v>128</v>
      </c>
      <c r="E129" s="216"/>
      <c r="F129" s="219" t="s">
        <v>598</v>
      </c>
      <c r="G129" s="216"/>
      <c r="H129" s="220">
        <v>0.20300000000000001</v>
      </c>
      <c r="I129" s="221"/>
      <c r="J129" s="216"/>
      <c r="K129" s="216"/>
      <c r="L129" s="222"/>
      <c r="M129" s="223"/>
      <c r="N129" s="224"/>
      <c r="O129" s="224"/>
      <c r="P129" s="224"/>
      <c r="Q129" s="224"/>
      <c r="R129" s="224"/>
      <c r="S129" s="224"/>
      <c r="T129" s="225"/>
      <c r="AT129" s="226" t="s">
        <v>128</v>
      </c>
      <c r="AU129" s="226" t="s">
        <v>78</v>
      </c>
      <c r="AV129" s="11" t="s">
        <v>78</v>
      </c>
      <c r="AW129" s="11" t="s">
        <v>4</v>
      </c>
      <c r="AX129" s="11" t="s">
        <v>76</v>
      </c>
      <c r="AY129" s="226" t="s">
        <v>119</v>
      </c>
    </row>
    <row r="130" s="1" customFormat="1" ht="16.5" customHeight="1">
      <c r="B130" s="36"/>
      <c r="C130" s="203" t="s">
        <v>209</v>
      </c>
      <c r="D130" s="203" t="s">
        <v>121</v>
      </c>
      <c r="E130" s="204" t="s">
        <v>414</v>
      </c>
      <c r="F130" s="205" t="s">
        <v>415</v>
      </c>
      <c r="G130" s="206" t="s">
        <v>124</v>
      </c>
      <c r="H130" s="207">
        <v>40.649999999999999</v>
      </c>
      <c r="I130" s="208"/>
      <c r="J130" s="209">
        <f>ROUND(I130*H130,2)</f>
        <v>0</v>
      </c>
      <c r="K130" s="205" t="s">
        <v>125</v>
      </c>
      <c r="L130" s="41"/>
      <c r="M130" s="210" t="s">
        <v>1</v>
      </c>
      <c r="N130" s="211" t="s">
        <v>39</v>
      </c>
      <c r="O130" s="77"/>
      <c r="P130" s="212">
        <f>O130*H130</f>
        <v>0</v>
      </c>
      <c r="Q130" s="212">
        <v>0</v>
      </c>
      <c r="R130" s="212">
        <f>Q130*H130</f>
        <v>0</v>
      </c>
      <c r="S130" s="212">
        <v>0</v>
      </c>
      <c r="T130" s="213">
        <f>S130*H130</f>
        <v>0</v>
      </c>
      <c r="AR130" s="15" t="s">
        <v>126</v>
      </c>
      <c r="AT130" s="15" t="s">
        <v>121</v>
      </c>
      <c r="AU130" s="15" t="s">
        <v>78</v>
      </c>
      <c r="AY130" s="15" t="s">
        <v>119</v>
      </c>
      <c r="BE130" s="214">
        <f>IF(N130="základní",J130,0)</f>
        <v>0</v>
      </c>
      <c r="BF130" s="214">
        <f>IF(N130="snížená",J130,0)</f>
        <v>0</v>
      </c>
      <c r="BG130" s="214">
        <f>IF(N130="zákl. přenesená",J130,0)</f>
        <v>0</v>
      </c>
      <c r="BH130" s="214">
        <f>IF(N130="sníž. přenesená",J130,0)</f>
        <v>0</v>
      </c>
      <c r="BI130" s="214">
        <f>IF(N130="nulová",J130,0)</f>
        <v>0</v>
      </c>
      <c r="BJ130" s="15" t="s">
        <v>76</v>
      </c>
      <c r="BK130" s="214">
        <f>ROUND(I130*H130,2)</f>
        <v>0</v>
      </c>
      <c r="BL130" s="15" t="s">
        <v>126</v>
      </c>
      <c r="BM130" s="15" t="s">
        <v>599</v>
      </c>
    </row>
    <row r="131" s="11" customFormat="1">
      <c r="B131" s="215"/>
      <c r="C131" s="216"/>
      <c r="D131" s="217" t="s">
        <v>128</v>
      </c>
      <c r="E131" s="218" t="s">
        <v>1</v>
      </c>
      <c r="F131" s="219" t="s">
        <v>600</v>
      </c>
      <c r="G131" s="216"/>
      <c r="H131" s="220">
        <v>40.649999999999999</v>
      </c>
      <c r="I131" s="221"/>
      <c r="J131" s="216"/>
      <c r="K131" s="216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128</v>
      </c>
      <c r="AU131" s="226" t="s">
        <v>78</v>
      </c>
      <c r="AV131" s="11" t="s">
        <v>78</v>
      </c>
      <c r="AW131" s="11" t="s">
        <v>31</v>
      </c>
      <c r="AX131" s="11" t="s">
        <v>76</v>
      </c>
      <c r="AY131" s="226" t="s">
        <v>119</v>
      </c>
    </row>
    <row r="132" s="1" customFormat="1" ht="16.5" customHeight="1">
      <c r="B132" s="36"/>
      <c r="C132" s="203" t="s">
        <v>214</v>
      </c>
      <c r="D132" s="203" t="s">
        <v>121</v>
      </c>
      <c r="E132" s="204" t="s">
        <v>154</v>
      </c>
      <c r="F132" s="205" t="s">
        <v>155</v>
      </c>
      <c r="G132" s="206" t="s">
        <v>124</v>
      </c>
      <c r="H132" s="207">
        <v>152.59999999999999</v>
      </c>
      <c r="I132" s="208"/>
      <c r="J132" s="209">
        <f>ROUND(I132*H132,2)</f>
        <v>0</v>
      </c>
      <c r="K132" s="205" t="s">
        <v>125</v>
      </c>
      <c r="L132" s="41"/>
      <c r="M132" s="210" t="s">
        <v>1</v>
      </c>
      <c r="N132" s="211" t="s">
        <v>39</v>
      </c>
      <c r="O132" s="77"/>
      <c r="P132" s="212">
        <f>O132*H132</f>
        <v>0</v>
      </c>
      <c r="Q132" s="212">
        <v>0</v>
      </c>
      <c r="R132" s="212">
        <f>Q132*H132</f>
        <v>0</v>
      </c>
      <c r="S132" s="212">
        <v>0</v>
      </c>
      <c r="T132" s="213">
        <f>S132*H132</f>
        <v>0</v>
      </c>
      <c r="AR132" s="15" t="s">
        <v>126</v>
      </c>
      <c r="AT132" s="15" t="s">
        <v>121</v>
      </c>
      <c r="AU132" s="15" t="s">
        <v>78</v>
      </c>
      <c r="AY132" s="15" t="s">
        <v>119</v>
      </c>
      <c r="BE132" s="214">
        <f>IF(N132="základní",J132,0)</f>
        <v>0</v>
      </c>
      <c r="BF132" s="214">
        <f>IF(N132="snížená",J132,0)</f>
        <v>0</v>
      </c>
      <c r="BG132" s="214">
        <f>IF(N132="zákl. přenesená",J132,0)</f>
        <v>0</v>
      </c>
      <c r="BH132" s="214">
        <f>IF(N132="sníž. přenesená",J132,0)</f>
        <v>0</v>
      </c>
      <c r="BI132" s="214">
        <f>IF(N132="nulová",J132,0)</f>
        <v>0</v>
      </c>
      <c r="BJ132" s="15" t="s">
        <v>76</v>
      </c>
      <c r="BK132" s="214">
        <f>ROUND(I132*H132,2)</f>
        <v>0</v>
      </c>
      <c r="BL132" s="15" t="s">
        <v>126</v>
      </c>
      <c r="BM132" s="15" t="s">
        <v>601</v>
      </c>
    </row>
    <row r="133" s="11" customFormat="1">
      <c r="B133" s="215"/>
      <c r="C133" s="216"/>
      <c r="D133" s="217" t="s">
        <v>128</v>
      </c>
      <c r="E133" s="218" t="s">
        <v>1</v>
      </c>
      <c r="F133" s="219" t="s">
        <v>602</v>
      </c>
      <c r="G133" s="216"/>
      <c r="H133" s="220">
        <v>152.59999999999999</v>
      </c>
      <c r="I133" s="221"/>
      <c r="J133" s="216"/>
      <c r="K133" s="216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128</v>
      </c>
      <c r="AU133" s="226" t="s">
        <v>78</v>
      </c>
      <c r="AV133" s="11" t="s">
        <v>78</v>
      </c>
      <c r="AW133" s="11" t="s">
        <v>31</v>
      </c>
      <c r="AX133" s="11" t="s">
        <v>76</v>
      </c>
      <c r="AY133" s="226" t="s">
        <v>119</v>
      </c>
    </row>
    <row r="134" s="1" customFormat="1" ht="22.5" customHeight="1">
      <c r="B134" s="36"/>
      <c r="C134" s="203" t="s">
        <v>220</v>
      </c>
      <c r="D134" s="203" t="s">
        <v>121</v>
      </c>
      <c r="E134" s="204" t="s">
        <v>603</v>
      </c>
      <c r="F134" s="205" t="s">
        <v>604</v>
      </c>
      <c r="G134" s="206" t="s">
        <v>124</v>
      </c>
      <c r="H134" s="207">
        <v>93.5</v>
      </c>
      <c r="I134" s="208"/>
      <c r="J134" s="209">
        <f>ROUND(I134*H134,2)</f>
        <v>0</v>
      </c>
      <c r="K134" s="205" t="s">
        <v>125</v>
      </c>
      <c r="L134" s="41"/>
      <c r="M134" s="210" t="s">
        <v>1</v>
      </c>
      <c r="N134" s="211" t="s">
        <v>39</v>
      </c>
      <c r="O134" s="77"/>
      <c r="P134" s="212">
        <f>O134*H134</f>
        <v>0</v>
      </c>
      <c r="Q134" s="212">
        <v>0</v>
      </c>
      <c r="R134" s="212">
        <f>Q134*H134</f>
        <v>0</v>
      </c>
      <c r="S134" s="212">
        <v>0</v>
      </c>
      <c r="T134" s="213">
        <f>S134*H134</f>
        <v>0</v>
      </c>
      <c r="AR134" s="15" t="s">
        <v>126</v>
      </c>
      <c r="AT134" s="15" t="s">
        <v>121</v>
      </c>
      <c r="AU134" s="15" t="s">
        <v>78</v>
      </c>
      <c r="AY134" s="15" t="s">
        <v>119</v>
      </c>
      <c r="BE134" s="214">
        <f>IF(N134="základní",J134,0)</f>
        <v>0</v>
      </c>
      <c r="BF134" s="214">
        <f>IF(N134="snížená",J134,0)</f>
        <v>0</v>
      </c>
      <c r="BG134" s="214">
        <f>IF(N134="zákl. přenesená",J134,0)</f>
        <v>0</v>
      </c>
      <c r="BH134" s="214">
        <f>IF(N134="sníž. přenesená",J134,0)</f>
        <v>0</v>
      </c>
      <c r="BI134" s="214">
        <f>IF(N134="nulová",J134,0)</f>
        <v>0</v>
      </c>
      <c r="BJ134" s="15" t="s">
        <v>76</v>
      </c>
      <c r="BK134" s="214">
        <f>ROUND(I134*H134,2)</f>
        <v>0</v>
      </c>
      <c r="BL134" s="15" t="s">
        <v>126</v>
      </c>
      <c r="BM134" s="15" t="s">
        <v>605</v>
      </c>
    </row>
    <row r="135" s="11" customFormat="1">
      <c r="B135" s="215"/>
      <c r="C135" s="216"/>
      <c r="D135" s="217" t="s">
        <v>128</v>
      </c>
      <c r="E135" s="218" t="s">
        <v>1</v>
      </c>
      <c r="F135" s="219" t="s">
        <v>606</v>
      </c>
      <c r="G135" s="216"/>
      <c r="H135" s="220">
        <v>93.5</v>
      </c>
      <c r="I135" s="221"/>
      <c r="J135" s="216"/>
      <c r="K135" s="216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128</v>
      </c>
      <c r="AU135" s="226" t="s">
        <v>78</v>
      </c>
      <c r="AV135" s="11" t="s">
        <v>78</v>
      </c>
      <c r="AW135" s="11" t="s">
        <v>31</v>
      </c>
      <c r="AX135" s="11" t="s">
        <v>76</v>
      </c>
      <c r="AY135" s="226" t="s">
        <v>119</v>
      </c>
    </row>
    <row r="136" s="10" customFormat="1" ht="22.8" customHeight="1">
      <c r="B136" s="187"/>
      <c r="C136" s="188"/>
      <c r="D136" s="189" t="s">
        <v>67</v>
      </c>
      <c r="E136" s="201" t="s">
        <v>144</v>
      </c>
      <c r="F136" s="201" t="s">
        <v>158</v>
      </c>
      <c r="G136" s="188"/>
      <c r="H136" s="188"/>
      <c r="I136" s="191"/>
      <c r="J136" s="202">
        <f>BK136</f>
        <v>0</v>
      </c>
      <c r="K136" s="188"/>
      <c r="L136" s="193"/>
      <c r="M136" s="194"/>
      <c r="N136" s="195"/>
      <c r="O136" s="195"/>
      <c r="P136" s="196">
        <f>SUM(P137:P170)</f>
        <v>0</v>
      </c>
      <c r="Q136" s="195"/>
      <c r="R136" s="196">
        <f>SUM(R137:R170)</f>
        <v>140.58455599999999</v>
      </c>
      <c r="S136" s="195"/>
      <c r="T136" s="197">
        <f>SUM(T137:T170)</f>
        <v>0</v>
      </c>
      <c r="AR136" s="198" t="s">
        <v>76</v>
      </c>
      <c r="AT136" s="199" t="s">
        <v>67</v>
      </c>
      <c r="AU136" s="199" t="s">
        <v>76</v>
      </c>
      <c r="AY136" s="198" t="s">
        <v>119</v>
      </c>
      <c r="BK136" s="200">
        <f>SUM(BK137:BK170)</f>
        <v>0</v>
      </c>
    </row>
    <row r="137" s="1" customFormat="1" ht="16.5" customHeight="1">
      <c r="B137" s="36"/>
      <c r="C137" s="203" t="s">
        <v>7</v>
      </c>
      <c r="D137" s="203" t="s">
        <v>121</v>
      </c>
      <c r="E137" s="204" t="s">
        <v>607</v>
      </c>
      <c r="F137" s="205" t="s">
        <v>608</v>
      </c>
      <c r="G137" s="206" t="s">
        <v>124</v>
      </c>
      <c r="H137" s="207">
        <v>63.75</v>
      </c>
      <c r="I137" s="208"/>
      <c r="J137" s="209">
        <f>ROUND(I137*H137,2)</f>
        <v>0</v>
      </c>
      <c r="K137" s="205" t="s">
        <v>125</v>
      </c>
      <c r="L137" s="41"/>
      <c r="M137" s="210" t="s">
        <v>1</v>
      </c>
      <c r="N137" s="211" t="s">
        <v>39</v>
      </c>
      <c r="O137" s="77"/>
      <c r="P137" s="212">
        <f>O137*H137</f>
        <v>0</v>
      </c>
      <c r="Q137" s="212">
        <v>0.19800000000000001</v>
      </c>
      <c r="R137" s="212">
        <f>Q137*H137</f>
        <v>12.622500000000001</v>
      </c>
      <c r="S137" s="212">
        <v>0</v>
      </c>
      <c r="T137" s="213">
        <f>S137*H137</f>
        <v>0</v>
      </c>
      <c r="AR137" s="15" t="s">
        <v>126</v>
      </c>
      <c r="AT137" s="15" t="s">
        <v>121</v>
      </c>
      <c r="AU137" s="15" t="s">
        <v>78</v>
      </c>
      <c r="AY137" s="15" t="s">
        <v>119</v>
      </c>
      <c r="BE137" s="214">
        <f>IF(N137="základní",J137,0)</f>
        <v>0</v>
      </c>
      <c r="BF137" s="214">
        <f>IF(N137="snížená",J137,0)</f>
        <v>0</v>
      </c>
      <c r="BG137" s="214">
        <f>IF(N137="zákl. přenesená",J137,0)</f>
        <v>0</v>
      </c>
      <c r="BH137" s="214">
        <f>IF(N137="sníž. přenesená",J137,0)</f>
        <v>0</v>
      </c>
      <c r="BI137" s="214">
        <f>IF(N137="nulová",J137,0)</f>
        <v>0</v>
      </c>
      <c r="BJ137" s="15" t="s">
        <v>76</v>
      </c>
      <c r="BK137" s="214">
        <f>ROUND(I137*H137,2)</f>
        <v>0</v>
      </c>
      <c r="BL137" s="15" t="s">
        <v>126</v>
      </c>
      <c r="BM137" s="15" t="s">
        <v>609</v>
      </c>
    </row>
    <row r="138" s="11" customFormat="1">
      <c r="B138" s="215"/>
      <c r="C138" s="216"/>
      <c r="D138" s="217" t="s">
        <v>128</v>
      </c>
      <c r="E138" s="218" t="s">
        <v>1</v>
      </c>
      <c r="F138" s="219" t="s">
        <v>610</v>
      </c>
      <c r="G138" s="216"/>
      <c r="H138" s="220">
        <v>55.75</v>
      </c>
      <c r="I138" s="221"/>
      <c r="J138" s="216"/>
      <c r="K138" s="216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128</v>
      </c>
      <c r="AU138" s="226" t="s">
        <v>78</v>
      </c>
      <c r="AV138" s="11" t="s">
        <v>78</v>
      </c>
      <c r="AW138" s="11" t="s">
        <v>31</v>
      </c>
      <c r="AX138" s="11" t="s">
        <v>68</v>
      </c>
      <c r="AY138" s="226" t="s">
        <v>119</v>
      </c>
    </row>
    <row r="139" s="11" customFormat="1">
      <c r="B139" s="215"/>
      <c r="C139" s="216"/>
      <c r="D139" s="217" t="s">
        <v>128</v>
      </c>
      <c r="E139" s="218" t="s">
        <v>1</v>
      </c>
      <c r="F139" s="219" t="s">
        <v>568</v>
      </c>
      <c r="G139" s="216"/>
      <c r="H139" s="220">
        <v>8</v>
      </c>
      <c r="I139" s="221"/>
      <c r="J139" s="216"/>
      <c r="K139" s="216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128</v>
      </c>
      <c r="AU139" s="226" t="s">
        <v>78</v>
      </c>
      <c r="AV139" s="11" t="s">
        <v>78</v>
      </c>
      <c r="AW139" s="11" t="s">
        <v>31</v>
      </c>
      <c r="AX139" s="11" t="s">
        <v>68</v>
      </c>
      <c r="AY139" s="226" t="s">
        <v>119</v>
      </c>
    </row>
    <row r="140" s="12" customFormat="1">
      <c r="B140" s="227"/>
      <c r="C140" s="228"/>
      <c r="D140" s="217" t="s">
        <v>128</v>
      </c>
      <c r="E140" s="229" t="s">
        <v>1</v>
      </c>
      <c r="F140" s="230" t="s">
        <v>131</v>
      </c>
      <c r="G140" s="228"/>
      <c r="H140" s="231">
        <v>63.75</v>
      </c>
      <c r="I140" s="232"/>
      <c r="J140" s="228"/>
      <c r="K140" s="228"/>
      <c r="L140" s="233"/>
      <c r="M140" s="234"/>
      <c r="N140" s="235"/>
      <c r="O140" s="235"/>
      <c r="P140" s="235"/>
      <c r="Q140" s="235"/>
      <c r="R140" s="235"/>
      <c r="S140" s="235"/>
      <c r="T140" s="236"/>
      <c r="AT140" s="237" t="s">
        <v>128</v>
      </c>
      <c r="AU140" s="237" t="s">
        <v>78</v>
      </c>
      <c r="AV140" s="12" t="s">
        <v>126</v>
      </c>
      <c r="AW140" s="12" t="s">
        <v>31</v>
      </c>
      <c r="AX140" s="12" t="s">
        <v>76</v>
      </c>
      <c r="AY140" s="237" t="s">
        <v>119</v>
      </c>
    </row>
    <row r="141" s="1" customFormat="1" ht="16.5" customHeight="1">
      <c r="B141" s="36"/>
      <c r="C141" s="203" t="s">
        <v>230</v>
      </c>
      <c r="D141" s="203" t="s">
        <v>121</v>
      </c>
      <c r="E141" s="204" t="s">
        <v>165</v>
      </c>
      <c r="F141" s="205" t="s">
        <v>166</v>
      </c>
      <c r="G141" s="206" t="s">
        <v>124</v>
      </c>
      <c r="H141" s="207">
        <v>168.44999999999999</v>
      </c>
      <c r="I141" s="208"/>
      <c r="J141" s="209">
        <f>ROUND(I141*H141,2)</f>
        <v>0</v>
      </c>
      <c r="K141" s="205" t="s">
        <v>125</v>
      </c>
      <c r="L141" s="41"/>
      <c r="M141" s="210" t="s">
        <v>1</v>
      </c>
      <c r="N141" s="211" t="s">
        <v>39</v>
      </c>
      <c r="O141" s="77"/>
      <c r="P141" s="212">
        <f>O141*H141</f>
        <v>0</v>
      </c>
      <c r="Q141" s="212">
        <v>0.29699999999999999</v>
      </c>
      <c r="R141" s="212">
        <f>Q141*H141</f>
        <v>50.029649999999997</v>
      </c>
      <c r="S141" s="212">
        <v>0</v>
      </c>
      <c r="T141" s="213">
        <f>S141*H141</f>
        <v>0</v>
      </c>
      <c r="AR141" s="15" t="s">
        <v>126</v>
      </c>
      <c r="AT141" s="15" t="s">
        <v>121</v>
      </c>
      <c r="AU141" s="15" t="s">
        <v>78</v>
      </c>
      <c r="AY141" s="15" t="s">
        <v>119</v>
      </c>
      <c r="BE141" s="214">
        <f>IF(N141="základní",J141,0)</f>
        <v>0</v>
      </c>
      <c r="BF141" s="214">
        <f>IF(N141="snížená",J141,0)</f>
        <v>0</v>
      </c>
      <c r="BG141" s="214">
        <f>IF(N141="zákl. přenesená",J141,0)</f>
        <v>0</v>
      </c>
      <c r="BH141" s="214">
        <f>IF(N141="sníž. přenesená",J141,0)</f>
        <v>0</v>
      </c>
      <c r="BI141" s="214">
        <f>IF(N141="nulová",J141,0)</f>
        <v>0</v>
      </c>
      <c r="BJ141" s="15" t="s">
        <v>76</v>
      </c>
      <c r="BK141" s="214">
        <f>ROUND(I141*H141,2)</f>
        <v>0</v>
      </c>
      <c r="BL141" s="15" t="s">
        <v>126</v>
      </c>
      <c r="BM141" s="15" t="s">
        <v>611</v>
      </c>
    </row>
    <row r="142" s="11" customFormat="1">
      <c r="B142" s="215"/>
      <c r="C142" s="216"/>
      <c r="D142" s="217" t="s">
        <v>128</v>
      </c>
      <c r="E142" s="218" t="s">
        <v>1</v>
      </c>
      <c r="F142" s="219" t="s">
        <v>610</v>
      </c>
      <c r="G142" s="216"/>
      <c r="H142" s="220">
        <v>55.75</v>
      </c>
      <c r="I142" s="221"/>
      <c r="J142" s="216"/>
      <c r="K142" s="216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128</v>
      </c>
      <c r="AU142" s="226" t="s">
        <v>78</v>
      </c>
      <c r="AV142" s="11" t="s">
        <v>78</v>
      </c>
      <c r="AW142" s="11" t="s">
        <v>31</v>
      </c>
      <c r="AX142" s="11" t="s">
        <v>68</v>
      </c>
      <c r="AY142" s="226" t="s">
        <v>119</v>
      </c>
    </row>
    <row r="143" s="11" customFormat="1">
      <c r="B143" s="215"/>
      <c r="C143" s="216"/>
      <c r="D143" s="217" t="s">
        <v>128</v>
      </c>
      <c r="E143" s="218" t="s">
        <v>1</v>
      </c>
      <c r="F143" s="219" t="s">
        <v>612</v>
      </c>
      <c r="G143" s="216"/>
      <c r="H143" s="220">
        <v>112.7</v>
      </c>
      <c r="I143" s="221"/>
      <c r="J143" s="216"/>
      <c r="K143" s="216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128</v>
      </c>
      <c r="AU143" s="226" t="s">
        <v>78</v>
      </c>
      <c r="AV143" s="11" t="s">
        <v>78</v>
      </c>
      <c r="AW143" s="11" t="s">
        <v>31</v>
      </c>
      <c r="AX143" s="11" t="s">
        <v>68</v>
      </c>
      <c r="AY143" s="226" t="s">
        <v>119</v>
      </c>
    </row>
    <row r="144" s="12" customFormat="1">
      <c r="B144" s="227"/>
      <c r="C144" s="228"/>
      <c r="D144" s="217" t="s">
        <v>128</v>
      </c>
      <c r="E144" s="229" t="s">
        <v>1</v>
      </c>
      <c r="F144" s="230" t="s">
        <v>131</v>
      </c>
      <c r="G144" s="228"/>
      <c r="H144" s="231">
        <v>168.44999999999999</v>
      </c>
      <c r="I144" s="232"/>
      <c r="J144" s="228"/>
      <c r="K144" s="228"/>
      <c r="L144" s="233"/>
      <c r="M144" s="234"/>
      <c r="N144" s="235"/>
      <c r="O144" s="235"/>
      <c r="P144" s="235"/>
      <c r="Q144" s="235"/>
      <c r="R144" s="235"/>
      <c r="S144" s="235"/>
      <c r="T144" s="236"/>
      <c r="AT144" s="237" t="s">
        <v>128</v>
      </c>
      <c r="AU144" s="237" t="s">
        <v>78</v>
      </c>
      <c r="AV144" s="12" t="s">
        <v>126</v>
      </c>
      <c r="AW144" s="12" t="s">
        <v>31</v>
      </c>
      <c r="AX144" s="12" t="s">
        <v>76</v>
      </c>
      <c r="AY144" s="237" t="s">
        <v>119</v>
      </c>
    </row>
    <row r="145" s="1" customFormat="1" ht="16.5" customHeight="1">
      <c r="B145" s="36"/>
      <c r="C145" s="203" t="s">
        <v>234</v>
      </c>
      <c r="D145" s="203" t="s">
        <v>121</v>
      </c>
      <c r="E145" s="204" t="s">
        <v>170</v>
      </c>
      <c r="F145" s="205" t="s">
        <v>171</v>
      </c>
      <c r="G145" s="206" t="s">
        <v>124</v>
      </c>
      <c r="H145" s="207">
        <v>39.899999999999999</v>
      </c>
      <c r="I145" s="208"/>
      <c r="J145" s="209">
        <f>ROUND(I145*H145,2)</f>
        <v>0</v>
      </c>
      <c r="K145" s="205" t="s">
        <v>125</v>
      </c>
      <c r="L145" s="41"/>
      <c r="M145" s="210" t="s">
        <v>1</v>
      </c>
      <c r="N145" s="211" t="s">
        <v>39</v>
      </c>
      <c r="O145" s="77"/>
      <c r="P145" s="212">
        <f>O145*H145</f>
        <v>0</v>
      </c>
      <c r="Q145" s="212">
        <v>0.35599999999999998</v>
      </c>
      <c r="R145" s="212">
        <f>Q145*H145</f>
        <v>14.2044</v>
      </c>
      <c r="S145" s="212">
        <v>0</v>
      </c>
      <c r="T145" s="213">
        <f>S145*H145</f>
        <v>0</v>
      </c>
      <c r="AR145" s="15" t="s">
        <v>126</v>
      </c>
      <c r="AT145" s="15" t="s">
        <v>121</v>
      </c>
      <c r="AU145" s="15" t="s">
        <v>78</v>
      </c>
      <c r="AY145" s="15" t="s">
        <v>119</v>
      </c>
      <c r="BE145" s="214">
        <f>IF(N145="základní",J145,0)</f>
        <v>0</v>
      </c>
      <c r="BF145" s="214">
        <f>IF(N145="snížená",J145,0)</f>
        <v>0</v>
      </c>
      <c r="BG145" s="214">
        <f>IF(N145="zákl. přenesená",J145,0)</f>
        <v>0</v>
      </c>
      <c r="BH145" s="214">
        <f>IF(N145="sníž. přenesená",J145,0)</f>
        <v>0</v>
      </c>
      <c r="BI145" s="214">
        <f>IF(N145="nulová",J145,0)</f>
        <v>0</v>
      </c>
      <c r="BJ145" s="15" t="s">
        <v>76</v>
      </c>
      <c r="BK145" s="214">
        <f>ROUND(I145*H145,2)</f>
        <v>0</v>
      </c>
      <c r="BL145" s="15" t="s">
        <v>126</v>
      </c>
      <c r="BM145" s="15" t="s">
        <v>613</v>
      </c>
    </row>
    <row r="146" s="11" customFormat="1">
      <c r="B146" s="215"/>
      <c r="C146" s="216"/>
      <c r="D146" s="217" t="s">
        <v>128</v>
      </c>
      <c r="E146" s="218" t="s">
        <v>1</v>
      </c>
      <c r="F146" s="219" t="s">
        <v>614</v>
      </c>
      <c r="G146" s="216"/>
      <c r="H146" s="220">
        <v>39.899999999999999</v>
      </c>
      <c r="I146" s="221"/>
      <c r="J146" s="216"/>
      <c r="K146" s="216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128</v>
      </c>
      <c r="AU146" s="226" t="s">
        <v>78</v>
      </c>
      <c r="AV146" s="11" t="s">
        <v>78</v>
      </c>
      <c r="AW146" s="11" t="s">
        <v>31</v>
      </c>
      <c r="AX146" s="11" t="s">
        <v>76</v>
      </c>
      <c r="AY146" s="226" t="s">
        <v>119</v>
      </c>
    </row>
    <row r="147" s="1" customFormat="1" ht="16.5" customHeight="1">
      <c r="B147" s="36"/>
      <c r="C147" s="203" t="s">
        <v>240</v>
      </c>
      <c r="D147" s="203" t="s">
        <v>121</v>
      </c>
      <c r="E147" s="204" t="s">
        <v>180</v>
      </c>
      <c r="F147" s="205" t="s">
        <v>181</v>
      </c>
      <c r="G147" s="206" t="s">
        <v>124</v>
      </c>
      <c r="H147" s="207">
        <v>152.59999999999999</v>
      </c>
      <c r="I147" s="208"/>
      <c r="J147" s="209">
        <f>ROUND(I147*H147,2)</f>
        <v>0</v>
      </c>
      <c r="K147" s="205" t="s">
        <v>125</v>
      </c>
      <c r="L147" s="41"/>
      <c r="M147" s="210" t="s">
        <v>1</v>
      </c>
      <c r="N147" s="211" t="s">
        <v>39</v>
      </c>
      <c r="O147" s="77"/>
      <c r="P147" s="212">
        <f>O147*H147</f>
        <v>0</v>
      </c>
      <c r="Q147" s="212">
        <v>0.18906999999999999</v>
      </c>
      <c r="R147" s="212">
        <f>Q147*H147</f>
        <v>28.852081999999996</v>
      </c>
      <c r="S147" s="212">
        <v>0</v>
      </c>
      <c r="T147" s="213">
        <f>S147*H147</f>
        <v>0</v>
      </c>
      <c r="AR147" s="15" t="s">
        <v>126</v>
      </c>
      <c r="AT147" s="15" t="s">
        <v>121</v>
      </c>
      <c r="AU147" s="15" t="s">
        <v>78</v>
      </c>
      <c r="AY147" s="15" t="s">
        <v>119</v>
      </c>
      <c r="BE147" s="214">
        <f>IF(N147="základní",J147,0)</f>
        <v>0</v>
      </c>
      <c r="BF147" s="214">
        <f>IF(N147="snížená",J147,0)</f>
        <v>0</v>
      </c>
      <c r="BG147" s="214">
        <f>IF(N147="zákl. přenesená",J147,0)</f>
        <v>0</v>
      </c>
      <c r="BH147" s="214">
        <f>IF(N147="sníž. přenesená",J147,0)</f>
        <v>0</v>
      </c>
      <c r="BI147" s="214">
        <f>IF(N147="nulová",J147,0)</f>
        <v>0</v>
      </c>
      <c r="BJ147" s="15" t="s">
        <v>76</v>
      </c>
      <c r="BK147" s="214">
        <f>ROUND(I147*H147,2)</f>
        <v>0</v>
      </c>
      <c r="BL147" s="15" t="s">
        <v>126</v>
      </c>
      <c r="BM147" s="15" t="s">
        <v>615</v>
      </c>
    </row>
    <row r="148" s="11" customFormat="1">
      <c r="B148" s="215"/>
      <c r="C148" s="216"/>
      <c r="D148" s="217" t="s">
        <v>128</v>
      </c>
      <c r="E148" s="218" t="s">
        <v>1</v>
      </c>
      <c r="F148" s="219" t="s">
        <v>616</v>
      </c>
      <c r="G148" s="216"/>
      <c r="H148" s="220">
        <v>152.59999999999999</v>
      </c>
      <c r="I148" s="221"/>
      <c r="J148" s="216"/>
      <c r="K148" s="216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128</v>
      </c>
      <c r="AU148" s="226" t="s">
        <v>78</v>
      </c>
      <c r="AV148" s="11" t="s">
        <v>78</v>
      </c>
      <c r="AW148" s="11" t="s">
        <v>31</v>
      </c>
      <c r="AX148" s="11" t="s">
        <v>76</v>
      </c>
      <c r="AY148" s="226" t="s">
        <v>119</v>
      </c>
    </row>
    <row r="149" s="1" customFormat="1" ht="16.5" customHeight="1">
      <c r="B149" s="36"/>
      <c r="C149" s="203" t="s">
        <v>246</v>
      </c>
      <c r="D149" s="203" t="s">
        <v>121</v>
      </c>
      <c r="E149" s="204" t="s">
        <v>617</v>
      </c>
      <c r="F149" s="205" t="s">
        <v>618</v>
      </c>
      <c r="G149" s="206" t="s">
        <v>124</v>
      </c>
      <c r="H149" s="207">
        <v>8</v>
      </c>
      <c r="I149" s="208"/>
      <c r="J149" s="209">
        <f>ROUND(I149*H149,2)</f>
        <v>0</v>
      </c>
      <c r="K149" s="205" t="s">
        <v>125</v>
      </c>
      <c r="L149" s="41"/>
      <c r="M149" s="210" t="s">
        <v>1</v>
      </c>
      <c r="N149" s="211" t="s">
        <v>39</v>
      </c>
      <c r="O149" s="77"/>
      <c r="P149" s="212">
        <f>O149*H149</f>
        <v>0</v>
      </c>
      <c r="Q149" s="212">
        <v>0</v>
      </c>
      <c r="R149" s="212">
        <f>Q149*H149</f>
        <v>0</v>
      </c>
      <c r="S149" s="212">
        <v>0</v>
      </c>
      <c r="T149" s="213">
        <f>S149*H149</f>
        <v>0</v>
      </c>
      <c r="AR149" s="15" t="s">
        <v>126</v>
      </c>
      <c r="AT149" s="15" t="s">
        <v>121</v>
      </c>
      <c r="AU149" s="15" t="s">
        <v>78</v>
      </c>
      <c r="AY149" s="15" t="s">
        <v>119</v>
      </c>
      <c r="BE149" s="214">
        <f>IF(N149="základní",J149,0)</f>
        <v>0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15" t="s">
        <v>76</v>
      </c>
      <c r="BK149" s="214">
        <f>ROUND(I149*H149,2)</f>
        <v>0</v>
      </c>
      <c r="BL149" s="15" t="s">
        <v>126</v>
      </c>
      <c r="BM149" s="15" t="s">
        <v>619</v>
      </c>
    </row>
    <row r="150" s="11" customFormat="1">
      <c r="B150" s="215"/>
      <c r="C150" s="216"/>
      <c r="D150" s="217" t="s">
        <v>128</v>
      </c>
      <c r="E150" s="218" t="s">
        <v>1</v>
      </c>
      <c r="F150" s="219" t="s">
        <v>568</v>
      </c>
      <c r="G150" s="216"/>
      <c r="H150" s="220">
        <v>8</v>
      </c>
      <c r="I150" s="221"/>
      <c r="J150" s="216"/>
      <c r="K150" s="216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128</v>
      </c>
      <c r="AU150" s="226" t="s">
        <v>78</v>
      </c>
      <c r="AV150" s="11" t="s">
        <v>78</v>
      </c>
      <c r="AW150" s="11" t="s">
        <v>31</v>
      </c>
      <c r="AX150" s="11" t="s">
        <v>76</v>
      </c>
      <c r="AY150" s="226" t="s">
        <v>119</v>
      </c>
    </row>
    <row r="151" s="1" customFormat="1" ht="22.5" customHeight="1">
      <c r="B151" s="36"/>
      <c r="C151" s="203" t="s">
        <v>251</v>
      </c>
      <c r="D151" s="203" t="s">
        <v>121</v>
      </c>
      <c r="E151" s="204" t="s">
        <v>185</v>
      </c>
      <c r="F151" s="205" t="s">
        <v>186</v>
      </c>
      <c r="G151" s="206" t="s">
        <v>124</v>
      </c>
      <c r="H151" s="207">
        <v>55.75</v>
      </c>
      <c r="I151" s="208"/>
      <c r="J151" s="209">
        <f>ROUND(I151*H151,2)</f>
        <v>0</v>
      </c>
      <c r="K151" s="205" t="s">
        <v>125</v>
      </c>
      <c r="L151" s="41"/>
      <c r="M151" s="210" t="s">
        <v>1</v>
      </c>
      <c r="N151" s="211" t="s">
        <v>39</v>
      </c>
      <c r="O151" s="77"/>
      <c r="P151" s="212">
        <f>O151*H151</f>
        <v>0</v>
      </c>
      <c r="Q151" s="212">
        <v>0</v>
      </c>
      <c r="R151" s="212">
        <f>Q151*H151</f>
        <v>0</v>
      </c>
      <c r="S151" s="212">
        <v>0</v>
      </c>
      <c r="T151" s="213">
        <f>S151*H151</f>
        <v>0</v>
      </c>
      <c r="AR151" s="15" t="s">
        <v>126</v>
      </c>
      <c r="AT151" s="15" t="s">
        <v>121</v>
      </c>
      <c r="AU151" s="15" t="s">
        <v>78</v>
      </c>
      <c r="AY151" s="15" t="s">
        <v>119</v>
      </c>
      <c r="BE151" s="214">
        <f>IF(N151="základní",J151,0)</f>
        <v>0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15" t="s">
        <v>76</v>
      </c>
      <c r="BK151" s="214">
        <f>ROUND(I151*H151,2)</f>
        <v>0</v>
      </c>
      <c r="BL151" s="15" t="s">
        <v>126</v>
      </c>
      <c r="BM151" s="15" t="s">
        <v>620</v>
      </c>
    </row>
    <row r="152" s="1" customFormat="1" ht="22.5" customHeight="1">
      <c r="B152" s="36"/>
      <c r="C152" s="203" t="s">
        <v>258</v>
      </c>
      <c r="D152" s="203" t="s">
        <v>121</v>
      </c>
      <c r="E152" s="204" t="s">
        <v>189</v>
      </c>
      <c r="F152" s="205" t="s">
        <v>190</v>
      </c>
      <c r="G152" s="206" t="s">
        <v>124</v>
      </c>
      <c r="H152" s="207">
        <v>55.75</v>
      </c>
      <c r="I152" s="208"/>
      <c r="J152" s="209">
        <f>ROUND(I152*H152,2)</f>
        <v>0</v>
      </c>
      <c r="K152" s="205" t="s">
        <v>125</v>
      </c>
      <c r="L152" s="41"/>
      <c r="M152" s="210" t="s">
        <v>1</v>
      </c>
      <c r="N152" s="211" t="s">
        <v>39</v>
      </c>
      <c r="O152" s="77"/>
      <c r="P152" s="212">
        <f>O152*H152</f>
        <v>0</v>
      </c>
      <c r="Q152" s="212">
        <v>0</v>
      </c>
      <c r="R152" s="212">
        <f>Q152*H152</f>
        <v>0</v>
      </c>
      <c r="S152" s="212">
        <v>0</v>
      </c>
      <c r="T152" s="213">
        <f>S152*H152</f>
        <v>0</v>
      </c>
      <c r="AR152" s="15" t="s">
        <v>126</v>
      </c>
      <c r="AT152" s="15" t="s">
        <v>121</v>
      </c>
      <c r="AU152" s="15" t="s">
        <v>78</v>
      </c>
      <c r="AY152" s="15" t="s">
        <v>119</v>
      </c>
      <c r="BE152" s="214">
        <f>IF(N152="základní",J152,0)</f>
        <v>0</v>
      </c>
      <c r="BF152" s="214">
        <f>IF(N152="snížená",J152,0)</f>
        <v>0</v>
      </c>
      <c r="BG152" s="214">
        <f>IF(N152="zákl. přenesená",J152,0)</f>
        <v>0</v>
      </c>
      <c r="BH152" s="214">
        <f>IF(N152="sníž. přenesená",J152,0)</f>
        <v>0</v>
      </c>
      <c r="BI152" s="214">
        <f>IF(N152="nulová",J152,0)</f>
        <v>0</v>
      </c>
      <c r="BJ152" s="15" t="s">
        <v>76</v>
      </c>
      <c r="BK152" s="214">
        <f>ROUND(I152*H152,2)</f>
        <v>0</v>
      </c>
      <c r="BL152" s="15" t="s">
        <v>126</v>
      </c>
      <c r="BM152" s="15" t="s">
        <v>621</v>
      </c>
    </row>
    <row r="153" s="1" customFormat="1" ht="33.75" customHeight="1">
      <c r="B153" s="36"/>
      <c r="C153" s="203" t="s">
        <v>265</v>
      </c>
      <c r="D153" s="203" t="s">
        <v>121</v>
      </c>
      <c r="E153" s="204" t="s">
        <v>622</v>
      </c>
      <c r="F153" s="205" t="s">
        <v>623</v>
      </c>
      <c r="G153" s="206" t="s">
        <v>124</v>
      </c>
      <c r="H153" s="207">
        <v>112.7</v>
      </c>
      <c r="I153" s="208"/>
      <c r="J153" s="209">
        <f>ROUND(I153*H153,2)</f>
        <v>0</v>
      </c>
      <c r="K153" s="205" t="s">
        <v>125</v>
      </c>
      <c r="L153" s="41"/>
      <c r="M153" s="210" t="s">
        <v>1</v>
      </c>
      <c r="N153" s="211" t="s">
        <v>39</v>
      </c>
      <c r="O153" s="77"/>
      <c r="P153" s="212">
        <f>O153*H153</f>
        <v>0</v>
      </c>
      <c r="Q153" s="212">
        <v>0.084250000000000005</v>
      </c>
      <c r="R153" s="212">
        <f>Q153*H153</f>
        <v>9.4949750000000002</v>
      </c>
      <c r="S153" s="212">
        <v>0</v>
      </c>
      <c r="T153" s="213">
        <f>S153*H153</f>
        <v>0</v>
      </c>
      <c r="AR153" s="15" t="s">
        <v>126</v>
      </c>
      <c r="AT153" s="15" t="s">
        <v>121</v>
      </c>
      <c r="AU153" s="15" t="s">
        <v>78</v>
      </c>
      <c r="AY153" s="15" t="s">
        <v>119</v>
      </c>
      <c r="BE153" s="214">
        <f>IF(N153="základní",J153,0)</f>
        <v>0</v>
      </c>
      <c r="BF153" s="214">
        <f>IF(N153="snížená",J153,0)</f>
        <v>0</v>
      </c>
      <c r="BG153" s="214">
        <f>IF(N153="zákl. přenesená",J153,0)</f>
        <v>0</v>
      </c>
      <c r="BH153" s="214">
        <f>IF(N153="sníž. přenesená",J153,0)</f>
        <v>0</v>
      </c>
      <c r="BI153" s="214">
        <f>IF(N153="nulová",J153,0)</f>
        <v>0</v>
      </c>
      <c r="BJ153" s="15" t="s">
        <v>76</v>
      </c>
      <c r="BK153" s="214">
        <f>ROUND(I153*H153,2)</f>
        <v>0</v>
      </c>
      <c r="BL153" s="15" t="s">
        <v>126</v>
      </c>
      <c r="BM153" s="15" t="s">
        <v>624</v>
      </c>
    </row>
    <row r="154" s="11" customFormat="1">
      <c r="B154" s="215"/>
      <c r="C154" s="216"/>
      <c r="D154" s="217" t="s">
        <v>128</v>
      </c>
      <c r="E154" s="218" t="s">
        <v>1</v>
      </c>
      <c r="F154" s="219" t="s">
        <v>625</v>
      </c>
      <c r="G154" s="216"/>
      <c r="H154" s="220">
        <v>110.7</v>
      </c>
      <c r="I154" s="221"/>
      <c r="J154" s="216"/>
      <c r="K154" s="216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128</v>
      </c>
      <c r="AU154" s="226" t="s">
        <v>78</v>
      </c>
      <c r="AV154" s="11" t="s">
        <v>78</v>
      </c>
      <c r="AW154" s="11" t="s">
        <v>31</v>
      </c>
      <c r="AX154" s="11" t="s">
        <v>68</v>
      </c>
      <c r="AY154" s="226" t="s">
        <v>119</v>
      </c>
    </row>
    <row r="155" s="11" customFormat="1">
      <c r="B155" s="215"/>
      <c r="C155" s="216"/>
      <c r="D155" s="217" t="s">
        <v>128</v>
      </c>
      <c r="E155" s="218" t="s">
        <v>1</v>
      </c>
      <c r="F155" s="219" t="s">
        <v>626</v>
      </c>
      <c r="G155" s="216"/>
      <c r="H155" s="220">
        <v>2</v>
      </c>
      <c r="I155" s="221"/>
      <c r="J155" s="216"/>
      <c r="K155" s="216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128</v>
      </c>
      <c r="AU155" s="226" t="s">
        <v>78</v>
      </c>
      <c r="AV155" s="11" t="s">
        <v>78</v>
      </c>
      <c r="AW155" s="11" t="s">
        <v>31</v>
      </c>
      <c r="AX155" s="11" t="s">
        <v>68</v>
      </c>
      <c r="AY155" s="226" t="s">
        <v>119</v>
      </c>
    </row>
    <row r="156" s="12" customFormat="1">
      <c r="B156" s="227"/>
      <c r="C156" s="228"/>
      <c r="D156" s="217" t="s">
        <v>128</v>
      </c>
      <c r="E156" s="229" t="s">
        <v>1</v>
      </c>
      <c r="F156" s="230" t="s">
        <v>131</v>
      </c>
      <c r="G156" s="228"/>
      <c r="H156" s="231">
        <v>112.7</v>
      </c>
      <c r="I156" s="232"/>
      <c r="J156" s="228"/>
      <c r="K156" s="228"/>
      <c r="L156" s="233"/>
      <c r="M156" s="234"/>
      <c r="N156" s="235"/>
      <c r="O156" s="235"/>
      <c r="P156" s="235"/>
      <c r="Q156" s="235"/>
      <c r="R156" s="235"/>
      <c r="S156" s="235"/>
      <c r="T156" s="236"/>
      <c r="AT156" s="237" t="s">
        <v>128</v>
      </c>
      <c r="AU156" s="237" t="s">
        <v>78</v>
      </c>
      <c r="AV156" s="12" t="s">
        <v>126</v>
      </c>
      <c r="AW156" s="12" t="s">
        <v>31</v>
      </c>
      <c r="AX156" s="12" t="s">
        <v>76</v>
      </c>
      <c r="AY156" s="237" t="s">
        <v>119</v>
      </c>
    </row>
    <row r="157" s="1" customFormat="1" ht="16.5" customHeight="1">
      <c r="B157" s="36"/>
      <c r="C157" s="238" t="s">
        <v>270</v>
      </c>
      <c r="D157" s="238" t="s">
        <v>197</v>
      </c>
      <c r="E157" s="239" t="s">
        <v>627</v>
      </c>
      <c r="F157" s="240" t="s">
        <v>628</v>
      </c>
      <c r="G157" s="241" t="s">
        <v>124</v>
      </c>
      <c r="H157" s="242">
        <v>113.733</v>
      </c>
      <c r="I157" s="243"/>
      <c r="J157" s="244">
        <f>ROUND(I157*H157,2)</f>
        <v>0</v>
      </c>
      <c r="K157" s="240" t="s">
        <v>125</v>
      </c>
      <c r="L157" s="245"/>
      <c r="M157" s="246" t="s">
        <v>1</v>
      </c>
      <c r="N157" s="247" t="s">
        <v>39</v>
      </c>
      <c r="O157" s="77"/>
      <c r="P157" s="212">
        <f>O157*H157</f>
        <v>0</v>
      </c>
      <c r="Q157" s="212">
        <v>0.13</v>
      </c>
      <c r="R157" s="212">
        <f>Q157*H157</f>
        <v>14.785290000000002</v>
      </c>
      <c r="S157" s="212">
        <v>0</v>
      </c>
      <c r="T157" s="213">
        <f>S157*H157</f>
        <v>0</v>
      </c>
      <c r="AR157" s="15" t="s">
        <v>159</v>
      </c>
      <c r="AT157" s="15" t="s">
        <v>197</v>
      </c>
      <c r="AU157" s="15" t="s">
        <v>78</v>
      </c>
      <c r="AY157" s="15" t="s">
        <v>119</v>
      </c>
      <c r="BE157" s="214">
        <f>IF(N157="základní",J157,0)</f>
        <v>0</v>
      </c>
      <c r="BF157" s="214">
        <f>IF(N157="snížená",J157,0)</f>
        <v>0</v>
      </c>
      <c r="BG157" s="214">
        <f>IF(N157="zákl. přenesená",J157,0)</f>
        <v>0</v>
      </c>
      <c r="BH157" s="214">
        <f>IF(N157="sníž. přenesená",J157,0)</f>
        <v>0</v>
      </c>
      <c r="BI157" s="214">
        <f>IF(N157="nulová",J157,0)</f>
        <v>0</v>
      </c>
      <c r="BJ157" s="15" t="s">
        <v>76</v>
      </c>
      <c r="BK157" s="214">
        <f>ROUND(I157*H157,2)</f>
        <v>0</v>
      </c>
      <c r="BL157" s="15" t="s">
        <v>126</v>
      </c>
      <c r="BM157" s="15" t="s">
        <v>629</v>
      </c>
    </row>
    <row r="158" s="11" customFormat="1">
      <c r="B158" s="215"/>
      <c r="C158" s="216"/>
      <c r="D158" s="217" t="s">
        <v>128</v>
      </c>
      <c r="E158" s="218" t="s">
        <v>1</v>
      </c>
      <c r="F158" s="219" t="s">
        <v>630</v>
      </c>
      <c r="G158" s="216"/>
      <c r="H158" s="220">
        <v>110.42</v>
      </c>
      <c r="I158" s="221"/>
      <c r="J158" s="216"/>
      <c r="K158" s="216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128</v>
      </c>
      <c r="AU158" s="226" t="s">
        <v>78</v>
      </c>
      <c r="AV158" s="11" t="s">
        <v>78</v>
      </c>
      <c r="AW158" s="11" t="s">
        <v>31</v>
      </c>
      <c r="AX158" s="11" t="s">
        <v>76</v>
      </c>
      <c r="AY158" s="226" t="s">
        <v>119</v>
      </c>
    </row>
    <row r="159" s="11" customFormat="1">
      <c r="B159" s="215"/>
      <c r="C159" s="216"/>
      <c r="D159" s="217" t="s">
        <v>128</v>
      </c>
      <c r="E159" s="216"/>
      <c r="F159" s="219" t="s">
        <v>631</v>
      </c>
      <c r="G159" s="216"/>
      <c r="H159" s="220">
        <v>113.733</v>
      </c>
      <c r="I159" s="221"/>
      <c r="J159" s="216"/>
      <c r="K159" s="216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128</v>
      </c>
      <c r="AU159" s="226" t="s">
        <v>78</v>
      </c>
      <c r="AV159" s="11" t="s">
        <v>78</v>
      </c>
      <c r="AW159" s="11" t="s">
        <v>4</v>
      </c>
      <c r="AX159" s="11" t="s">
        <v>76</v>
      </c>
      <c r="AY159" s="226" t="s">
        <v>119</v>
      </c>
    </row>
    <row r="160" s="1" customFormat="1" ht="16.5" customHeight="1">
      <c r="B160" s="36"/>
      <c r="C160" s="238" t="s">
        <v>275</v>
      </c>
      <c r="D160" s="238" t="s">
        <v>197</v>
      </c>
      <c r="E160" s="239" t="s">
        <v>632</v>
      </c>
      <c r="F160" s="240" t="s">
        <v>633</v>
      </c>
      <c r="G160" s="241" t="s">
        <v>124</v>
      </c>
      <c r="H160" s="242">
        <v>2.3479999999999999</v>
      </c>
      <c r="I160" s="243"/>
      <c r="J160" s="244">
        <f>ROUND(I160*H160,2)</f>
        <v>0</v>
      </c>
      <c r="K160" s="240" t="s">
        <v>1</v>
      </c>
      <c r="L160" s="245"/>
      <c r="M160" s="246" t="s">
        <v>1</v>
      </c>
      <c r="N160" s="247" t="s">
        <v>39</v>
      </c>
      <c r="O160" s="77"/>
      <c r="P160" s="212">
        <f>O160*H160</f>
        <v>0</v>
      </c>
      <c r="Q160" s="212">
        <v>0.13</v>
      </c>
      <c r="R160" s="212">
        <f>Q160*H160</f>
        <v>0.30524000000000001</v>
      </c>
      <c r="S160" s="212">
        <v>0</v>
      </c>
      <c r="T160" s="213">
        <f>S160*H160</f>
        <v>0</v>
      </c>
      <c r="AR160" s="15" t="s">
        <v>159</v>
      </c>
      <c r="AT160" s="15" t="s">
        <v>197</v>
      </c>
      <c r="AU160" s="15" t="s">
        <v>78</v>
      </c>
      <c r="AY160" s="15" t="s">
        <v>119</v>
      </c>
      <c r="BE160" s="214">
        <f>IF(N160="základní",J160,0)</f>
        <v>0</v>
      </c>
      <c r="BF160" s="214">
        <f>IF(N160="snížená",J160,0)</f>
        <v>0</v>
      </c>
      <c r="BG160" s="214">
        <f>IF(N160="zákl. přenesená",J160,0)</f>
        <v>0</v>
      </c>
      <c r="BH160" s="214">
        <f>IF(N160="sníž. přenesená",J160,0)</f>
        <v>0</v>
      </c>
      <c r="BI160" s="214">
        <f>IF(N160="nulová",J160,0)</f>
        <v>0</v>
      </c>
      <c r="BJ160" s="15" t="s">
        <v>76</v>
      </c>
      <c r="BK160" s="214">
        <f>ROUND(I160*H160,2)</f>
        <v>0</v>
      </c>
      <c r="BL160" s="15" t="s">
        <v>126</v>
      </c>
      <c r="BM160" s="15" t="s">
        <v>634</v>
      </c>
    </row>
    <row r="161" s="11" customFormat="1">
      <c r="B161" s="215"/>
      <c r="C161" s="216"/>
      <c r="D161" s="217" t="s">
        <v>128</v>
      </c>
      <c r="E161" s="218" t="s">
        <v>1</v>
      </c>
      <c r="F161" s="219" t="s">
        <v>635</v>
      </c>
      <c r="G161" s="216"/>
      <c r="H161" s="220">
        <v>2.2799999999999998</v>
      </c>
      <c r="I161" s="221"/>
      <c r="J161" s="216"/>
      <c r="K161" s="216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128</v>
      </c>
      <c r="AU161" s="226" t="s">
        <v>78</v>
      </c>
      <c r="AV161" s="11" t="s">
        <v>78</v>
      </c>
      <c r="AW161" s="11" t="s">
        <v>31</v>
      </c>
      <c r="AX161" s="11" t="s">
        <v>76</v>
      </c>
      <c r="AY161" s="226" t="s">
        <v>119</v>
      </c>
    </row>
    <row r="162" s="11" customFormat="1">
      <c r="B162" s="215"/>
      <c r="C162" s="216"/>
      <c r="D162" s="217" t="s">
        <v>128</v>
      </c>
      <c r="E162" s="216"/>
      <c r="F162" s="219" t="s">
        <v>636</v>
      </c>
      <c r="G162" s="216"/>
      <c r="H162" s="220">
        <v>2.3479999999999999</v>
      </c>
      <c r="I162" s="221"/>
      <c r="J162" s="216"/>
      <c r="K162" s="216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128</v>
      </c>
      <c r="AU162" s="226" t="s">
        <v>78</v>
      </c>
      <c r="AV162" s="11" t="s">
        <v>78</v>
      </c>
      <c r="AW162" s="11" t="s">
        <v>4</v>
      </c>
      <c r="AX162" s="11" t="s">
        <v>76</v>
      </c>
      <c r="AY162" s="226" t="s">
        <v>119</v>
      </c>
    </row>
    <row r="163" s="1" customFormat="1" ht="33.75" customHeight="1">
      <c r="B163" s="36"/>
      <c r="C163" s="203" t="s">
        <v>281</v>
      </c>
      <c r="D163" s="203" t="s">
        <v>121</v>
      </c>
      <c r="E163" s="204" t="s">
        <v>210</v>
      </c>
      <c r="F163" s="205" t="s">
        <v>211</v>
      </c>
      <c r="G163" s="206" t="s">
        <v>124</v>
      </c>
      <c r="H163" s="207">
        <v>39.899999999999999</v>
      </c>
      <c r="I163" s="208"/>
      <c r="J163" s="209">
        <f>ROUND(I163*H163,2)</f>
        <v>0</v>
      </c>
      <c r="K163" s="205" t="s">
        <v>125</v>
      </c>
      <c r="L163" s="41"/>
      <c r="M163" s="210" t="s">
        <v>1</v>
      </c>
      <c r="N163" s="211" t="s">
        <v>39</v>
      </c>
      <c r="O163" s="77"/>
      <c r="P163" s="212">
        <f>O163*H163</f>
        <v>0</v>
      </c>
      <c r="Q163" s="212">
        <v>0.085650000000000004</v>
      </c>
      <c r="R163" s="212">
        <f>Q163*H163</f>
        <v>3.4174350000000002</v>
      </c>
      <c r="S163" s="212">
        <v>0</v>
      </c>
      <c r="T163" s="213">
        <f>S163*H163</f>
        <v>0</v>
      </c>
      <c r="AR163" s="15" t="s">
        <v>126</v>
      </c>
      <c r="AT163" s="15" t="s">
        <v>121</v>
      </c>
      <c r="AU163" s="15" t="s">
        <v>78</v>
      </c>
      <c r="AY163" s="15" t="s">
        <v>119</v>
      </c>
      <c r="BE163" s="214">
        <f>IF(N163="základní",J163,0)</f>
        <v>0</v>
      </c>
      <c r="BF163" s="214">
        <f>IF(N163="snížená",J163,0)</f>
        <v>0</v>
      </c>
      <c r="BG163" s="214">
        <f>IF(N163="zákl. přenesená",J163,0)</f>
        <v>0</v>
      </c>
      <c r="BH163" s="214">
        <f>IF(N163="sníž. přenesená",J163,0)</f>
        <v>0</v>
      </c>
      <c r="BI163" s="214">
        <f>IF(N163="nulová",J163,0)</f>
        <v>0</v>
      </c>
      <c r="BJ163" s="15" t="s">
        <v>76</v>
      </c>
      <c r="BK163" s="214">
        <f>ROUND(I163*H163,2)</f>
        <v>0</v>
      </c>
      <c r="BL163" s="15" t="s">
        <v>126</v>
      </c>
      <c r="BM163" s="15" t="s">
        <v>637</v>
      </c>
    </row>
    <row r="164" s="11" customFormat="1">
      <c r="B164" s="215"/>
      <c r="C164" s="216"/>
      <c r="D164" s="217" t="s">
        <v>128</v>
      </c>
      <c r="E164" s="218" t="s">
        <v>1</v>
      </c>
      <c r="F164" s="219" t="s">
        <v>638</v>
      </c>
      <c r="G164" s="216"/>
      <c r="H164" s="220">
        <v>39.899999999999999</v>
      </c>
      <c r="I164" s="221"/>
      <c r="J164" s="216"/>
      <c r="K164" s="216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128</v>
      </c>
      <c r="AU164" s="226" t="s">
        <v>78</v>
      </c>
      <c r="AV164" s="11" t="s">
        <v>78</v>
      </c>
      <c r="AW164" s="11" t="s">
        <v>31</v>
      </c>
      <c r="AX164" s="11" t="s">
        <v>76</v>
      </c>
      <c r="AY164" s="226" t="s">
        <v>119</v>
      </c>
    </row>
    <row r="165" s="1" customFormat="1" ht="16.5" customHeight="1">
      <c r="B165" s="36"/>
      <c r="C165" s="238" t="s">
        <v>285</v>
      </c>
      <c r="D165" s="238" t="s">
        <v>197</v>
      </c>
      <c r="E165" s="239" t="s">
        <v>639</v>
      </c>
      <c r="F165" s="240" t="s">
        <v>640</v>
      </c>
      <c r="G165" s="241" t="s">
        <v>124</v>
      </c>
      <c r="H165" s="242">
        <v>33.268999999999998</v>
      </c>
      <c r="I165" s="243"/>
      <c r="J165" s="244">
        <f>ROUND(I165*H165,2)</f>
        <v>0</v>
      </c>
      <c r="K165" s="240" t="s">
        <v>125</v>
      </c>
      <c r="L165" s="245"/>
      <c r="M165" s="246" t="s">
        <v>1</v>
      </c>
      <c r="N165" s="247" t="s">
        <v>39</v>
      </c>
      <c r="O165" s="77"/>
      <c r="P165" s="212">
        <f>O165*H165</f>
        <v>0</v>
      </c>
      <c r="Q165" s="212">
        <v>0.17599999999999999</v>
      </c>
      <c r="R165" s="212">
        <f>Q165*H165</f>
        <v>5.8553439999999997</v>
      </c>
      <c r="S165" s="212">
        <v>0</v>
      </c>
      <c r="T165" s="213">
        <f>S165*H165</f>
        <v>0</v>
      </c>
      <c r="AR165" s="15" t="s">
        <v>159</v>
      </c>
      <c r="AT165" s="15" t="s">
        <v>197</v>
      </c>
      <c r="AU165" s="15" t="s">
        <v>78</v>
      </c>
      <c r="AY165" s="15" t="s">
        <v>119</v>
      </c>
      <c r="BE165" s="214">
        <f>IF(N165="základní",J165,0)</f>
        <v>0</v>
      </c>
      <c r="BF165" s="214">
        <f>IF(N165="snížená",J165,0)</f>
        <v>0</v>
      </c>
      <c r="BG165" s="214">
        <f>IF(N165="zákl. přenesená",J165,0)</f>
        <v>0</v>
      </c>
      <c r="BH165" s="214">
        <f>IF(N165="sníž. přenesená",J165,0)</f>
        <v>0</v>
      </c>
      <c r="BI165" s="214">
        <f>IF(N165="nulová",J165,0)</f>
        <v>0</v>
      </c>
      <c r="BJ165" s="15" t="s">
        <v>76</v>
      </c>
      <c r="BK165" s="214">
        <f>ROUND(I165*H165,2)</f>
        <v>0</v>
      </c>
      <c r="BL165" s="15" t="s">
        <v>126</v>
      </c>
      <c r="BM165" s="15" t="s">
        <v>641</v>
      </c>
    </row>
    <row r="166" s="11" customFormat="1">
      <c r="B166" s="215"/>
      <c r="C166" s="216"/>
      <c r="D166" s="217" t="s">
        <v>128</v>
      </c>
      <c r="E166" s="218" t="s">
        <v>1</v>
      </c>
      <c r="F166" s="219" t="s">
        <v>642</v>
      </c>
      <c r="G166" s="216"/>
      <c r="H166" s="220">
        <v>32.299999999999997</v>
      </c>
      <c r="I166" s="221"/>
      <c r="J166" s="216"/>
      <c r="K166" s="216"/>
      <c r="L166" s="222"/>
      <c r="M166" s="223"/>
      <c r="N166" s="224"/>
      <c r="O166" s="224"/>
      <c r="P166" s="224"/>
      <c r="Q166" s="224"/>
      <c r="R166" s="224"/>
      <c r="S166" s="224"/>
      <c r="T166" s="225"/>
      <c r="AT166" s="226" t="s">
        <v>128</v>
      </c>
      <c r="AU166" s="226" t="s">
        <v>78</v>
      </c>
      <c r="AV166" s="11" t="s">
        <v>78</v>
      </c>
      <c r="AW166" s="11" t="s">
        <v>31</v>
      </c>
      <c r="AX166" s="11" t="s">
        <v>76</v>
      </c>
      <c r="AY166" s="226" t="s">
        <v>119</v>
      </c>
    </row>
    <row r="167" s="11" customFormat="1">
      <c r="B167" s="215"/>
      <c r="C167" s="216"/>
      <c r="D167" s="217" t="s">
        <v>128</v>
      </c>
      <c r="E167" s="216"/>
      <c r="F167" s="219" t="s">
        <v>643</v>
      </c>
      <c r="G167" s="216"/>
      <c r="H167" s="220">
        <v>33.268999999999998</v>
      </c>
      <c r="I167" s="221"/>
      <c r="J167" s="216"/>
      <c r="K167" s="216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128</v>
      </c>
      <c r="AU167" s="226" t="s">
        <v>78</v>
      </c>
      <c r="AV167" s="11" t="s">
        <v>78</v>
      </c>
      <c r="AW167" s="11" t="s">
        <v>4</v>
      </c>
      <c r="AX167" s="11" t="s">
        <v>76</v>
      </c>
      <c r="AY167" s="226" t="s">
        <v>119</v>
      </c>
    </row>
    <row r="168" s="1" customFormat="1" ht="16.5" customHeight="1">
      <c r="B168" s="36"/>
      <c r="C168" s="238" t="s">
        <v>290</v>
      </c>
      <c r="D168" s="238" t="s">
        <v>197</v>
      </c>
      <c r="E168" s="239" t="s">
        <v>644</v>
      </c>
      <c r="F168" s="240" t="s">
        <v>633</v>
      </c>
      <c r="G168" s="241" t="s">
        <v>124</v>
      </c>
      <c r="H168" s="242">
        <v>7.8280000000000003</v>
      </c>
      <c r="I168" s="243"/>
      <c r="J168" s="244">
        <f>ROUND(I168*H168,2)</f>
        <v>0</v>
      </c>
      <c r="K168" s="240" t="s">
        <v>1</v>
      </c>
      <c r="L168" s="245"/>
      <c r="M168" s="246" t="s">
        <v>1</v>
      </c>
      <c r="N168" s="247" t="s">
        <v>39</v>
      </c>
      <c r="O168" s="77"/>
      <c r="P168" s="212">
        <f>O168*H168</f>
        <v>0</v>
      </c>
      <c r="Q168" s="212">
        <v>0.13</v>
      </c>
      <c r="R168" s="212">
        <f>Q168*H168</f>
        <v>1.0176400000000001</v>
      </c>
      <c r="S168" s="212">
        <v>0</v>
      </c>
      <c r="T168" s="213">
        <f>S168*H168</f>
        <v>0</v>
      </c>
      <c r="AR168" s="15" t="s">
        <v>159</v>
      </c>
      <c r="AT168" s="15" t="s">
        <v>197</v>
      </c>
      <c r="AU168" s="15" t="s">
        <v>78</v>
      </c>
      <c r="AY168" s="15" t="s">
        <v>119</v>
      </c>
      <c r="BE168" s="214">
        <f>IF(N168="základní",J168,0)</f>
        <v>0</v>
      </c>
      <c r="BF168" s="214">
        <f>IF(N168="snížená",J168,0)</f>
        <v>0</v>
      </c>
      <c r="BG168" s="214">
        <f>IF(N168="zákl. přenesená",J168,0)</f>
        <v>0</v>
      </c>
      <c r="BH168" s="214">
        <f>IF(N168="sníž. přenesená",J168,0)</f>
        <v>0</v>
      </c>
      <c r="BI168" s="214">
        <f>IF(N168="nulová",J168,0)</f>
        <v>0</v>
      </c>
      <c r="BJ168" s="15" t="s">
        <v>76</v>
      </c>
      <c r="BK168" s="214">
        <f>ROUND(I168*H168,2)</f>
        <v>0</v>
      </c>
      <c r="BL168" s="15" t="s">
        <v>126</v>
      </c>
      <c r="BM168" s="15" t="s">
        <v>645</v>
      </c>
    </row>
    <row r="169" s="11" customFormat="1">
      <c r="B169" s="215"/>
      <c r="C169" s="216"/>
      <c r="D169" s="217" t="s">
        <v>128</v>
      </c>
      <c r="E169" s="218" t="s">
        <v>1</v>
      </c>
      <c r="F169" s="219" t="s">
        <v>646</v>
      </c>
      <c r="G169" s="216"/>
      <c r="H169" s="220">
        <v>7.5999999999999996</v>
      </c>
      <c r="I169" s="221"/>
      <c r="J169" s="216"/>
      <c r="K169" s="216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128</v>
      </c>
      <c r="AU169" s="226" t="s">
        <v>78</v>
      </c>
      <c r="AV169" s="11" t="s">
        <v>78</v>
      </c>
      <c r="AW169" s="11" t="s">
        <v>31</v>
      </c>
      <c r="AX169" s="11" t="s">
        <v>76</v>
      </c>
      <c r="AY169" s="226" t="s">
        <v>119</v>
      </c>
    </row>
    <row r="170" s="11" customFormat="1">
      <c r="B170" s="215"/>
      <c r="C170" s="216"/>
      <c r="D170" s="217" t="s">
        <v>128</v>
      </c>
      <c r="E170" s="216"/>
      <c r="F170" s="219" t="s">
        <v>647</v>
      </c>
      <c r="G170" s="216"/>
      <c r="H170" s="220">
        <v>7.8280000000000003</v>
      </c>
      <c r="I170" s="221"/>
      <c r="J170" s="216"/>
      <c r="K170" s="216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128</v>
      </c>
      <c r="AU170" s="226" t="s">
        <v>78</v>
      </c>
      <c r="AV170" s="11" t="s">
        <v>78</v>
      </c>
      <c r="AW170" s="11" t="s">
        <v>4</v>
      </c>
      <c r="AX170" s="11" t="s">
        <v>76</v>
      </c>
      <c r="AY170" s="226" t="s">
        <v>119</v>
      </c>
    </row>
    <row r="171" s="10" customFormat="1" ht="22.8" customHeight="1">
      <c r="B171" s="187"/>
      <c r="C171" s="188"/>
      <c r="D171" s="189" t="s">
        <v>67</v>
      </c>
      <c r="E171" s="201" t="s">
        <v>164</v>
      </c>
      <c r="F171" s="201" t="s">
        <v>225</v>
      </c>
      <c r="G171" s="188"/>
      <c r="H171" s="188"/>
      <c r="I171" s="191"/>
      <c r="J171" s="202">
        <f>BK171</f>
        <v>0</v>
      </c>
      <c r="K171" s="188"/>
      <c r="L171" s="193"/>
      <c r="M171" s="194"/>
      <c r="N171" s="195"/>
      <c r="O171" s="195"/>
      <c r="P171" s="196">
        <f>SUM(P172:P221)</f>
        <v>0</v>
      </c>
      <c r="Q171" s="195"/>
      <c r="R171" s="196">
        <f>SUM(R172:R221)</f>
        <v>62.965453099999998</v>
      </c>
      <c r="S171" s="195"/>
      <c r="T171" s="197">
        <f>SUM(T172:T221)</f>
        <v>0</v>
      </c>
      <c r="AR171" s="198" t="s">
        <v>76</v>
      </c>
      <c r="AT171" s="199" t="s">
        <v>67</v>
      </c>
      <c r="AU171" s="199" t="s">
        <v>76</v>
      </c>
      <c r="AY171" s="198" t="s">
        <v>119</v>
      </c>
      <c r="BK171" s="200">
        <f>SUM(BK172:BK221)</f>
        <v>0</v>
      </c>
    </row>
    <row r="172" s="1" customFormat="1" ht="16.5" customHeight="1">
      <c r="B172" s="36"/>
      <c r="C172" s="203" t="s">
        <v>297</v>
      </c>
      <c r="D172" s="203" t="s">
        <v>121</v>
      </c>
      <c r="E172" s="204" t="s">
        <v>648</v>
      </c>
      <c r="F172" s="205" t="s">
        <v>649</v>
      </c>
      <c r="G172" s="206" t="s">
        <v>141</v>
      </c>
      <c r="H172" s="207">
        <v>111.5</v>
      </c>
      <c r="I172" s="208"/>
      <c r="J172" s="209">
        <f>ROUND(I172*H172,2)</f>
        <v>0</v>
      </c>
      <c r="K172" s="205" t="s">
        <v>125</v>
      </c>
      <c r="L172" s="41"/>
      <c r="M172" s="210" t="s">
        <v>1</v>
      </c>
      <c r="N172" s="211" t="s">
        <v>39</v>
      </c>
      <c r="O172" s="77"/>
      <c r="P172" s="212">
        <f>O172*H172</f>
        <v>0</v>
      </c>
      <c r="Q172" s="212">
        <v>0.00033</v>
      </c>
      <c r="R172" s="212">
        <f>Q172*H172</f>
        <v>0.036795000000000001</v>
      </c>
      <c r="S172" s="212">
        <v>0</v>
      </c>
      <c r="T172" s="213">
        <f>S172*H172</f>
        <v>0</v>
      </c>
      <c r="AR172" s="15" t="s">
        <v>126</v>
      </c>
      <c r="AT172" s="15" t="s">
        <v>121</v>
      </c>
      <c r="AU172" s="15" t="s">
        <v>78</v>
      </c>
      <c r="AY172" s="15" t="s">
        <v>119</v>
      </c>
      <c r="BE172" s="214">
        <f>IF(N172="základní",J172,0)</f>
        <v>0</v>
      </c>
      <c r="BF172" s="214">
        <f>IF(N172="snížená",J172,0)</f>
        <v>0</v>
      </c>
      <c r="BG172" s="214">
        <f>IF(N172="zákl. přenesená",J172,0)</f>
        <v>0</v>
      </c>
      <c r="BH172" s="214">
        <f>IF(N172="sníž. přenesená",J172,0)</f>
        <v>0</v>
      </c>
      <c r="BI172" s="214">
        <f>IF(N172="nulová",J172,0)</f>
        <v>0</v>
      </c>
      <c r="BJ172" s="15" t="s">
        <v>76</v>
      </c>
      <c r="BK172" s="214">
        <f>ROUND(I172*H172,2)</f>
        <v>0</v>
      </c>
      <c r="BL172" s="15" t="s">
        <v>126</v>
      </c>
      <c r="BM172" s="15" t="s">
        <v>650</v>
      </c>
    </row>
    <row r="173" s="11" customFormat="1">
      <c r="B173" s="215"/>
      <c r="C173" s="216"/>
      <c r="D173" s="217" t="s">
        <v>128</v>
      </c>
      <c r="E173" s="218" t="s">
        <v>1</v>
      </c>
      <c r="F173" s="219" t="s">
        <v>651</v>
      </c>
      <c r="G173" s="216"/>
      <c r="H173" s="220">
        <v>111.5</v>
      </c>
      <c r="I173" s="221"/>
      <c r="J173" s="216"/>
      <c r="K173" s="216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128</v>
      </c>
      <c r="AU173" s="226" t="s">
        <v>78</v>
      </c>
      <c r="AV173" s="11" t="s">
        <v>78</v>
      </c>
      <c r="AW173" s="11" t="s">
        <v>31</v>
      </c>
      <c r="AX173" s="11" t="s">
        <v>76</v>
      </c>
      <c r="AY173" s="226" t="s">
        <v>119</v>
      </c>
    </row>
    <row r="174" s="1" customFormat="1" ht="16.5" customHeight="1">
      <c r="B174" s="36"/>
      <c r="C174" s="203" t="s">
        <v>302</v>
      </c>
      <c r="D174" s="203" t="s">
        <v>121</v>
      </c>
      <c r="E174" s="204" t="s">
        <v>652</v>
      </c>
      <c r="F174" s="205" t="s">
        <v>653</v>
      </c>
      <c r="G174" s="206" t="s">
        <v>124</v>
      </c>
      <c r="H174" s="207">
        <v>2</v>
      </c>
      <c r="I174" s="208"/>
      <c r="J174" s="209">
        <f>ROUND(I174*H174,2)</f>
        <v>0</v>
      </c>
      <c r="K174" s="205" t="s">
        <v>125</v>
      </c>
      <c r="L174" s="41"/>
      <c r="M174" s="210" t="s">
        <v>1</v>
      </c>
      <c r="N174" s="211" t="s">
        <v>39</v>
      </c>
      <c r="O174" s="77"/>
      <c r="P174" s="212">
        <f>O174*H174</f>
        <v>0</v>
      </c>
      <c r="Q174" s="212">
        <v>0.0025999999999999999</v>
      </c>
      <c r="R174" s="212">
        <f>Q174*H174</f>
        <v>0.0051999999999999998</v>
      </c>
      <c r="S174" s="212">
        <v>0</v>
      </c>
      <c r="T174" s="213">
        <f>S174*H174</f>
        <v>0</v>
      </c>
      <c r="AR174" s="15" t="s">
        <v>126</v>
      </c>
      <c r="AT174" s="15" t="s">
        <v>121</v>
      </c>
      <c r="AU174" s="15" t="s">
        <v>78</v>
      </c>
      <c r="AY174" s="15" t="s">
        <v>119</v>
      </c>
      <c r="BE174" s="214">
        <f>IF(N174="základní",J174,0)</f>
        <v>0</v>
      </c>
      <c r="BF174" s="214">
        <f>IF(N174="snížená",J174,0)</f>
        <v>0</v>
      </c>
      <c r="BG174" s="214">
        <f>IF(N174="zákl. přenesená",J174,0)</f>
        <v>0</v>
      </c>
      <c r="BH174" s="214">
        <f>IF(N174="sníž. přenesená",J174,0)</f>
        <v>0</v>
      </c>
      <c r="BI174" s="214">
        <f>IF(N174="nulová",J174,0)</f>
        <v>0</v>
      </c>
      <c r="BJ174" s="15" t="s">
        <v>76</v>
      </c>
      <c r="BK174" s="214">
        <f>ROUND(I174*H174,2)</f>
        <v>0</v>
      </c>
      <c r="BL174" s="15" t="s">
        <v>126</v>
      </c>
      <c r="BM174" s="15" t="s">
        <v>654</v>
      </c>
    </row>
    <row r="175" s="11" customFormat="1">
      <c r="B175" s="215"/>
      <c r="C175" s="216"/>
      <c r="D175" s="217" t="s">
        <v>128</v>
      </c>
      <c r="E175" s="218" t="s">
        <v>1</v>
      </c>
      <c r="F175" s="219" t="s">
        <v>655</v>
      </c>
      <c r="G175" s="216"/>
      <c r="H175" s="220">
        <v>2</v>
      </c>
      <c r="I175" s="221"/>
      <c r="J175" s="216"/>
      <c r="K175" s="216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128</v>
      </c>
      <c r="AU175" s="226" t="s">
        <v>78</v>
      </c>
      <c r="AV175" s="11" t="s">
        <v>78</v>
      </c>
      <c r="AW175" s="11" t="s">
        <v>31</v>
      </c>
      <c r="AX175" s="11" t="s">
        <v>76</v>
      </c>
      <c r="AY175" s="226" t="s">
        <v>119</v>
      </c>
    </row>
    <row r="176" s="1" customFormat="1" ht="22.5" customHeight="1">
      <c r="B176" s="36"/>
      <c r="C176" s="203" t="s">
        <v>307</v>
      </c>
      <c r="D176" s="203" t="s">
        <v>121</v>
      </c>
      <c r="E176" s="204" t="s">
        <v>226</v>
      </c>
      <c r="F176" s="205" t="s">
        <v>227</v>
      </c>
      <c r="G176" s="206" t="s">
        <v>141</v>
      </c>
      <c r="H176" s="207">
        <v>16</v>
      </c>
      <c r="I176" s="208"/>
      <c r="J176" s="209">
        <f>ROUND(I176*H176,2)</f>
        <v>0</v>
      </c>
      <c r="K176" s="205" t="s">
        <v>125</v>
      </c>
      <c r="L176" s="41"/>
      <c r="M176" s="210" t="s">
        <v>1</v>
      </c>
      <c r="N176" s="211" t="s">
        <v>39</v>
      </c>
      <c r="O176" s="77"/>
      <c r="P176" s="212">
        <f>O176*H176</f>
        <v>0</v>
      </c>
      <c r="Q176" s="212">
        <v>0.20219000000000001</v>
      </c>
      <c r="R176" s="212">
        <f>Q176*H176</f>
        <v>3.2350400000000001</v>
      </c>
      <c r="S176" s="212">
        <v>0</v>
      </c>
      <c r="T176" s="213">
        <f>S176*H176</f>
        <v>0</v>
      </c>
      <c r="AR176" s="15" t="s">
        <v>126</v>
      </c>
      <c r="AT176" s="15" t="s">
        <v>121</v>
      </c>
      <c r="AU176" s="15" t="s">
        <v>78</v>
      </c>
      <c r="AY176" s="15" t="s">
        <v>119</v>
      </c>
      <c r="BE176" s="214">
        <f>IF(N176="základní",J176,0)</f>
        <v>0</v>
      </c>
      <c r="BF176" s="214">
        <f>IF(N176="snížená",J176,0)</f>
        <v>0</v>
      </c>
      <c r="BG176" s="214">
        <f>IF(N176="zákl. přenesená",J176,0)</f>
        <v>0</v>
      </c>
      <c r="BH176" s="214">
        <f>IF(N176="sníž. přenesená",J176,0)</f>
        <v>0</v>
      </c>
      <c r="BI176" s="214">
        <f>IF(N176="nulová",J176,0)</f>
        <v>0</v>
      </c>
      <c r="BJ176" s="15" t="s">
        <v>76</v>
      </c>
      <c r="BK176" s="214">
        <f>ROUND(I176*H176,2)</f>
        <v>0</v>
      </c>
      <c r="BL176" s="15" t="s">
        <v>126</v>
      </c>
      <c r="BM176" s="15" t="s">
        <v>656</v>
      </c>
    </row>
    <row r="177" s="11" customFormat="1">
      <c r="B177" s="215"/>
      <c r="C177" s="216"/>
      <c r="D177" s="217" t="s">
        <v>128</v>
      </c>
      <c r="E177" s="218" t="s">
        <v>1</v>
      </c>
      <c r="F177" s="219" t="s">
        <v>657</v>
      </c>
      <c r="G177" s="216"/>
      <c r="H177" s="220">
        <v>16</v>
      </c>
      <c r="I177" s="221"/>
      <c r="J177" s="216"/>
      <c r="K177" s="216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128</v>
      </c>
      <c r="AU177" s="226" t="s">
        <v>78</v>
      </c>
      <c r="AV177" s="11" t="s">
        <v>78</v>
      </c>
      <c r="AW177" s="11" t="s">
        <v>31</v>
      </c>
      <c r="AX177" s="11" t="s">
        <v>76</v>
      </c>
      <c r="AY177" s="226" t="s">
        <v>119</v>
      </c>
    </row>
    <row r="178" s="1" customFormat="1" ht="22.5" customHeight="1">
      <c r="B178" s="36"/>
      <c r="C178" s="203" t="s">
        <v>311</v>
      </c>
      <c r="D178" s="203" t="s">
        <v>121</v>
      </c>
      <c r="E178" s="204" t="s">
        <v>231</v>
      </c>
      <c r="F178" s="205" t="s">
        <v>232</v>
      </c>
      <c r="G178" s="206" t="s">
        <v>141</v>
      </c>
      <c r="H178" s="207">
        <v>5.5</v>
      </c>
      <c r="I178" s="208"/>
      <c r="J178" s="209">
        <f>ROUND(I178*H178,2)</f>
        <v>0</v>
      </c>
      <c r="K178" s="205" t="s">
        <v>125</v>
      </c>
      <c r="L178" s="41"/>
      <c r="M178" s="210" t="s">
        <v>1</v>
      </c>
      <c r="N178" s="211" t="s">
        <v>39</v>
      </c>
      <c r="O178" s="77"/>
      <c r="P178" s="212">
        <f>O178*H178</f>
        <v>0</v>
      </c>
      <c r="Q178" s="212">
        <v>0.15540000000000001</v>
      </c>
      <c r="R178" s="212">
        <f>Q178*H178</f>
        <v>0.85470000000000002</v>
      </c>
      <c r="S178" s="212">
        <v>0</v>
      </c>
      <c r="T178" s="213">
        <f>S178*H178</f>
        <v>0</v>
      </c>
      <c r="AR178" s="15" t="s">
        <v>126</v>
      </c>
      <c r="AT178" s="15" t="s">
        <v>121</v>
      </c>
      <c r="AU178" s="15" t="s">
        <v>78</v>
      </c>
      <c r="AY178" s="15" t="s">
        <v>119</v>
      </c>
      <c r="BE178" s="214">
        <f>IF(N178="základní",J178,0)</f>
        <v>0</v>
      </c>
      <c r="BF178" s="214">
        <f>IF(N178="snížená",J178,0)</f>
        <v>0</v>
      </c>
      <c r="BG178" s="214">
        <f>IF(N178="zákl. přenesená",J178,0)</f>
        <v>0</v>
      </c>
      <c r="BH178" s="214">
        <f>IF(N178="sníž. přenesená",J178,0)</f>
        <v>0</v>
      </c>
      <c r="BI178" s="214">
        <f>IF(N178="nulová",J178,0)</f>
        <v>0</v>
      </c>
      <c r="BJ178" s="15" t="s">
        <v>76</v>
      </c>
      <c r="BK178" s="214">
        <f>ROUND(I178*H178,2)</f>
        <v>0</v>
      </c>
      <c r="BL178" s="15" t="s">
        <v>126</v>
      </c>
      <c r="BM178" s="15" t="s">
        <v>658</v>
      </c>
    </row>
    <row r="179" s="11" customFormat="1">
      <c r="B179" s="215"/>
      <c r="C179" s="216"/>
      <c r="D179" s="217" t="s">
        <v>128</v>
      </c>
      <c r="E179" s="218" t="s">
        <v>1</v>
      </c>
      <c r="F179" s="219" t="s">
        <v>659</v>
      </c>
      <c r="G179" s="216"/>
      <c r="H179" s="220">
        <v>5.5</v>
      </c>
      <c r="I179" s="221"/>
      <c r="J179" s="216"/>
      <c r="K179" s="216"/>
      <c r="L179" s="222"/>
      <c r="M179" s="223"/>
      <c r="N179" s="224"/>
      <c r="O179" s="224"/>
      <c r="P179" s="224"/>
      <c r="Q179" s="224"/>
      <c r="R179" s="224"/>
      <c r="S179" s="224"/>
      <c r="T179" s="225"/>
      <c r="AT179" s="226" t="s">
        <v>128</v>
      </c>
      <c r="AU179" s="226" t="s">
        <v>78</v>
      </c>
      <c r="AV179" s="11" t="s">
        <v>78</v>
      </c>
      <c r="AW179" s="11" t="s">
        <v>31</v>
      </c>
      <c r="AX179" s="11" t="s">
        <v>76</v>
      </c>
      <c r="AY179" s="226" t="s">
        <v>119</v>
      </c>
    </row>
    <row r="180" s="1" customFormat="1" ht="16.5" customHeight="1">
      <c r="B180" s="36"/>
      <c r="C180" s="238" t="s">
        <v>316</v>
      </c>
      <c r="D180" s="238" t="s">
        <v>197</v>
      </c>
      <c r="E180" s="239" t="s">
        <v>241</v>
      </c>
      <c r="F180" s="240" t="s">
        <v>242</v>
      </c>
      <c r="G180" s="241" t="s">
        <v>141</v>
      </c>
      <c r="H180" s="242">
        <v>4.1200000000000001</v>
      </c>
      <c r="I180" s="243"/>
      <c r="J180" s="244">
        <f>ROUND(I180*H180,2)</f>
        <v>0</v>
      </c>
      <c r="K180" s="240" t="s">
        <v>125</v>
      </c>
      <c r="L180" s="245"/>
      <c r="M180" s="246" t="s">
        <v>1</v>
      </c>
      <c r="N180" s="247" t="s">
        <v>39</v>
      </c>
      <c r="O180" s="77"/>
      <c r="P180" s="212">
        <f>O180*H180</f>
        <v>0</v>
      </c>
      <c r="Q180" s="212">
        <v>0.048300000000000003</v>
      </c>
      <c r="R180" s="212">
        <f>Q180*H180</f>
        <v>0.19899600000000001</v>
      </c>
      <c r="S180" s="212">
        <v>0</v>
      </c>
      <c r="T180" s="213">
        <f>S180*H180</f>
        <v>0</v>
      </c>
      <c r="AR180" s="15" t="s">
        <v>159</v>
      </c>
      <c r="AT180" s="15" t="s">
        <v>197</v>
      </c>
      <c r="AU180" s="15" t="s">
        <v>78</v>
      </c>
      <c r="AY180" s="15" t="s">
        <v>119</v>
      </c>
      <c r="BE180" s="214">
        <f>IF(N180="základní",J180,0)</f>
        <v>0</v>
      </c>
      <c r="BF180" s="214">
        <f>IF(N180="snížená",J180,0)</f>
        <v>0</v>
      </c>
      <c r="BG180" s="214">
        <f>IF(N180="zákl. přenesená",J180,0)</f>
        <v>0</v>
      </c>
      <c r="BH180" s="214">
        <f>IF(N180="sníž. přenesená",J180,0)</f>
        <v>0</v>
      </c>
      <c r="BI180" s="214">
        <f>IF(N180="nulová",J180,0)</f>
        <v>0</v>
      </c>
      <c r="BJ180" s="15" t="s">
        <v>76</v>
      </c>
      <c r="BK180" s="214">
        <f>ROUND(I180*H180,2)</f>
        <v>0</v>
      </c>
      <c r="BL180" s="15" t="s">
        <v>126</v>
      </c>
      <c r="BM180" s="15" t="s">
        <v>660</v>
      </c>
    </row>
    <row r="181" s="11" customFormat="1">
      <c r="B181" s="215"/>
      <c r="C181" s="216"/>
      <c r="D181" s="217" t="s">
        <v>128</v>
      </c>
      <c r="E181" s="218" t="s">
        <v>1</v>
      </c>
      <c r="F181" s="219" t="s">
        <v>661</v>
      </c>
      <c r="G181" s="216"/>
      <c r="H181" s="220">
        <v>4</v>
      </c>
      <c r="I181" s="221"/>
      <c r="J181" s="216"/>
      <c r="K181" s="216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128</v>
      </c>
      <c r="AU181" s="226" t="s">
        <v>78</v>
      </c>
      <c r="AV181" s="11" t="s">
        <v>78</v>
      </c>
      <c r="AW181" s="11" t="s">
        <v>31</v>
      </c>
      <c r="AX181" s="11" t="s">
        <v>76</v>
      </c>
      <c r="AY181" s="226" t="s">
        <v>119</v>
      </c>
    </row>
    <row r="182" s="11" customFormat="1">
      <c r="B182" s="215"/>
      <c r="C182" s="216"/>
      <c r="D182" s="217" t="s">
        <v>128</v>
      </c>
      <c r="E182" s="216"/>
      <c r="F182" s="219" t="s">
        <v>520</v>
      </c>
      <c r="G182" s="216"/>
      <c r="H182" s="220">
        <v>4.1200000000000001</v>
      </c>
      <c r="I182" s="221"/>
      <c r="J182" s="216"/>
      <c r="K182" s="216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128</v>
      </c>
      <c r="AU182" s="226" t="s">
        <v>78</v>
      </c>
      <c r="AV182" s="11" t="s">
        <v>78</v>
      </c>
      <c r="AW182" s="11" t="s">
        <v>4</v>
      </c>
      <c r="AX182" s="11" t="s">
        <v>76</v>
      </c>
      <c r="AY182" s="226" t="s">
        <v>119</v>
      </c>
    </row>
    <row r="183" s="1" customFormat="1" ht="16.5" customHeight="1">
      <c r="B183" s="36"/>
      <c r="C183" s="238" t="s">
        <v>323</v>
      </c>
      <c r="D183" s="238" t="s">
        <v>197</v>
      </c>
      <c r="E183" s="239" t="s">
        <v>247</v>
      </c>
      <c r="F183" s="240" t="s">
        <v>248</v>
      </c>
      <c r="G183" s="241" t="s">
        <v>141</v>
      </c>
      <c r="H183" s="242">
        <v>1.03</v>
      </c>
      <c r="I183" s="243"/>
      <c r="J183" s="244">
        <f>ROUND(I183*H183,2)</f>
        <v>0</v>
      </c>
      <c r="K183" s="240" t="s">
        <v>125</v>
      </c>
      <c r="L183" s="245"/>
      <c r="M183" s="246" t="s">
        <v>1</v>
      </c>
      <c r="N183" s="247" t="s">
        <v>39</v>
      </c>
      <c r="O183" s="77"/>
      <c r="P183" s="212">
        <f>O183*H183</f>
        <v>0</v>
      </c>
      <c r="Q183" s="212">
        <v>0.064000000000000001</v>
      </c>
      <c r="R183" s="212">
        <f>Q183*H183</f>
        <v>0.065920000000000006</v>
      </c>
      <c r="S183" s="212">
        <v>0</v>
      </c>
      <c r="T183" s="213">
        <f>S183*H183</f>
        <v>0</v>
      </c>
      <c r="AR183" s="15" t="s">
        <v>159</v>
      </c>
      <c r="AT183" s="15" t="s">
        <v>197</v>
      </c>
      <c r="AU183" s="15" t="s">
        <v>78</v>
      </c>
      <c r="AY183" s="15" t="s">
        <v>119</v>
      </c>
      <c r="BE183" s="214">
        <f>IF(N183="základní",J183,0)</f>
        <v>0</v>
      </c>
      <c r="BF183" s="214">
        <f>IF(N183="snížená",J183,0)</f>
        <v>0</v>
      </c>
      <c r="BG183" s="214">
        <f>IF(N183="zákl. přenesená",J183,0)</f>
        <v>0</v>
      </c>
      <c r="BH183" s="214">
        <f>IF(N183="sníž. přenesená",J183,0)</f>
        <v>0</v>
      </c>
      <c r="BI183" s="214">
        <f>IF(N183="nulová",J183,0)</f>
        <v>0</v>
      </c>
      <c r="BJ183" s="15" t="s">
        <v>76</v>
      </c>
      <c r="BK183" s="214">
        <f>ROUND(I183*H183,2)</f>
        <v>0</v>
      </c>
      <c r="BL183" s="15" t="s">
        <v>126</v>
      </c>
      <c r="BM183" s="15" t="s">
        <v>662</v>
      </c>
    </row>
    <row r="184" s="11" customFormat="1">
      <c r="B184" s="215"/>
      <c r="C184" s="216"/>
      <c r="D184" s="217" t="s">
        <v>128</v>
      </c>
      <c r="E184" s="216"/>
      <c r="F184" s="219" t="s">
        <v>663</v>
      </c>
      <c r="G184" s="216"/>
      <c r="H184" s="220">
        <v>1.03</v>
      </c>
      <c r="I184" s="221"/>
      <c r="J184" s="216"/>
      <c r="K184" s="216"/>
      <c r="L184" s="222"/>
      <c r="M184" s="223"/>
      <c r="N184" s="224"/>
      <c r="O184" s="224"/>
      <c r="P184" s="224"/>
      <c r="Q184" s="224"/>
      <c r="R184" s="224"/>
      <c r="S184" s="224"/>
      <c r="T184" s="225"/>
      <c r="AT184" s="226" t="s">
        <v>128</v>
      </c>
      <c r="AU184" s="226" t="s">
        <v>78</v>
      </c>
      <c r="AV184" s="11" t="s">
        <v>78</v>
      </c>
      <c r="AW184" s="11" t="s">
        <v>4</v>
      </c>
      <c r="AX184" s="11" t="s">
        <v>76</v>
      </c>
      <c r="AY184" s="226" t="s">
        <v>119</v>
      </c>
    </row>
    <row r="185" s="1" customFormat="1" ht="16.5" customHeight="1">
      <c r="B185" s="36"/>
      <c r="C185" s="238" t="s">
        <v>331</v>
      </c>
      <c r="D185" s="238" t="s">
        <v>197</v>
      </c>
      <c r="E185" s="239" t="s">
        <v>259</v>
      </c>
      <c r="F185" s="240" t="s">
        <v>260</v>
      </c>
      <c r="G185" s="241" t="s">
        <v>141</v>
      </c>
      <c r="H185" s="242">
        <v>0.51500000000000001</v>
      </c>
      <c r="I185" s="243"/>
      <c r="J185" s="244">
        <f>ROUND(I185*H185,2)</f>
        <v>0</v>
      </c>
      <c r="K185" s="240" t="s">
        <v>125</v>
      </c>
      <c r="L185" s="245"/>
      <c r="M185" s="246" t="s">
        <v>1</v>
      </c>
      <c r="N185" s="247" t="s">
        <v>39</v>
      </c>
      <c r="O185" s="77"/>
      <c r="P185" s="212">
        <f>O185*H185</f>
        <v>0</v>
      </c>
      <c r="Q185" s="212">
        <v>0.082199999999999995</v>
      </c>
      <c r="R185" s="212">
        <f>Q185*H185</f>
        <v>0.042332999999999996</v>
      </c>
      <c r="S185" s="212">
        <v>0</v>
      </c>
      <c r="T185" s="213">
        <f>S185*H185</f>
        <v>0</v>
      </c>
      <c r="AR185" s="15" t="s">
        <v>159</v>
      </c>
      <c r="AT185" s="15" t="s">
        <v>197</v>
      </c>
      <c r="AU185" s="15" t="s">
        <v>78</v>
      </c>
      <c r="AY185" s="15" t="s">
        <v>119</v>
      </c>
      <c r="BE185" s="214">
        <f>IF(N185="základní",J185,0)</f>
        <v>0</v>
      </c>
      <c r="BF185" s="214">
        <f>IF(N185="snížená",J185,0)</f>
        <v>0</v>
      </c>
      <c r="BG185" s="214">
        <f>IF(N185="zákl. přenesená",J185,0)</f>
        <v>0</v>
      </c>
      <c r="BH185" s="214">
        <f>IF(N185="sníž. přenesená",J185,0)</f>
        <v>0</v>
      </c>
      <c r="BI185" s="214">
        <f>IF(N185="nulová",J185,0)</f>
        <v>0</v>
      </c>
      <c r="BJ185" s="15" t="s">
        <v>76</v>
      </c>
      <c r="BK185" s="214">
        <f>ROUND(I185*H185,2)</f>
        <v>0</v>
      </c>
      <c r="BL185" s="15" t="s">
        <v>126</v>
      </c>
      <c r="BM185" s="15" t="s">
        <v>664</v>
      </c>
    </row>
    <row r="186" s="11" customFormat="1">
      <c r="B186" s="215"/>
      <c r="C186" s="216"/>
      <c r="D186" s="217" t="s">
        <v>128</v>
      </c>
      <c r="E186" s="218" t="s">
        <v>1</v>
      </c>
      <c r="F186" s="219" t="s">
        <v>665</v>
      </c>
      <c r="G186" s="216"/>
      <c r="H186" s="220">
        <v>0.5</v>
      </c>
      <c r="I186" s="221"/>
      <c r="J186" s="216"/>
      <c r="K186" s="216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128</v>
      </c>
      <c r="AU186" s="226" t="s">
        <v>78</v>
      </c>
      <c r="AV186" s="11" t="s">
        <v>78</v>
      </c>
      <c r="AW186" s="11" t="s">
        <v>31</v>
      </c>
      <c r="AX186" s="11" t="s">
        <v>76</v>
      </c>
      <c r="AY186" s="226" t="s">
        <v>119</v>
      </c>
    </row>
    <row r="187" s="11" customFormat="1">
      <c r="B187" s="215"/>
      <c r="C187" s="216"/>
      <c r="D187" s="217" t="s">
        <v>128</v>
      </c>
      <c r="E187" s="216"/>
      <c r="F187" s="219" t="s">
        <v>439</v>
      </c>
      <c r="G187" s="216"/>
      <c r="H187" s="220">
        <v>0.51500000000000001</v>
      </c>
      <c r="I187" s="221"/>
      <c r="J187" s="216"/>
      <c r="K187" s="216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128</v>
      </c>
      <c r="AU187" s="226" t="s">
        <v>78</v>
      </c>
      <c r="AV187" s="11" t="s">
        <v>78</v>
      </c>
      <c r="AW187" s="11" t="s">
        <v>4</v>
      </c>
      <c r="AX187" s="11" t="s">
        <v>76</v>
      </c>
      <c r="AY187" s="226" t="s">
        <v>119</v>
      </c>
    </row>
    <row r="188" s="1" customFormat="1" ht="16.5" customHeight="1">
      <c r="B188" s="36"/>
      <c r="C188" s="238" t="s">
        <v>338</v>
      </c>
      <c r="D188" s="238" t="s">
        <v>197</v>
      </c>
      <c r="E188" s="239" t="s">
        <v>252</v>
      </c>
      <c r="F188" s="240" t="s">
        <v>253</v>
      </c>
      <c r="G188" s="241" t="s">
        <v>141</v>
      </c>
      <c r="H188" s="242">
        <v>16.48</v>
      </c>
      <c r="I188" s="243"/>
      <c r="J188" s="244">
        <f>ROUND(I188*H188,2)</f>
        <v>0</v>
      </c>
      <c r="K188" s="240" t="s">
        <v>125</v>
      </c>
      <c r="L188" s="245"/>
      <c r="M188" s="246" t="s">
        <v>1</v>
      </c>
      <c r="N188" s="247" t="s">
        <v>39</v>
      </c>
      <c r="O188" s="77"/>
      <c r="P188" s="212">
        <f>O188*H188</f>
        <v>0</v>
      </c>
      <c r="Q188" s="212">
        <v>0.081000000000000003</v>
      </c>
      <c r="R188" s="212">
        <f>Q188*H188</f>
        <v>1.3348800000000001</v>
      </c>
      <c r="S188" s="212">
        <v>0</v>
      </c>
      <c r="T188" s="213">
        <f>S188*H188</f>
        <v>0</v>
      </c>
      <c r="AR188" s="15" t="s">
        <v>159</v>
      </c>
      <c r="AT188" s="15" t="s">
        <v>197</v>
      </c>
      <c r="AU188" s="15" t="s">
        <v>78</v>
      </c>
      <c r="AY188" s="15" t="s">
        <v>119</v>
      </c>
      <c r="BE188" s="214">
        <f>IF(N188="základní",J188,0)</f>
        <v>0</v>
      </c>
      <c r="BF188" s="214">
        <f>IF(N188="snížená",J188,0)</f>
        <v>0</v>
      </c>
      <c r="BG188" s="214">
        <f>IF(N188="zákl. přenesená",J188,0)</f>
        <v>0</v>
      </c>
      <c r="BH188" s="214">
        <f>IF(N188="sníž. přenesená",J188,0)</f>
        <v>0</v>
      </c>
      <c r="BI188" s="214">
        <f>IF(N188="nulová",J188,0)</f>
        <v>0</v>
      </c>
      <c r="BJ188" s="15" t="s">
        <v>76</v>
      </c>
      <c r="BK188" s="214">
        <f>ROUND(I188*H188,2)</f>
        <v>0</v>
      </c>
      <c r="BL188" s="15" t="s">
        <v>126</v>
      </c>
      <c r="BM188" s="15" t="s">
        <v>666</v>
      </c>
    </row>
    <row r="189" s="11" customFormat="1">
      <c r="B189" s="215"/>
      <c r="C189" s="216"/>
      <c r="D189" s="217" t="s">
        <v>128</v>
      </c>
      <c r="E189" s="218" t="s">
        <v>1</v>
      </c>
      <c r="F189" s="219" t="s">
        <v>667</v>
      </c>
      <c r="G189" s="216"/>
      <c r="H189" s="220">
        <v>16</v>
      </c>
      <c r="I189" s="221"/>
      <c r="J189" s="216"/>
      <c r="K189" s="216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128</v>
      </c>
      <c r="AU189" s="226" t="s">
        <v>78</v>
      </c>
      <c r="AV189" s="11" t="s">
        <v>78</v>
      </c>
      <c r="AW189" s="11" t="s">
        <v>31</v>
      </c>
      <c r="AX189" s="11" t="s">
        <v>76</v>
      </c>
      <c r="AY189" s="226" t="s">
        <v>119</v>
      </c>
    </row>
    <row r="190" s="11" customFormat="1">
      <c r="B190" s="215"/>
      <c r="C190" s="216"/>
      <c r="D190" s="217" t="s">
        <v>128</v>
      </c>
      <c r="E190" s="216"/>
      <c r="F190" s="219" t="s">
        <v>435</v>
      </c>
      <c r="G190" s="216"/>
      <c r="H190" s="220">
        <v>16.48</v>
      </c>
      <c r="I190" s="221"/>
      <c r="J190" s="216"/>
      <c r="K190" s="216"/>
      <c r="L190" s="222"/>
      <c r="M190" s="223"/>
      <c r="N190" s="224"/>
      <c r="O190" s="224"/>
      <c r="P190" s="224"/>
      <c r="Q190" s="224"/>
      <c r="R190" s="224"/>
      <c r="S190" s="224"/>
      <c r="T190" s="225"/>
      <c r="AT190" s="226" t="s">
        <v>128</v>
      </c>
      <c r="AU190" s="226" t="s">
        <v>78</v>
      </c>
      <c r="AV190" s="11" t="s">
        <v>78</v>
      </c>
      <c r="AW190" s="11" t="s">
        <v>4</v>
      </c>
      <c r="AX190" s="11" t="s">
        <v>76</v>
      </c>
      <c r="AY190" s="226" t="s">
        <v>119</v>
      </c>
    </row>
    <row r="191" s="1" customFormat="1" ht="22.5" customHeight="1">
      <c r="B191" s="36"/>
      <c r="C191" s="203" t="s">
        <v>342</v>
      </c>
      <c r="D191" s="203" t="s">
        <v>121</v>
      </c>
      <c r="E191" s="204" t="s">
        <v>266</v>
      </c>
      <c r="F191" s="205" t="s">
        <v>267</v>
      </c>
      <c r="G191" s="206" t="s">
        <v>141</v>
      </c>
      <c r="H191" s="207">
        <v>109.5</v>
      </c>
      <c r="I191" s="208"/>
      <c r="J191" s="209">
        <f>ROUND(I191*H191,2)</f>
        <v>0</v>
      </c>
      <c r="K191" s="205" t="s">
        <v>125</v>
      </c>
      <c r="L191" s="41"/>
      <c r="M191" s="210" t="s">
        <v>1</v>
      </c>
      <c r="N191" s="211" t="s">
        <v>39</v>
      </c>
      <c r="O191" s="77"/>
      <c r="P191" s="212">
        <f>O191*H191</f>
        <v>0</v>
      </c>
      <c r="Q191" s="212">
        <v>0.1295</v>
      </c>
      <c r="R191" s="212">
        <f>Q191*H191</f>
        <v>14.180250000000001</v>
      </c>
      <c r="S191" s="212">
        <v>0</v>
      </c>
      <c r="T191" s="213">
        <f>S191*H191</f>
        <v>0</v>
      </c>
      <c r="AR191" s="15" t="s">
        <v>126</v>
      </c>
      <c r="AT191" s="15" t="s">
        <v>121</v>
      </c>
      <c r="AU191" s="15" t="s">
        <v>78</v>
      </c>
      <c r="AY191" s="15" t="s">
        <v>119</v>
      </c>
      <c r="BE191" s="214">
        <f>IF(N191="základní",J191,0)</f>
        <v>0</v>
      </c>
      <c r="BF191" s="214">
        <f>IF(N191="snížená",J191,0)</f>
        <v>0</v>
      </c>
      <c r="BG191" s="214">
        <f>IF(N191="zákl. přenesená",J191,0)</f>
        <v>0</v>
      </c>
      <c r="BH191" s="214">
        <f>IF(N191="sníž. přenesená",J191,0)</f>
        <v>0</v>
      </c>
      <c r="BI191" s="214">
        <f>IF(N191="nulová",J191,0)</f>
        <v>0</v>
      </c>
      <c r="BJ191" s="15" t="s">
        <v>76</v>
      </c>
      <c r="BK191" s="214">
        <f>ROUND(I191*H191,2)</f>
        <v>0</v>
      </c>
      <c r="BL191" s="15" t="s">
        <v>126</v>
      </c>
      <c r="BM191" s="15" t="s">
        <v>668</v>
      </c>
    </row>
    <row r="192" s="11" customFormat="1">
      <c r="B192" s="215"/>
      <c r="C192" s="216"/>
      <c r="D192" s="217" t="s">
        <v>128</v>
      </c>
      <c r="E192" s="218" t="s">
        <v>1</v>
      </c>
      <c r="F192" s="219" t="s">
        <v>669</v>
      </c>
      <c r="G192" s="216"/>
      <c r="H192" s="220">
        <v>6</v>
      </c>
      <c r="I192" s="221"/>
      <c r="J192" s="216"/>
      <c r="K192" s="216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128</v>
      </c>
      <c r="AU192" s="226" t="s">
        <v>78</v>
      </c>
      <c r="AV192" s="11" t="s">
        <v>78</v>
      </c>
      <c r="AW192" s="11" t="s">
        <v>31</v>
      </c>
      <c r="AX192" s="11" t="s">
        <v>68</v>
      </c>
      <c r="AY192" s="226" t="s">
        <v>119</v>
      </c>
    </row>
    <row r="193" s="11" customFormat="1">
      <c r="B193" s="215"/>
      <c r="C193" s="216"/>
      <c r="D193" s="217" t="s">
        <v>128</v>
      </c>
      <c r="E193" s="218" t="s">
        <v>1</v>
      </c>
      <c r="F193" s="219" t="s">
        <v>670</v>
      </c>
      <c r="G193" s="216"/>
      <c r="H193" s="220">
        <v>95.5</v>
      </c>
      <c r="I193" s="221"/>
      <c r="J193" s="216"/>
      <c r="K193" s="216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128</v>
      </c>
      <c r="AU193" s="226" t="s">
        <v>78</v>
      </c>
      <c r="AV193" s="11" t="s">
        <v>78</v>
      </c>
      <c r="AW193" s="11" t="s">
        <v>31</v>
      </c>
      <c r="AX193" s="11" t="s">
        <v>68</v>
      </c>
      <c r="AY193" s="226" t="s">
        <v>119</v>
      </c>
    </row>
    <row r="194" s="11" customFormat="1">
      <c r="B194" s="215"/>
      <c r="C194" s="216"/>
      <c r="D194" s="217" t="s">
        <v>128</v>
      </c>
      <c r="E194" s="218" t="s">
        <v>1</v>
      </c>
      <c r="F194" s="219" t="s">
        <v>671</v>
      </c>
      <c r="G194" s="216"/>
      <c r="H194" s="220">
        <v>8</v>
      </c>
      <c r="I194" s="221"/>
      <c r="J194" s="216"/>
      <c r="K194" s="216"/>
      <c r="L194" s="222"/>
      <c r="M194" s="223"/>
      <c r="N194" s="224"/>
      <c r="O194" s="224"/>
      <c r="P194" s="224"/>
      <c r="Q194" s="224"/>
      <c r="R194" s="224"/>
      <c r="S194" s="224"/>
      <c r="T194" s="225"/>
      <c r="AT194" s="226" t="s">
        <v>128</v>
      </c>
      <c r="AU194" s="226" t="s">
        <v>78</v>
      </c>
      <c r="AV194" s="11" t="s">
        <v>78</v>
      </c>
      <c r="AW194" s="11" t="s">
        <v>31</v>
      </c>
      <c r="AX194" s="11" t="s">
        <v>68</v>
      </c>
      <c r="AY194" s="226" t="s">
        <v>119</v>
      </c>
    </row>
    <row r="195" s="12" customFormat="1">
      <c r="B195" s="227"/>
      <c r="C195" s="228"/>
      <c r="D195" s="217" t="s">
        <v>128</v>
      </c>
      <c r="E195" s="229" t="s">
        <v>1</v>
      </c>
      <c r="F195" s="230" t="s">
        <v>131</v>
      </c>
      <c r="G195" s="228"/>
      <c r="H195" s="231">
        <v>109.5</v>
      </c>
      <c r="I195" s="232"/>
      <c r="J195" s="228"/>
      <c r="K195" s="228"/>
      <c r="L195" s="233"/>
      <c r="M195" s="234"/>
      <c r="N195" s="235"/>
      <c r="O195" s="235"/>
      <c r="P195" s="235"/>
      <c r="Q195" s="235"/>
      <c r="R195" s="235"/>
      <c r="S195" s="235"/>
      <c r="T195" s="236"/>
      <c r="AT195" s="237" t="s">
        <v>128</v>
      </c>
      <c r="AU195" s="237" t="s">
        <v>78</v>
      </c>
      <c r="AV195" s="12" t="s">
        <v>126</v>
      </c>
      <c r="AW195" s="12" t="s">
        <v>31</v>
      </c>
      <c r="AX195" s="12" t="s">
        <v>76</v>
      </c>
      <c r="AY195" s="237" t="s">
        <v>119</v>
      </c>
    </row>
    <row r="196" s="1" customFormat="1" ht="16.5" customHeight="1">
      <c r="B196" s="36"/>
      <c r="C196" s="238" t="s">
        <v>464</v>
      </c>
      <c r="D196" s="238" t="s">
        <v>197</v>
      </c>
      <c r="E196" s="239" t="s">
        <v>271</v>
      </c>
      <c r="F196" s="240" t="s">
        <v>272</v>
      </c>
      <c r="G196" s="241" t="s">
        <v>141</v>
      </c>
      <c r="H196" s="242">
        <v>108.15000000000001</v>
      </c>
      <c r="I196" s="243"/>
      <c r="J196" s="244">
        <f>ROUND(I196*H196,2)</f>
        <v>0</v>
      </c>
      <c r="K196" s="240" t="s">
        <v>125</v>
      </c>
      <c r="L196" s="245"/>
      <c r="M196" s="246" t="s">
        <v>1</v>
      </c>
      <c r="N196" s="247" t="s">
        <v>39</v>
      </c>
      <c r="O196" s="77"/>
      <c r="P196" s="212">
        <f>O196*H196</f>
        <v>0</v>
      </c>
      <c r="Q196" s="212">
        <v>0.058000000000000003</v>
      </c>
      <c r="R196" s="212">
        <f>Q196*H196</f>
        <v>6.2727000000000004</v>
      </c>
      <c r="S196" s="212">
        <v>0</v>
      </c>
      <c r="T196" s="213">
        <f>S196*H196</f>
        <v>0</v>
      </c>
      <c r="AR196" s="15" t="s">
        <v>159</v>
      </c>
      <c r="AT196" s="15" t="s">
        <v>197</v>
      </c>
      <c r="AU196" s="15" t="s">
        <v>78</v>
      </c>
      <c r="AY196" s="15" t="s">
        <v>119</v>
      </c>
      <c r="BE196" s="214">
        <f>IF(N196="základní",J196,0)</f>
        <v>0</v>
      </c>
      <c r="BF196" s="214">
        <f>IF(N196="snížená",J196,0)</f>
        <v>0</v>
      </c>
      <c r="BG196" s="214">
        <f>IF(N196="zákl. přenesená",J196,0)</f>
        <v>0</v>
      </c>
      <c r="BH196" s="214">
        <f>IF(N196="sníž. přenesená",J196,0)</f>
        <v>0</v>
      </c>
      <c r="BI196" s="214">
        <f>IF(N196="nulová",J196,0)</f>
        <v>0</v>
      </c>
      <c r="BJ196" s="15" t="s">
        <v>76</v>
      </c>
      <c r="BK196" s="214">
        <f>ROUND(I196*H196,2)</f>
        <v>0</v>
      </c>
      <c r="BL196" s="15" t="s">
        <v>126</v>
      </c>
      <c r="BM196" s="15" t="s">
        <v>672</v>
      </c>
    </row>
    <row r="197" s="11" customFormat="1">
      <c r="B197" s="215"/>
      <c r="C197" s="216"/>
      <c r="D197" s="217" t="s">
        <v>128</v>
      </c>
      <c r="E197" s="218" t="s">
        <v>1</v>
      </c>
      <c r="F197" s="219" t="s">
        <v>673</v>
      </c>
      <c r="G197" s="216"/>
      <c r="H197" s="220">
        <v>4</v>
      </c>
      <c r="I197" s="221"/>
      <c r="J197" s="216"/>
      <c r="K197" s="216"/>
      <c r="L197" s="222"/>
      <c r="M197" s="223"/>
      <c r="N197" s="224"/>
      <c r="O197" s="224"/>
      <c r="P197" s="224"/>
      <c r="Q197" s="224"/>
      <c r="R197" s="224"/>
      <c r="S197" s="224"/>
      <c r="T197" s="225"/>
      <c r="AT197" s="226" t="s">
        <v>128</v>
      </c>
      <c r="AU197" s="226" t="s">
        <v>78</v>
      </c>
      <c r="AV197" s="11" t="s">
        <v>78</v>
      </c>
      <c r="AW197" s="11" t="s">
        <v>31</v>
      </c>
      <c r="AX197" s="11" t="s">
        <v>68</v>
      </c>
      <c r="AY197" s="226" t="s">
        <v>119</v>
      </c>
    </row>
    <row r="198" s="11" customFormat="1">
      <c r="B198" s="215"/>
      <c r="C198" s="216"/>
      <c r="D198" s="217" t="s">
        <v>128</v>
      </c>
      <c r="E198" s="218" t="s">
        <v>1</v>
      </c>
      <c r="F198" s="219" t="s">
        <v>674</v>
      </c>
      <c r="G198" s="216"/>
      <c r="H198" s="220">
        <v>93</v>
      </c>
      <c r="I198" s="221"/>
      <c r="J198" s="216"/>
      <c r="K198" s="216"/>
      <c r="L198" s="222"/>
      <c r="M198" s="223"/>
      <c r="N198" s="224"/>
      <c r="O198" s="224"/>
      <c r="P198" s="224"/>
      <c r="Q198" s="224"/>
      <c r="R198" s="224"/>
      <c r="S198" s="224"/>
      <c r="T198" s="225"/>
      <c r="AT198" s="226" t="s">
        <v>128</v>
      </c>
      <c r="AU198" s="226" t="s">
        <v>78</v>
      </c>
      <c r="AV198" s="11" t="s">
        <v>78</v>
      </c>
      <c r="AW198" s="11" t="s">
        <v>31</v>
      </c>
      <c r="AX198" s="11" t="s">
        <v>68</v>
      </c>
      <c r="AY198" s="226" t="s">
        <v>119</v>
      </c>
    </row>
    <row r="199" s="11" customFormat="1">
      <c r="B199" s="215"/>
      <c r="C199" s="216"/>
      <c r="D199" s="217" t="s">
        <v>128</v>
      </c>
      <c r="E199" s="218" t="s">
        <v>1</v>
      </c>
      <c r="F199" s="219" t="s">
        <v>671</v>
      </c>
      <c r="G199" s="216"/>
      <c r="H199" s="220">
        <v>8</v>
      </c>
      <c r="I199" s="221"/>
      <c r="J199" s="216"/>
      <c r="K199" s="216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128</v>
      </c>
      <c r="AU199" s="226" t="s">
        <v>78</v>
      </c>
      <c r="AV199" s="11" t="s">
        <v>78</v>
      </c>
      <c r="AW199" s="11" t="s">
        <v>31</v>
      </c>
      <c r="AX199" s="11" t="s">
        <v>68</v>
      </c>
      <c r="AY199" s="226" t="s">
        <v>119</v>
      </c>
    </row>
    <row r="200" s="12" customFormat="1">
      <c r="B200" s="227"/>
      <c r="C200" s="228"/>
      <c r="D200" s="217" t="s">
        <v>128</v>
      </c>
      <c r="E200" s="229" t="s">
        <v>1</v>
      </c>
      <c r="F200" s="230" t="s">
        <v>131</v>
      </c>
      <c r="G200" s="228"/>
      <c r="H200" s="231">
        <v>105</v>
      </c>
      <c r="I200" s="232"/>
      <c r="J200" s="228"/>
      <c r="K200" s="228"/>
      <c r="L200" s="233"/>
      <c r="M200" s="234"/>
      <c r="N200" s="235"/>
      <c r="O200" s="235"/>
      <c r="P200" s="235"/>
      <c r="Q200" s="235"/>
      <c r="R200" s="235"/>
      <c r="S200" s="235"/>
      <c r="T200" s="236"/>
      <c r="AT200" s="237" t="s">
        <v>128</v>
      </c>
      <c r="AU200" s="237" t="s">
        <v>78</v>
      </c>
      <c r="AV200" s="12" t="s">
        <v>126</v>
      </c>
      <c r="AW200" s="12" t="s">
        <v>31</v>
      </c>
      <c r="AX200" s="12" t="s">
        <v>76</v>
      </c>
      <c r="AY200" s="237" t="s">
        <v>119</v>
      </c>
    </row>
    <row r="201" s="11" customFormat="1">
      <c r="B201" s="215"/>
      <c r="C201" s="216"/>
      <c r="D201" s="217" t="s">
        <v>128</v>
      </c>
      <c r="E201" s="216"/>
      <c r="F201" s="219" t="s">
        <v>675</v>
      </c>
      <c r="G201" s="216"/>
      <c r="H201" s="220">
        <v>108.15000000000001</v>
      </c>
      <c r="I201" s="221"/>
      <c r="J201" s="216"/>
      <c r="K201" s="216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128</v>
      </c>
      <c r="AU201" s="226" t="s">
        <v>78</v>
      </c>
      <c r="AV201" s="11" t="s">
        <v>78</v>
      </c>
      <c r="AW201" s="11" t="s">
        <v>4</v>
      </c>
      <c r="AX201" s="11" t="s">
        <v>76</v>
      </c>
      <c r="AY201" s="226" t="s">
        <v>119</v>
      </c>
    </row>
    <row r="202" s="1" customFormat="1" ht="16.5" customHeight="1">
      <c r="B202" s="36"/>
      <c r="C202" s="238" t="s">
        <v>466</v>
      </c>
      <c r="D202" s="238" t="s">
        <v>197</v>
      </c>
      <c r="E202" s="239" t="s">
        <v>436</v>
      </c>
      <c r="F202" s="240" t="s">
        <v>437</v>
      </c>
      <c r="G202" s="241" t="s">
        <v>141</v>
      </c>
      <c r="H202" s="242">
        <v>2.5750000000000002</v>
      </c>
      <c r="I202" s="243"/>
      <c r="J202" s="244">
        <f>ROUND(I202*H202,2)</f>
        <v>0</v>
      </c>
      <c r="K202" s="240" t="s">
        <v>125</v>
      </c>
      <c r="L202" s="245"/>
      <c r="M202" s="246" t="s">
        <v>1</v>
      </c>
      <c r="N202" s="247" t="s">
        <v>39</v>
      </c>
      <c r="O202" s="77"/>
      <c r="P202" s="212">
        <f>O202*H202</f>
        <v>0</v>
      </c>
      <c r="Q202" s="212">
        <v>0.056000000000000001</v>
      </c>
      <c r="R202" s="212">
        <f>Q202*H202</f>
        <v>0.14420000000000002</v>
      </c>
      <c r="S202" s="212">
        <v>0</v>
      </c>
      <c r="T202" s="213">
        <f>S202*H202</f>
        <v>0</v>
      </c>
      <c r="AR202" s="15" t="s">
        <v>159</v>
      </c>
      <c r="AT202" s="15" t="s">
        <v>197</v>
      </c>
      <c r="AU202" s="15" t="s">
        <v>78</v>
      </c>
      <c r="AY202" s="15" t="s">
        <v>119</v>
      </c>
      <c r="BE202" s="214">
        <f>IF(N202="základní",J202,0)</f>
        <v>0</v>
      </c>
      <c r="BF202" s="214">
        <f>IF(N202="snížená",J202,0)</f>
        <v>0</v>
      </c>
      <c r="BG202" s="214">
        <f>IF(N202="zákl. přenesená",J202,0)</f>
        <v>0</v>
      </c>
      <c r="BH202" s="214">
        <f>IF(N202="sníž. přenesená",J202,0)</f>
        <v>0</v>
      </c>
      <c r="BI202" s="214">
        <f>IF(N202="nulová",J202,0)</f>
        <v>0</v>
      </c>
      <c r="BJ202" s="15" t="s">
        <v>76</v>
      </c>
      <c r="BK202" s="214">
        <f>ROUND(I202*H202,2)</f>
        <v>0</v>
      </c>
      <c r="BL202" s="15" t="s">
        <v>126</v>
      </c>
      <c r="BM202" s="15" t="s">
        <v>676</v>
      </c>
    </row>
    <row r="203" s="11" customFormat="1">
      <c r="B203" s="215"/>
      <c r="C203" s="216"/>
      <c r="D203" s="217" t="s">
        <v>128</v>
      </c>
      <c r="E203" s="218" t="s">
        <v>1</v>
      </c>
      <c r="F203" s="219" t="s">
        <v>677</v>
      </c>
      <c r="G203" s="216"/>
      <c r="H203" s="220">
        <v>2.5</v>
      </c>
      <c r="I203" s="221"/>
      <c r="J203" s="216"/>
      <c r="K203" s="216"/>
      <c r="L203" s="222"/>
      <c r="M203" s="223"/>
      <c r="N203" s="224"/>
      <c r="O203" s="224"/>
      <c r="P203" s="224"/>
      <c r="Q203" s="224"/>
      <c r="R203" s="224"/>
      <c r="S203" s="224"/>
      <c r="T203" s="225"/>
      <c r="AT203" s="226" t="s">
        <v>128</v>
      </c>
      <c r="AU203" s="226" t="s">
        <v>78</v>
      </c>
      <c r="AV203" s="11" t="s">
        <v>78</v>
      </c>
      <c r="AW203" s="11" t="s">
        <v>31</v>
      </c>
      <c r="AX203" s="11" t="s">
        <v>76</v>
      </c>
      <c r="AY203" s="226" t="s">
        <v>119</v>
      </c>
    </row>
    <row r="204" s="11" customFormat="1">
      <c r="B204" s="215"/>
      <c r="C204" s="216"/>
      <c r="D204" s="217" t="s">
        <v>128</v>
      </c>
      <c r="E204" s="216"/>
      <c r="F204" s="219" t="s">
        <v>239</v>
      </c>
      <c r="G204" s="216"/>
      <c r="H204" s="220">
        <v>2.5750000000000002</v>
      </c>
      <c r="I204" s="221"/>
      <c r="J204" s="216"/>
      <c r="K204" s="216"/>
      <c r="L204" s="222"/>
      <c r="M204" s="223"/>
      <c r="N204" s="224"/>
      <c r="O204" s="224"/>
      <c r="P204" s="224"/>
      <c r="Q204" s="224"/>
      <c r="R204" s="224"/>
      <c r="S204" s="224"/>
      <c r="T204" s="225"/>
      <c r="AT204" s="226" t="s">
        <v>128</v>
      </c>
      <c r="AU204" s="226" t="s">
        <v>78</v>
      </c>
      <c r="AV204" s="11" t="s">
        <v>78</v>
      </c>
      <c r="AW204" s="11" t="s">
        <v>4</v>
      </c>
      <c r="AX204" s="11" t="s">
        <v>76</v>
      </c>
      <c r="AY204" s="226" t="s">
        <v>119</v>
      </c>
    </row>
    <row r="205" s="1" customFormat="1" ht="22.5" customHeight="1">
      <c r="B205" s="36"/>
      <c r="C205" s="203" t="s">
        <v>468</v>
      </c>
      <c r="D205" s="203" t="s">
        <v>121</v>
      </c>
      <c r="E205" s="204" t="s">
        <v>678</v>
      </c>
      <c r="F205" s="205" t="s">
        <v>679</v>
      </c>
      <c r="G205" s="206" t="s">
        <v>141</v>
      </c>
      <c r="H205" s="207">
        <v>106</v>
      </c>
      <c r="I205" s="208"/>
      <c r="J205" s="209">
        <f>ROUND(I205*H205,2)</f>
        <v>0</v>
      </c>
      <c r="K205" s="205" t="s">
        <v>125</v>
      </c>
      <c r="L205" s="41"/>
      <c r="M205" s="210" t="s">
        <v>1</v>
      </c>
      <c r="N205" s="211" t="s">
        <v>39</v>
      </c>
      <c r="O205" s="77"/>
      <c r="P205" s="212">
        <f>O205*H205</f>
        <v>0</v>
      </c>
      <c r="Q205" s="212">
        <v>0.14066999999999999</v>
      </c>
      <c r="R205" s="212">
        <f>Q205*H205</f>
        <v>14.911019999999999</v>
      </c>
      <c r="S205" s="212">
        <v>0</v>
      </c>
      <c r="T205" s="213">
        <f>S205*H205</f>
        <v>0</v>
      </c>
      <c r="AR205" s="15" t="s">
        <v>126</v>
      </c>
      <c r="AT205" s="15" t="s">
        <v>121</v>
      </c>
      <c r="AU205" s="15" t="s">
        <v>78</v>
      </c>
      <c r="AY205" s="15" t="s">
        <v>119</v>
      </c>
      <c r="BE205" s="214">
        <f>IF(N205="základní",J205,0)</f>
        <v>0</v>
      </c>
      <c r="BF205" s="214">
        <f>IF(N205="snížená",J205,0)</f>
        <v>0</v>
      </c>
      <c r="BG205" s="214">
        <f>IF(N205="zákl. přenesená",J205,0)</f>
        <v>0</v>
      </c>
      <c r="BH205" s="214">
        <f>IF(N205="sníž. přenesená",J205,0)</f>
        <v>0</v>
      </c>
      <c r="BI205" s="214">
        <f>IF(N205="nulová",J205,0)</f>
        <v>0</v>
      </c>
      <c r="BJ205" s="15" t="s">
        <v>76</v>
      </c>
      <c r="BK205" s="214">
        <f>ROUND(I205*H205,2)</f>
        <v>0</v>
      </c>
      <c r="BL205" s="15" t="s">
        <v>126</v>
      </c>
      <c r="BM205" s="15" t="s">
        <v>680</v>
      </c>
    </row>
    <row r="206" s="11" customFormat="1">
      <c r="B206" s="215"/>
      <c r="C206" s="216"/>
      <c r="D206" s="217" t="s">
        <v>128</v>
      </c>
      <c r="E206" s="218" t="s">
        <v>1</v>
      </c>
      <c r="F206" s="219" t="s">
        <v>681</v>
      </c>
      <c r="G206" s="216"/>
      <c r="H206" s="220">
        <v>106</v>
      </c>
      <c r="I206" s="221"/>
      <c r="J206" s="216"/>
      <c r="K206" s="216"/>
      <c r="L206" s="222"/>
      <c r="M206" s="223"/>
      <c r="N206" s="224"/>
      <c r="O206" s="224"/>
      <c r="P206" s="224"/>
      <c r="Q206" s="224"/>
      <c r="R206" s="224"/>
      <c r="S206" s="224"/>
      <c r="T206" s="225"/>
      <c r="AT206" s="226" t="s">
        <v>128</v>
      </c>
      <c r="AU206" s="226" t="s">
        <v>78</v>
      </c>
      <c r="AV206" s="11" t="s">
        <v>78</v>
      </c>
      <c r="AW206" s="11" t="s">
        <v>31</v>
      </c>
      <c r="AX206" s="11" t="s">
        <v>76</v>
      </c>
      <c r="AY206" s="226" t="s">
        <v>119</v>
      </c>
    </row>
    <row r="207" s="1" customFormat="1" ht="16.5" customHeight="1">
      <c r="B207" s="36"/>
      <c r="C207" s="238" t="s">
        <v>470</v>
      </c>
      <c r="D207" s="238" t="s">
        <v>197</v>
      </c>
      <c r="E207" s="239" t="s">
        <v>682</v>
      </c>
      <c r="F207" s="240" t="s">
        <v>683</v>
      </c>
      <c r="G207" s="241" t="s">
        <v>141</v>
      </c>
      <c r="H207" s="242">
        <v>24.719999999999999</v>
      </c>
      <c r="I207" s="243"/>
      <c r="J207" s="244">
        <f>ROUND(I207*H207,2)</f>
        <v>0</v>
      </c>
      <c r="K207" s="240" t="s">
        <v>125</v>
      </c>
      <c r="L207" s="245"/>
      <c r="M207" s="246" t="s">
        <v>1</v>
      </c>
      <c r="N207" s="247" t="s">
        <v>39</v>
      </c>
      <c r="O207" s="77"/>
      <c r="P207" s="212">
        <f>O207*H207</f>
        <v>0</v>
      </c>
      <c r="Q207" s="212">
        <v>0.089999999999999997</v>
      </c>
      <c r="R207" s="212">
        <f>Q207*H207</f>
        <v>2.2247999999999997</v>
      </c>
      <c r="S207" s="212">
        <v>0</v>
      </c>
      <c r="T207" s="213">
        <f>S207*H207</f>
        <v>0</v>
      </c>
      <c r="AR207" s="15" t="s">
        <v>159</v>
      </c>
      <c r="AT207" s="15" t="s">
        <v>197</v>
      </c>
      <c r="AU207" s="15" t="s">
        <v>78</v>
      </c>
      <c r="AY207" s="15" t="s">
        <v>119</v>
      </c>
      <c r="BE207" s="214">
        <f>IF(N207="základní",J207,0)</f>
        <v>0</v>
      </c>
      <c r="BF207" s="214">
        <f>IF(N207="snížená",J207,0)</f>
        <v>0</v>
      </c>
      <c r="BG207" s="214">
        <f>IF(N207="zákl. přenesená",J207,0)</f>
        <v>0</v>
      </c>
      <c r="BH207" s="214">
        <f>IF(N207="sníž. přenesená",J207,0)</f>
        <v>0</v>
      </c>
      <c r="BI207" s="214">
        <f>IF(N207="nulová",J207,0)</f>
        <v>0</v>
      </c>
      <c r="BJ207" s="15" t="s">
        <v>76</v>
      </c>
      <c r="BK207" s="214">
        <f>ROUND(I207*H207,2)</f>
        <v>0</v>
      </c>
      <c r="BL207" s="15" t="s">
        <v>126</v>
      </c>
      <c r="BM207" s="15" t="s">
        <v>684</v>
      </c>
    </row>
    <row r="208" s="13" customFormat="1">
      <c r="B208" s="253"/>
      <c r="C208" s="254"/>
      <c r="D208" s="217" t="s">
        <v>128</v>
      </c>
      <c r="E208" s="255" t="s">
        <v>1</v>
      </c>
      <c r="F208" s="256" t="s">
        <v>685</v>
      </c>
      <c r="G208" s="254"/>
      <c r="H208" s="255" t="s">
        <v>1</v>
      </c>
      <c r="I208" s="257"/>
      <c r="J208" s="254"/>
      <c r="K208" s="254"/>
      <c r="L208" s="258"/>
      <c r="M208" s="259"/>
      <c r="N208" s="260"/>
      <c r="O208" s="260"/>
      <c r="P208" s="260"/>
      <c r="Q208" s="260"/>
      <c r="R208" s="260"/>
      <c r="S208" s="260"/>
      <c r="T208" s="261"/>
      <c r="AT208" s="262" t="s">
        <v>128</v>
      </c>
      <c r="AU208" s="262" t="s">
        <v>78</v>
      </c>
      <c r="AV208" s="13" t="s">
        <v>76</v>
      </c>
      <c r="AW208" s="13" t="s">
        <v>31</v>
      </c>
      <c r="AX208" s="13" t="s">
        <v>68</v>
      </c>
      <c r="AY208" s="262" t="s">
        <v>119</v>
      </c>
    </row>
    <row r="209" s="11" customFormat="1">
      <c r="B209" s="215"/>
      <c r="C209" s="216"/>
      <c r="D209" s="217" t="s">
        <v>128</v>
      </c>
      <c r="E209" s="218" t="s">
        <v>1</v>
      </c>
      <c r="F209" s="219" t="s">
        <v>686</v>
      </c>
      <c r="G209" s="216"/>
      <c r="H209" s="220">
        <v>24</v>
      </c>
      <c r="I209" s="221"/>
      <c r="J209" s="216"/>
      <c r="K209" s="216"/>
      <c r="L209" s="222"/>
      <c r="M209" s="223"/>
      <c r="N209" s="224"/>
      <c r="O209" s="224"/>
      <c r="P209" s="224"/>
      <c r="Q209" s="224"/>
      <c r="R209" s="224"/>
      <c r="S209" s="224"/>
      <c r="T209" s="225"/>
      <c r="AT209" s="226" t="s">
        <v>128</v>
      </c>
      <c r="AU209" s="226" t="s">
        <v>78</v>
      </c>
      <c r="AV209" s="11" t="s">
        <v>78</v>
      </c>
      <c r="AW209" s="11" t="s">
        <v>31</v>
      </c>
      <c r="AX209" s="11" t="s">
        <v>76</v>
      </c>
      <c r="AY209" s="226" t="s">
        <v>119</v>
      </c>
    </row>
    <row r="210" s="11" customFormat="1">
      <c r="B210" s="215"/>
      <c r="C210" s="216"/>
      <c r="D210" s="217" t="s">
        <v>128</v>
      </c>
      <c r="E210" s="216"/>
      <c r="F210" s="219" t="s">
        <v>687</v>
      </c>
      <c r="G210" s="216"/>
      <c r="H210" s="220">
        <v>24.719999999999999</v>
      </c>
      <c r="I210" s="221"/>
      <c r="J210" s="216"/>
      <c r="K210" s="216"/>
      <c r="L210" s="222"/>
      <c r="M210" s="223"/>
      <c r="N210" s="224"/>
      <c r="O210" s="224"/>
      <c r="P210" s="224"/>
      <c r="Q210" s="224"/>
      <c r="R210" s="224"/>
      <c r="S210" s="224"/>
      <c r="T210" s="225"/>
      <c r="AT210" s="226" t="s">
        <v>128</v>
      </c>
      <c r="AU210" s="226" t="s">
        <v>78</v>
      </c>
      <c r="AV210" s="11" t="s">
        <v>78</v>
      </c>
      <c r="AW210" s="11" t="s">
        <v>4</v>
      </c>
      <c r="AX210" s="11" t="s">
        <v>76</v>
      </c>
      <c r="AY210" s="226" t="s">
        <v>119</v>
      </c>
    </row>
    <row r="211" s="1" customFormat="1" ht="16.5" customHeight="1">
      <c r="B211" s="36"/>
      <c r="C211" s="203" t="s">
        <v>688</v>
      </c>
      <c r="D211" s="203" t="s">
        <v>121</v>
      </c>
      <c r="E211" s="204" t="s">
        <v>689</v>
      </c>
      <c r="F211" s="205" t="s">
        <v>690</v>
      </c>
      <c r="G211" s="206" t="s">
        <v>141</v>
      </c>
      <c r="H211" s="207">
        <v>28</v>
      </c>
      <c r="I211" s="208"/>
      <c r="J211" s="209">
        <f>ROUND(I211*H211,2)</f>
        <v>0</v>
      </c>
      <c r="K211" s="205" t="s">
        <v>1</v>
      </c>
      <c r="L211" s="41"/>
      <c r="M211" s="210" t="s">
        <v>1</v>
      </c>
      <c r="N211" s="211" t="s">
        <v>39</v>
      </c>
      <c r="O211" s="77"/>
      <c r="P211" s="212">
        <f>O211*H211</f>
        <v>0</v>
      </c>
      <c r="Q211" s="212">
        <v>0</v>
      </c>
      <c r="R211" s="212">
        <f>Q211*H211</f>
        <v>0</v>
      </c>
      <c r="S211" s="212">
        <v>0</v>
      </c>
      <c r="T211" s="213">
        <f>S211*H211</f>
        <v>0</v>
      </c>
      <c r="AR211" s="15" t="s">
        <v>126</v>
      </c>
      <c r="AT211" s="15" t="s">
        <v>121</v>
      </c>
      <c r="AU211" s="15" t="s">
        <v>78</v>
      </c>
      <c r="AY211" s="15" t="s">
        <v>119</v>
      </c>
      <c r="BE211" s="214">
        <f>IF(N211="základní",J211,0)</f>
        <v>0</v>
      </c>
      <c r="BF211" s="214">
        <f>IF(N211="snížená",J211,0)</f>
        <v>0</v>
      </c>
      <c r="BG211" s="214">
        <f>IF(N211="zákl. přenesená",J211,0)</f>
        <v>0</v>
      </c>
      <c r="BH211" s="214">
        <f>IF(N211="sníž. přenesená",J211,0)</f>
        <v>0</v>
      </c>
      <c r="BI211" s="214">
        <f>IF(N211="nulová",J211,0)</f>
        <v>0</v>
      </c>
      <c r="BJ211" s="15" t="s">
        <v>76</v>
      </c>
      <c r="BK211" s="214">
        <f>ROUND(I211*H211,2)</f>
        <v>0</v>
      </c>
      <c r="BL211" s="15" t="s">
        <v>126</v>
      </c>
      <c r="BM211" s="15" t="s">
        <v>691</v>
      </c>
    </row>
    <row r="212" s="11" customFormat="1">
      <c r="B212" s="215"/>
      <c r="C212" s="216"/>
      <c r="D212" s="217" t="s">
        <v>128</v>
      </c>
      <c r="E212" s="218" t="s">
        <v>1</v>
      </c>
      <c r="F212" s="219" t="s">
        <v>692</v>
      </c>
      <c r="G212" s="216"/>
      <c r="H212" s="220">
        <v>28</v>
      </c>
      <c r="I212" s="221"/>
      <c r="J212" s="216"/>
      <c r="K212" s="216"/>
      <c r="L212" s="222"/>
      <c r="M212" s="223"/>
      <c r="N212" s="224"/>
      <c r="O212" s="224"/>
      <c r="P212" s="224"/>
      <c r="Q212" s="224"/>
      <c r="R212" s="224"/>
      <c r="S212" s="224"/>
      <c r="T212" s="225"/>
      <c r="AT212" s="226" t="s">
        <v>128</v>
      </c>
      <c r="AU212" s="226" t="s">
        <v>78</v>
      </c>
      <c r="AV212" s="11" t="s">
        <v>78</v>
      </c>
      <c r="AW212" s="11" t="s">
        <v>31</v>
      </c>
      <c r="AX212" s="11" t="s">
        <v>76</v>
      </c>
      <c r="AY212" s="226" t="s">
        <v>119</v>
      </c>
    </row>
    <row r="213" s="1" customFormat="1" ht="16.5" customHeight="1">
      <c r="B213" s="36"/>
      <c r="C213" s="203" t="s">
        <v>693</v>
      </c>
      <c r="D213" s="203" t="s">
        <v>121</v>
      </c>
      <c r="E213" s="204" t="s">
        <v>276</v>
      </c>
      <c r="F213" s="205" t="s">
        <v>277</v>
      </c>
      <c r="G213" s="206" t="s">
        <v>278</v>
      </c>
      <c r="H213" s="207">
        <v>8.6150000000000002</v>
      </c>
      <c r="I213" s="208"/>
      <c r="J213" s="209">
        <f>ROUND(I213*H213,2)</f>
        <v>0</v>
      </c>
      <c r="K213" s="205" t="s">
        <v>125</v>
      </c>
      <c r="L213" s="41"/>
      <c r="M213" s="210" t="s">
        <v>1</v>
      </c>
      <c r="N213" s="211" t="s">
        <v>39</v>
      </c>
      <c r="O213" s="77"/>
      <c r="P213" s="212">
        <f>O213*H213</f>
        <v>0</v>
      </c>
      <c r="Q213" s="212">
        <v>2.2563399999999998</v>
      </c>
      <c r="R213" s="212">
        <f>Q213*H213</f>
        <v>19.438369099999999</v>
      </c>
      <c r="S213" s="212">
        <v>0</v>
      </c>
      <c r="T213" s="213">
        <f>S213*H213</f>
        <v>0</v>
      </c>
      <c r="AR213" s="15" t="s">
        <v>126</v>
      </c>
      <c r="AT213" s="15" t="s">
        <v>121</v>
      </c>
      <c r="AU213" s="15" t="s">
        <v>78</v>
      </c>
      <c r="AY213" s="15" t="s">
        <v>119</v>
      </c>
      <c r="BE213" s="214">
        <f>IF(N213="základní",J213,0)</f>
        <v>0</v>
      </c>
      <c r="BF213" s="214">
        <f>IF(N213="snížená",J213,0)</f>
        <v>0</v>
      </c>
      <c r="BG213" s="214">
        <f>IF(N213="zákl. přenesená",J213,0)</f>
        <v>0</v>
      </c>
      <c r="BH213" s="214">
        <f>IF(N213="sníž. přenesená",J213,0)</f>
        <v>0</v>
      </c>
      <c r="BI213" s="214">
        <f>IF(N213="nulová",J213,0)</f>
        <v>0</v>
      </c>
      <c r="BJ213" s="15" t="s">
        <v>76</v>
      </c>
      <c r="BK213" s="214">
        <f>ROUND(I213*H213,2)</f>
        <v>0</v>
      </c>
      <c r="BL213" s="15" t="s">
        <v>126</v>
      </c>
      <c r="BM213" s="15" t="s">
        <v>694</v>
      </c>
    </row>
    <row r="214" s="11" customFormat="1">
      <c r="B214" s="215"/>
      <c r="C214" s="216"/>
      <c r="D214" s="217" t="s">
        <v>128</v>
      </c>
      <c r="E214" s="218" t="s">
        <v>1</v>
      </c>
      <c r="F214" s="219" t="s">
        <v>695</v>
      </c>
      <c r="G214" s="216"/>
      <c r="H214" s="220">
        <v>8.6150000000000002</v>
      </c>
      <c r="I214" s="221"/>
      <c r="J214" s="216"/>
      <c r="K214" s="216"/>
      <c r="L214" s="222"/>
      <c r="M214" s="223"/>
      <c r="N214" s="224"/>
      <c r="O214" s="224"/>
      <c r="P214" s="224"/>
      <c r="Q214" s="224"/>
      <c r="R214" s="224"/>
      <c r="S214" s="224"/>
      <c r="T214" s="225"/>
      <c r="AT214" s="226" t="s">
        <v>128</v>
      </c>
      <c r="AU214" s="226" t="s">
        <v>78</v>
      </c>
      <c r="AV214" s="11" t="s">
        <v>78</v>
      </c>
      <c r="AW214" s="11" t="s">
        <v>31</v>
      </c>
      <c r="AX214" s="11" t="s">
        <v>76</v>
      </c>
      <c r="AY214" s="226" t="s">
        <v>119</v>
      </c>
    </row>
    <row r="215" s="1" customFormat="1" ht="16.5" customHeight="1">
      <c r="B215" s="36"/>
      <c r="C215" s="203" t="s">
        <v>696</v>
      </c>
      <c r="D215" s="203" t="s">
        <v>121</v>
      </c>
      <c r="E215" s="204" t="s">
        <v>282</v>
      </c>
      <c r="F215" s="205" t="s">
        <v>283</v>
      </c>
      <c r="G215" s="206" t="s">
        <v>141</v>
      </c>
      <c r="H215" s="207">
        <v>112.5</v>
      </c>
      <c r="I215" s="208"/>
      <c r="J215" s="209">
        <f>ROUND(I215*H215,2)</f>
        <v>0</v>
      </c>
      <c r="K215" s="205" t="s">
        <v>1</v>
      </c>
      <c r="L215" s="41"/>
      <c r="M215" s="210" t="s">
        <v>1</v>
      </c>
      <c r="N215" s="211" t="s">
        <v>39</v>
      </c>
      <c r="O215" s="77"/>
      <c r="P215" s="212">
        <f>O215*H215</f>
        <v>0</v>
      </c>
      <c r="Q215" s="212">
        <v>0.00018000000000000001</v>
      </c>
      <c r="R215" s="212">
        <f>Q215*H215</f>
        <v>0.020250000000000001</v>
      </c>
      <c r="S215" s="212">
        <v>0</v>
      </c>
      <c r="T215" s="213">
        <f>S215*H215</f>
        <v>0</v>
      </c>
      <c r="AR215" s="15" t="s">
        <v>126</v>
      </c>
      <c r="AT215" s="15" t="s">
        <v>121</v>
      </c>
      <c r="AU215" s="15" t="s">
        <v>78</v>
      </c>
      <c r="AY215" s="15" t="s">
        <v>119</v>
      </c>
      <c r="BE215" s="214">
        <f>IF(N215="základní",J215,0)</f>
        <v>0</v>
      </c>
      <c r="BF215" s="214">
        <f>IF(N215="snížená",J215,0)</f>
        <v>0</v>
      </c>
      <c r="BG215" s="214">
        <f>IF(N215="zákl. přenesená",J215,0)</f>
        <v>0</v>
      </c>
      <c r="BH215" s="214">
        <f>IF(N215="sníž. přenesená",J215,0)</f>
        <v>0</v>
      </c>
      <c r="BI215" s="214">
        <f>IF(N215="nulová",J215,0)</f>
        <v>0</v>
      </c>
      <c r="BJ215" s="15" t="s">
        <v>76</v>
      </c>
      <c r="BK215" s="214">
        <f>ROUND(I215*H215,2)</f>
        <v>0</v>
      </c>
      <c r="BL215" s="15" t="s">
        <v>126</v>
      </c>
      <c r="BM215" s="15" t="s">
        <v>697</v>
      </c>
    </row>
    <row r="216" s="1" customFormat="1" ht="16.5" customHeight="1">
      <c r="B216" s="36"/>
      <c r="C216" s="203" t="s">
        <v>698</v>
      </c>
      <c r="D216" s="203" t="s">
        <v>121</v>
      </c>
      <c r="E216" s="204" t="s">
        <v>286</v>
      </c>
      <c r="F216" s="205" t="s">
        <v>287</v>
      </c>
      <c r="G216" s="206" t="s">
        <v>141</v>
      </c>
      <c r="H216" s="207">
        <v>112.5</v>
      </c>
      <c r="I216" s="208"/>
      <c r="J216" s="209">
        <f>ROUND(I216*H216,2)</f>
        <v>0</v>
      </c>
      <c r="K216" s="205" t="s">
        <v>125</v>
      </c>
      <c r="L216" s="41"/>
      <c r="M216" s="210" t="s">
        <v>1</v>
      </c>
      <c r="N216" s="211" t="s">
        <v>39</v>
      </c>
      <c r="O216" s="77"/>
      <c r="P216" s="212">
        <f>O216*H216</f>
        <v>0</v>
      </c>
      <c r="Q216" s="212">
        <v>0</v>
      </c>
      <c r="R216" s="212">
        <f>Q216*H216</f>
        <v>0</v>
      </c>
      <c r="S216" s="212">
        <v>0</v>
      </c>
      <c r="T216" s="213">
        <f>S216*H216</f>
        <v>0</v>
      </c>
      <c r="AR216" s="15" t="s">
        <v>126</v>
      </c>
      <c r="AT216" s="15" t="s">
        <v>121</v>
      </c>
      <c r="AU216" s="15" t="s">
        <v>78</v>
      </c>
      <c r="AY216" s="15" t="s">
        <v>119</v>
      </c>
      <c r="BE216" s="214">
        <f>IF(N216="základní",J216,0)</f>
        <v>0</v>
      </c>
      <c r="BF216" s="214">
        <f>IF(N216="snížená",J216,0)</f>
        <v>0</v>
      </c>
      <c r="BG216" s="214">
        <f>IF(N216="zákl. přenesená",J216,0)</f>
        <v>0</v>
      </c>
      <c r="BH216" s="214">
        <f>IF(N216="sníž. přenesená",J216,0)</f>
        <v>0</v>
      </c>
      <c r="BI216" s="214">
        <f>IF(N216="nulová",J216,0)</f>
        <v>0</v>
      </c>
      <c r="BJ216" s="15" t="s">
        <v>76</v>
      </c>
      <c r="BK216" s="214">
        <f>ROUND(I216*H216,2)</f>
        <v>0</v>
      </c>
      <c r="BL216" s="15" t="s">
        <v>126</v>
      </c>
      <c r="BM216" s="15" t="s">
        <v>699</v>
      </c>
    </row>
    <row r="217" s="11" customFormat="1">
      <c r="B217" s="215"/>
      <c r="C217" s="216"/>
      <c r="D217" s="217" t="s">
        <v>128</v>
      </c>
      <c r="E217" s="218" t="s">
        <v>1</v>
      </c>
      <c r="F217" s="219" t="s">
        <v>700</v>
      </c>
      <c r="G217" s="216"/>
      <c r="H217" s="220">
        <v>112.5</v>
      </c>
      <c r="I217" s="221"/>
      <c r="J217" s="216"/>
      <c r="K217" s="216"/>
      <c r="L217" s="222"/>
      <c r="M217" s="223"/>
      <c r="N217" s="224"/>
      <c r="O217" s="224"/>
      <c r="P217" s="224"/>
      <c r="Q217" s="224"/>
      <c r="R217" s="224"/>
      <c r="S217" s="224"/>
      <c r="T217" s="225"/>
      <c r="AT217" s="226" t="s">
        <v>128</v>
      </c>
      <c r="AU217" s="226" t="s">
        <v>78</v>
      </c>
      <c r="AV217" s="11" t="s">
        <v>78</v>
      </c>
      <c r="AW217" s="11" t="s">
        <v>31</v>
      </c>
      <c r="AX217" s="11" t="s">
        <v>76</v>
      </c>
      <c r="AY217" s="226" t="s">
        <v>119</v>
      </c>
    </row>
    <row r="218" s="1" customFormat="1" ht="33.75" customHeight="1">
      <c r="B218" s="36"/>
      <c r="C218" s="203" t="s">
        <v>701</v>
      </c>
      <c r="D218" s="203" t="s">
        <v>121</v>
      </c>
      <c r="E218" s="204" t="s">
        <v>702</v>
      </c>
      <c r="F218" s="205" t="s">
        <v>703</v>
      </c>
      <c r="G218" s="206" t="s">
        <v>141</v>
      </c>
      <c r="H218" s="207">
        <v>82</v>
      </c>
      <c r="I218" s="208"/>
      <c r="J218" s="209">
        <f>ROUND(I218*H218,2)</f>
        <v>0</v>
      </c>
      <c r="K218" s="205" t="s">
        <v>125</v>
      </c>
      <c r="L218" s="41"/>
      <c r="M218" s="210" t="s">
        <v>1</v>
      </c>
      <c r="N218" s="211" t="s">
        <v>39</v>
      </c>
      <c r="O218" s="77"/>
      <c r="P218" s="212">
        <f>O218*H218</f>
        <v>0</v>
      </c>
      <c r="Q218" s="212">
        <v>0</v>
      </c>
      <c r="R218" s="212">
        <f>Q218*H218</f>
        <v>0</v>
      </c>
      <c r="S218" s="212">
        <v>0</v>
      </c>
      <c r="T218" s="213">
        <f>S218*H218</f>
        <v>0</v>
      </c>
      <c r="AR218" s="15" t="s">
        <v>126</v>
      </c>
      <c r="AT218" s="15" t="s">
        <v>121</v>
      </c>
      <c r="AU218" s="15" t="s">
        <v>78</v>
      </c>
      <c r="AY218" s="15" t="s">
        <v>119</v>
      </c>
      <c r="BE218" s="214">
        <f>IF(N218="základní",J218,0)</f>
        <v>0</v>
      </c>
      <c r="BF218" s="214">
        <f>IF(N218="snížená",J218,0)</f>
        <v>0</v>
      </c>
      <c r="BG218" s="214">
        <f>IF(N218="zákl. přenesená",J218,0)</f>
        <v>0</v>
      </c>
      <c r="BH218" s="214">
        <f>IF(N218="sníž. přenesená",J218,0)</f>
        <v>0</v>
      </c>
      <c r="BI218" s="214">
        <f>IF(N218="nulová",J218,0)</f>
        <v>0</v>
      </c>
      <c r="BJ218" s="15" t="s">
        <v>76</v>
      </c>
      <c r="BK218" s="214">
        <f>ROUND(I218*H218,2)</f>
        <v>0</v>
      </c>
      <c r="BL218" s="15" t="s">
        <v>126</v>
      </c>
      <c r="BM218" s="15" t="s">
        <v>704</v>
      </c>
    </row>
    <row r="219" s="11" customFormat="1">
      <c r="B219" s="215"/>
      <c r="C219" s="216"/>
      <c r="D219" s="217" t="s">
        <v>128</v>
      </c>
      <c r="E219" s="218" t="s">
        <v>1</v>
      </c>
      <c r="F219" s="219" t="s">
        <v>705</v>
      </c>
      <c r="G219" s="216"/>
      <c r="H219" s="220">
        <v>102</v>
      </c>
      <c r="I219" s="221"/>
      <c r="J219" s="216"/>
      <c r="K219" s="216"/>
      <c r="L219" s="222"/>
      <c r="M219" s="223"/>
      <c r="N219" s="224"/>
      <c r="O219" s="224"/>
      <c r="P219" s="224"/>
      <c r="Q219" s="224"/>
      <c r="R219" s="224"/>
      <c r="S219" s="224"/>
      <c r="T219" s="225"/>
      <c r="AT219" s="226" t="s">
        <v>128</v>
      </c>
      <c r="AU219" s="226" t="s">
        <v>78</v>
      </c>
      <c r="AV219" s="11" t="s">
        <v>78</v>
      </c>
      <c r="AW219" s="11" t="s">
        <v>31</v>
      </c>
      <c r="AX219" s="11" t="s">
        <v>68</v>
      </c>
      <c r="AY219" s="226" t="s">
        <v>119</v>
      </c>
    </row>
    <row r="220" s="11" customFormat="1">
      <c r="B220" s="215"/>
      <c r="C220" s="216"/>
      <c r="D220" s="217" t="s">
        <v>128</v>
      </c>
      <c r="E220" s="218" t="s">
        <v>1</v>
      </c>
      <c r="F220" s="219" t="s">
        <v>706</v>
      </c>
      <c r="G220" s="216"/>
      <c r="H220" s="220">
        <v>-20</v>
      </c>
      <c r="I220" s="221"/>
      <c r="J220" s="216"/>
      <c r="K220" s="216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128</v>
      </c>
      <c r="AU220" s="226" t="s">
        <v>78</v>
      </c>
      <c r="AV220" s="11" t="s">
        <v>78</v>
      </c>
      <c r="AW220" s="11" t="s">
        <v>31</v>
      </c>
      <c r="AX220" s="11" t="s">
        <v>68</v>
      </c>
      <c r="AY220" s="226" t="s">
        <v>119</v>
      </c>
    </row>
    <row r="221" s="12" customFormat="1">
      <c r="B221" s="227"/>
      <c r="C221" s="228"/>
      <c r="D221" s="217" t="s">
        <v>128</v>
      </c>
      <c r="E221" s="229" t="s">
        <v>1</v>
      </c>
      <c r="F221" s="230" t="s">
        <v>131</v>
      </c>
      <c r="G221" s="228"/>
      <c r="H221" s="231">
        <v>82</v>
      </c>
      <c r="I221" s="232"/>
      <c r="J221" s="228"/>
      <c r="K221" s="228"/>
      <c r="L221" s="233"/>
      <c r="M221" s="234"/>
      <c r="N221" s="235"/>
      <c r="O221" s="235"/>
      <c r="P221" s="235"/>
      <c r="Q221" s="235"/>
      <c r="R221" s="235"/>
      <c r="S221" s="235"/>
      <c r="T221" s="236"/>
      <c r="AT221" s="237" t="s">
        <v>128</v>
      </c>
      <c r="AU221" s="237" t="s">
        <v>78</v>
      </c>
      <c r="AV221" s="12" t="s">
        <v>126</v>
      </c>
      <c r="AW221" s="12" t="s">
        <v>31</v>
      </c>
      <c r="AX221" s="12" t="s">
        <v>76</v>
      </c>
      <c r="AY221" s="237" t="s">
        <v>119</v>
      </c>
    </row>
    <row r="222" s="10" customFormat="1" ht="22.8" customHeight="1">
      <c r="B222" s="187"/>
      <c r="C222" s="188"/>
      <c r="D222" s="189" t="s">
        <v>67</v>
      </c>
      <c r="E222" s="201" t="s">
        <v>295</v>
      </c>
      <c r="F222" s="201" t="s">
        <v>296</v>
      </c>
      <c r="G222" s="188"/>
      <c r="H222" s="188"/>
      <c r="I222" s="191"/>
      <c r="J222" s="202">
        <f>BK222</f>
        <v>0</v>
      </c>
      <c r="K222" s="188"/>
      <c r="L222" s="193"/>
      <c r="M222" s="194"/>
      <c r="N222" s="195"/>
      <c r="O222" s="195"/>
      <c r="P222" s="196">
        <f>SUM(P223:P238)</f>
        <v>0</v>
      </c>
      <c r="Q222" s="195"/>
      <c r="R222" s="196">
        <f>SUM(R223:R238)</f>
        <v>0</v>
      </c>
      <c r="S222" s="195"/>
      <c r="T222" s="197">
        <f>SUM(T223:T238)</f>
        <v>0</v>
      </c>
      <c r="AR222" s="198" t="s">
        <v>76</v>
      </c>
      <c r="AT222" s="199" t="s">
        <v>67</v>
      </c>
      <c r="AU222" s="199" t="s">
        <v>76</v>
      </c>
      <c r="AY222" s="198" t="s">
        <v>119</v>
      </c>
      <c r="BK222" s="200">
        <f>SUM(BK223:BK238)</f>
        <v>0</v>
      </c>
    </row>
    <row r="223" s="1" customFormat="1" ht="16.5" customHeight="1">
      <c r="B223" s="36"/>
      <c r="C223" s="203" t="s">
        <v>707</v>
      </c>
      <c r="D223" s="203" t="s">
        <v>121</v>
      </c>
      <c r="E223" s="204" t="s">
        <v>298</v>
      </c>
      <c r="F223" s="205" t="s">
        <v>299</v>
      </c>
      <c r="G223" s="206" t="s">
        <v>300</v>
      </c>
      <c r="H223" s="207">
        <v>135.81800000000001</v>
      </c>
      <c r="I223" s="208"/>
      <c r="J223" s="209">
        <f>ROUND(I223*H223,2)</f>
        <v>0</v>
      </c>
      <c r="K223" s="205" t="s">
        <v>125</v>
      </c>
      <c r="L223" s="41"/>
      <c r="M223" s="210" t="s">
        <v>1</v>
      </c>
      <c r="N223" s="211" t="s">
        <v>39</v>
      </c>
      <c r="O223" s="77"/>
      <c r="P223" s="212">
        <f>O223*H223</f>
        <v>0</v>
      </c>
      <c r="Q223" s="212">
        <v>0</v>
      </c>
      <c r="R223" s="212">
        <f>Q223*H223</f>
        <v>0</v>
      </c>
      <c r="S223" s="212">
        <v>0</v>
      </c>
      <c r="T223" s="213">
        <f>S223*H223</f>
        <v>0</v>
      </c>
      <c r="AR223" s="15" t="s">
        <v>126</v>
      </c>
      <c r="AT223" s="15" t="s">
        <v>121</v>
      </c>
      <c r="AU223" s="15" t="s">
        <v>78</v>
      </c>
      <c r="AY223" s="15" t="s">
        <v>119</v>
      </c>
      <c r="BE223" s="214">
        <f>IF(N223="základní",J223,0)</f>
        <v>0</v>
      </c>
      <c r="BF223" s="214">
        <f>IF(N223="snížená",J223,0)</f>
        <v>0</v>
      </c>
      <c r="BG223" s="214">
        <f>IF(N223="zákl. přenesená",J223,0)</f>
        <v>0</v>
      </c>
      <c r="BH223" s="214">
        <f>IF(N223="sníž. přenesená",J223,0)</f>
        <v>0</v>
      </c>
      <c r="BI223" s="214">
        <f>IF(N223="nulová",J223,0)</f>
        <v>0</v>
      </c>
      <c r="BJ223" s="15" t="s">
        <v>76</v>
      </c>
      <c r="BK223" s="214">
        <f>ROUND(I223*H223,2)</f>
        <v>0</v>
      </c>
      <c r="BL223" s="15" t="s">
        <v>126</v>
      </c>
      <c r="BM223" s="15" t="s">
        <v>708</v>
      </c>
    </row>
    <row r="224" s="13" customFormat="1">
      <c r="B224" s="253"/>
      <c r="C224" s="254"/>
      <c r="D224" s="217" t="s">
        <v>128</v>
      </c>
      <c r="E224" s="255" t="s">
        <v>1</v>
      </c>
      <c r="F224" s="256" t="s">
        <v>709</v>
      </c>
      <c r="G224" s="254"/>
      <c r="H224" s="255" t="s">
        <v>1</v>
      </c>
      <c r="I224" s="257"/>
      <c r="J224" s="254"/>
      <c r="K224" s="254"/>
      <c r="L224" s="258"/>
      <c r="M224" s="259"/>
      <c r="N224" s="260"/>
      <c r="O224" s="260"/>
      <c r="P224" s="260"/>
      <c r="Q224" s="260"/>
      <c r="R224" s="260"/>
      <c r="S224" s="260"/>
      <c r="T224" s="261"/>
      <c r="AT224" s="262" t="s">
        <v>128</v>
      </c>
      <c r="AU224" s="262" t="s">
        <v>78</v>
      </c>
      <c r="AV224" s="13" t="s">
        <v>76</v>
      </c>
      <c r="AW224" s="13" t="s">
        <v>31</v>
      </c>
      <c r="AX224" s="13" t="s">
        <v>68</v>
      </c>
      <c r="AY224" s="262" t="s">
        <v>119</v>
      </c>
    </row>
    <row r="225" s="11" customFormat="1">
      <c r="B225" s="215"/>
      <c r="C225" s="216"/>
      <c r="D225" s="217" t="s">
        <v>128</v>
      </c>
      <c r="E225" s="218" t="s">
        <v>1</v>
      </c>
      <c r="F225" s="219" t="s">
        <v>710</v>
      </c>
      <c r="G225" s="216"/>
      <c r="H225" s="220">
        <v>135.81800000000001</v>
      </c>
      <c r="I225" s="221"/>
      <c r="J225" s="216"/>
      <c r="K225" s="216"/>
      <c r="L225" s="222"/>
      <c r="M225" s="223"/>
      <c r="N225" s="224"/>
      <c r="O225" s="224"/>
      <c r="P225" s="224"/>
      <c r="Q225" s="224"/>
      <c r="R225" s="224"/>
      <c r="S225" s="224"/>
      <c r="T225" s="225"/>
      <c r="AT225" s="226" t="s">
        <v>128</v>
      </c>
      <c r="AU225" s="226" t="s">
        <v>78</v>
      </c>
      <c r="AV225" s="11" t="s">
        <v>78</v>
      </c>
      <c r="AW225" s="11" t="s">
        <v>31</v>
      </c>
      <c r="AX225" s="11" t="s">
        <v>76</v>
      </c>
      <c r="AY225" s="226" t="s">
        <v>119</v>
      </c>
    </row>
    <row r="226" s="1" customFormat="1" ht="22.5" customHeight="1">
      <c r="B226" s="36"/>
      <c r="C226" s="203" t="s">
        <v>711</v>
      </c>
      <c r="D226" s="203" t="s">
        <v>121</v>
      </c>
      <c r="E226" s="204" t="s">
        <v>303</v>
      </c>
      <c r="F226" s="205" t="s">
        <v>304</v>
      </c>
      <c r="G226" s="206" t="s">
        <v>300</v>
      </c>
      <c r="H226" s="207">
        <v>1222.3620000000001</v>
      </c>
      <c r="I226" s="208"/>
      <c r="J226" s="209">
        <f>ROUND(I226*H226,2)</f>
        <v>0</v>
      </c>
      <c r="K226" s="205" t="s">
        <v>125</v>
      </c>
      <c r="L226" s="41"/>
      <c r="M226" s="210" t="s">
        <v>1</v>
      </c>
      <c r="N226" s="211" t="s">
        <v>39</v>
      </c>
      <c r="O226" s="77"/>
      <c r="P226" s="212">
        <f>O226*H226</f>
        <v>0</v>
      </c>
      <c r="Q226" s="212">
        <v>0</v>
      </c>
      <c r="R226" s="212">
        <f>Q226*H226</f>
        <v>0</v>
      </c>
      <c r="S226" s="212">
        <v>0</v>
      </c>
      <c r="T226" s="213">
        <f>S226*H226</f>
        <v>0</v>
      </c>
      <c r="AR226" s="15" t="s">
        <v>126</v>
      </c>
      <c r="AT226" s="15" t="s">
        <v>121</v>
      </c>
      <c r="AU226" s="15" t="s">
        <v>78</v>
      </c>
      <c r="AY226" s="15" t="s">
        <v>119</v>
      </c>
      <c r="BE226" s="214">
        <f>IF(N226="základní",J226,0)</f>
        <v>0</v>
      </c>
      <c r="BF226" s="214">
        <f>IF(N226="snížená",J226,0)</f>
        <v>0</v>
      </c>
      <c r="BG226" s="214">
        <f>IF(N226="zákl. přenesená",J226,0)</f>
        <v>0</v>
      </c>
      <c r="BH226" s="214">
        <f>IF(N226="sníž. přenesená",J226,0)</f>
        <v>0</v>
      </c>
      <c r="BI226" s="214">
        <f>IF(N226="nulová",J226,0)</f>
        <v>0</v>
      </c>
      <c r="BJ226" s="15" t="s">
        <v>76</v>
      </c>
      <c r="BK226" s="214">
        <f>ROUND(I226*H226,2)</f>
        <v>0</v>
      </c>
      <c r="BL226" s="15" t="s">
        <v>126</v>
      </c>
      <c r="BM226" s="15" t="s">
        <v>712</v>
      </c>
    </row>
    <row r="227" s="11" customFormat="1">
      <c r="B227" s="215"/>
      <c r="C227" s="216"/>
      <c r="D227" s="217" t="s">
        <v>128</v>
      </c>
      <c r="E227" s="218" t="s">
        <v>1</v>
      </c>
      <c r="F227" s="219" t="s">
        <v>713</v>
      </c>
      <c r="G227" s="216"/>
      <c r="H227" s="220">
        <v>135.81800000000001</v>
      </c>
      <c r="I227" s="221"/>
      <c r="J227" s="216"/>
      <c r="K227" s="216"/>
      <c r="L227" s="222"/>
      <c r="M227" s="223"/>
      <c r="N227" s="224"/>
      <c r="O227" s="224"/>
      <c r="P227" s="224"/>
      <c r="Q227" s="224"/>
      <c r="R227" s="224"/>
      <c r="S227" s="224"/>
      <c r="T227" s="225"/>
      <c r="AT227" s="226" t="s">
        <v>128</v>
      </c>
      <c r="AU227" s="226" t="s">
        <v>78</v>
      </c>
      <c r="AV227" s="11" t="s">
        <v>78</v>
      </c>
      <c r="AW227" s="11" t="s">
        <v>31</v>
      </c>
      <c r="AX227" s="11" t="s">
        <v>76</v>
      </c>
      <c r="AY227" s="226" t="s">
        <v>119</v>
      </c>
    </row>
    <row r="228" s="11" customFormat="1">
      <c r="B228" s="215"/>
      <c r="C228" s="216"/>
      <c r="D228" s="217" t="s">
        <v>128</v>
      </c>
      <c r="E228" s="216"/>
      <c r="F228" s="219" t="s">
        <v>714</v>
      </c>
      <c r="G228" s="216"/>
      <c r="H228" s="220">
        <v>1222.3620000000001</v>
      </c>
      <c r="I228" s="221"/>
      <c r="J228" s="216"/>
      <c r="K228" s="216"/>
      <c r="L228" s="222"/>
      <c r="M228" s="223"/>
      <c r="N228" s="224"/>
      <c r="O228" s="224"/>
      <c r="P228" s="224"/>
      <c r="Q228" s="224"/>
      <c r="R228" s="224"/>
      <c r="S228" s="224"/>
      <c r="T228" s="225"/>
      <c r="AT228" s="226" t="s">
        <v>128</v>
      </c>
      <c r="AU228" s="226" t="s">
        <v>78</v>
      </c>
      <c r="AV228" s="11" t="s">
        <v>78</v>
      </c>
      <c r="AW228" s="11" t="s">
        <v>4</v>
      </c>
      <c r="AX228" s="11" t="s">
        <v>76</v>
      </c>
      <c r="AY228" s="226" t="s">
        <v>119</v>
      </c>
    </row>
    <row r="229" s="1" customFormat="1" ht="16.5" customHeight="1">
      <c r="B229" s="36"/>
      <c r="C229" s="203" t="s">
        <v>715</v>
      </c>
      <c r="D229" s="203" t="s">
        <v>121</v>
      </c>
      <c r="E229" s="204" t="s">
        <v>716</v>
      </c>
      <c r="F229" s="205" t="s">
        <v>717</v>
      </c>
      <c r="G229" s="206" t="s">
        <v>300</v>
      </c>
      <c r="H229" s="207">
        <v>47.560000000000002</v>
      </c>
      <c r="I229" s="208"/>
      <c r="J229" s="209">
        <f>ROUND(I229*H229,2)</f>
        <v>0</v>
      </c>
      <c r="K229" s="205" t="s">
        <v>125</v>
      </c>
      <c r="L229" s="41"/>
      <c r="M229" s="210" t="s">
        <v>1</v>
      </c>
      <c r="N229" s="211" t="s">
        <v>39</v>
      </c>
      <c r="O229" s="77"/>
      <c r="P229" s="212">
        <f>O229*H229</f>
        <v>0</v>
      </c>
      <c r="Q229" s="212">
        <v>0</v>
      </c>
      <c r="R229" s="212">
        <f>Q229*H229</f>
        <v>0</v>
      </c>
      <c r="S229" s="212">
        <v>0</v>
      </c>
      <c r="T229" s="213">
        <f>S229*H229</f>
        <v>0</v>
      </c>
      <c r="AR229" s="15" t="s">
        <v>126</v>
      </c>
      <c r="AT229" s="15" t="s">
        <v>121</v>
      </c>
      <c r="AU229" s="15" t="s">
        <v>78</v>
      </c>
      <c r="AY229" s="15" t="s">
        <v>119</v>
      </c>
      <c r="BE229" s="214">
        <f>IF(N229="základní",J229,0)</f>
        <v>0</v>
      </c>
      <c r="BF229" s="214">
        <f>IF(N229="snížená",J229,0)</f>
        <v>0</v>
      </c>
      <c r="BG229" s="214">
        <f>IF(N229="zákl. přenesená",J229,0)</f>
        <v>0</v>
      </c>
      <c r="BH229" s="214">
        <f>IF(N229="sníž. přenesená",J229,0)</f>
        <v>0</v>
      </c>
      <c r="BI229" s="214">
        <f>IF(N229="nulová",J229,0)</f>
        <v>0</v>
      </c>
      <c r="BJ229" s="15" t="s">
        <v>76</v>
      </c>
      <c r="BK229" s="214">
        <f>ROUND(I229*H229,2)</f>
        <v>0</v>
      </c>
      <c r="BL229" s="15" t="s">
        <v>126</v>
      </c>
      <c r="BM229" s="15" t="s">
        <v>718</v>
      </c>
    </row>
    <row r="230" s="13" customFormat="1">
      <c r="B230" s="253"/>
      <c r="C230" s="254"/>
      <c r="D230" s="217" t="s">
        <v>128</v>
      </c>
      <c r="E230" s="255" t="s">
        <v>1</v>
      </c>
      <c r="F230" s="256" t="s">
        <v>719</v>
      </c>
      <c r="G230" s="254"/>
      <c r="H230" s="255" t="s">
        <v>1</v>
      </c>
      <c r="I230" s="257"/>
      <c r="J230" s="254"/>
      <c r="K230" s="254"/>
      <c r="L230" s="258"/>
      <c r="M230" s="259"/>
      <c r="N230" s="260"/>
      <c r="O230" s="260"/>
      <c r="P230" s="260"/>
      <c r="Q230" s="260"/>
      <c r="R230" s="260"/>
      <c r="S230" s="260"/>
      <c r="T230" s="261"/>
      <c r="AT230" s="262" t="s">
        <v>128</v>
      </c>
      <c r="AU230" s="262" t="s">
        <v>78</v>
      </c>
      <c r="AV230" s="13" t="s">
        <v>76</v>
      </c>
      <c r="AW230" s="13" t="s">
        <v>31</v>
      </c>
      <c r="AX230" s="13" t="s">
        <v>68</v>
      </c>
      <c r="AY230" s="262" t="s">
        <v>119</v>
      </c>
    </row>
    <row r="231" s="11" customFormat="1">
      <c r="B231" s="215"/>
      <c r="C231" s="216"/>
      <c r="D231" s="217" t="s">
        <v>128</v>
      </c>
      <c r="E231" s="218" t="s">
        <v>1</v>
      </c>
      <c r="F231" s="219" t="s">
        <v>720</v>
      </c>
      <c r="G231" s="216"/>
      <c r="H231" s="220">
        <v>47.560000000000002</v>
      </c>
      <c r="I231" s="221"/>
      <c r="J231" s="216"/>
      <c r="K231" s="216"/>
      <c r="L231" s="222"/>
      <c r="M231" s="223"/>
      <c r="N231" s="224"/>
      <c r="O231" s="224"/>
      <c r="P231" s="224"/>
      <c r="Q231" s="224"/>
      <c r="R231" s="224"/>
      <c r="S231" s="224"/>
      <c r="T231" s="225"/>
      <c r="AT231" s="226" t="s">
        <v>128</v>
      </c>
      <c r="AU231" s="226" t="s">
        <v>78</v>
      </c>
      <c r="AV231" s="11" t="s">
        <v>78</v>
      </c>
      <c r="AW231" s="11" t="s">
        <v>31</v>
      </c>
      <c r="AX231" s="11" t="s">
        <v>76</v>
      </c>
      <c r="AY231" s="226" t="s">
        <v>119</v>
      </c>
    </row>
    <row r="232" s="1" customFormat="1" ht="16.5" customHeight="1">
      <c r="B232" s="36"/>
      <c r="C232" s="203" t="s">
        <v>721</v>
      </c>
      <c r="D232" s="203" t="s">
        <v>121</v>
      </c>
      <c r="E232" s="204" t="s">
        <v>722</v>
      </c>
      <c r="F232" s="205" t="s">
        <v>723</v>
      </c>
      <c r="G232" s="206" t="s">
        <v>300</v>
      </c>
      <c r="H232" s="207">
        <v>23.780000000000001</v>
      </c>
      <c r="I232" s="208"/>
      <c r="J232" s="209">
        <f>ROUND(I232*H232,2)</f>
        <v>0</v>
      </c>
      <c r="K232" s="205" t="s">
        <v>125</v>
      </c>
      <c r="L232" s="41"/>
      <c r="M232" s="210" t="s">
        <v>1</v>
      </c>
      <c r="N232" s="211" t="s">
        <v>39</v>
      </c>
      <c r="O232" s="77"/>
      <c r="P232" s="212">
        <f>O232*H232</f>
        <v>0</v>
      </c>
      <c r="Q232" s="212">
        <v>0</v>
      </c>
      <c r="R232" s="212">
        <f>Q232*H232</f>
        <v>0</v>
      </c>
      <c r="S232" s="212">
        <v>0</v>
      </c>
      <c r="T232" s="213">
        <f>S232*H232</f>
        <v>0</v>
      </c>
      <c r="AR232" s="15" t="s">
        <v>126</v>
      </c>
      <c r="AT232" s="15" t="s">
        <v>121</v>
      </c>
      <c r="AU232" s="15" t="s">
        <v>78</v>
      </c>
      <c r="AY232" s="15" t="s">
        <v>119</v>
      </c>
      <c r="BE232" s="214">
        <f>IF(N232="základní",J232,0)</f>
        <v>0</v>
      </c>
      <c r="BF232" s="214">
        <f>IF(N232="snížená",J232,0)</f>
        <v>0</v>
      </c>
      <c r="BG232" s="214">
        <f>IF(N232="zákl. přenesená",J232,0)</f>
        <v>0</v>
      </c>
      <c r="BH232" s="214">
        <f>IF(N232="sníž. přenesená",J232,0)</f>
        <v>0</v>
      </c>
      <c r="BI232" s="214">
        <f>IF(N232="nulová",J232,0)</f>
        <v>0</v>
      </c>
      <c r="BJ232" s="15" t="s">
        <v>76</v>
      </c>
      <c r="BK232" s="214">
        <f>ROUND(I232*H232,2)</f>
        <v>0</v>
      </c>
      <c r="BL232" s="15" t="s">
        <v>126</v>
      </c>
      <c r="BM232" s="15" t="s">
        <v>724</v>
      </c>
    </row>
    <row r="233" s="1" customFormat="1" ht="22.5" customHeight="1">
      <c r="B233" s="36"/>
      <c r="C233" s="203" t="s">
        <v>725</v>
      </c>
      <c r="D233" s="203" t="s">
        <v>121</v>
      </c>
      <c r="E233" s="204" t="s">
        <v>308</v>
      </c>
      <c r="F233" s="205" t="s">
        <v>309</v>
      </c>
      <c r="G233" s="206" t="s">
        <v>300</v>
      </c>
      <c r="H233" s="207">
        <v>37.771999999999998</v>
      </c>
      <c r="I233" s="208"/>
      <c r="J233" s="209">
        <f>ROUND(I233*H233,2)</f>
        <v>0</v>
      </c>
      <c r="K233" s="205" t="s">
        <v>125</v>
      </c>
      <c r="L233" s="41"/>
      <c r="M233" s="210" t="s">
        <v>1</v>
      </c>
      <c r="N233" s="211" t="s">
        <v>39</v>
      </c>
      <c r="O233" s="77"/>
      <c r="P233" s="212">
        <f>O233*H233</f>
        <v>0</v>
      </c>
      <c r="Q233" s="212">
        <v>0</v>
      </c>
      <c r="R233" s="212">
        <f>Q233*H233</f>
        <v>0</v>
      </c>
      <c r="S233" s="212">
        <v>0</v>
      </c>
      <c r="T233" s="213">
        <f>S233*H233</f>
        <v>0</v>
      </c>
      <c r="AR233" s="15" t="s">
        <v>126</v>
      </c>
      <c r="AT233" s="15" t="s">
        <v>121</v>
      </c>
      <c r="AU233" s="15" t="s">
        <v>78</v>
      </c>
      <c r="AY233" s="15" t="s">
        <v>119</v>
      </c>
      <c r="BE233" s="214">
        <f>IF(N233="základní",J233,0)</f>
        <v>0</v>
      </c>
      <c r="BF233" s="214">
        <f>IF(N233="snížená",J233,0)</f>
        <v>0</v>
      </c>
      <c r="BG233" s="214">
        <f>IF(N233="zákl. přenesená",J233,0)</f>
        <v>0</v>
      </c>
      <c r="BH233" s="214">
        <f>IF(N233="sníž. přenesená",J233,0)</f>
        <v>0</v>
      </c>
      <c r="BI233" s="214">
        <f>IF(N233="nulová",J233,0)</f>
        <v>0</v>
      </c>
      <c r="BJ233" s="15" t="s">
        <v>76</v>
      </c>
      <c r="BK233" s="214">
        <f>ROUND(I233*H233,2)</f>
        <v>0</v>
      </c>
      <c r="BL233" s="15" t="s">
        <v>126</v>
      </c>
      <c r="BM233" s="15" t="s">
        <v>726</v>
      </c>
    </row>
    <row r="234" s="11" customFormat="1">
      <c r="B234" s="215"/>
      <c r="C234" s="216"/>
      <c r="D234" s="217" t="s">
        <v>128</v>
      </c>
      <c r="E234" s="218" t="s">
        <v>1</v>
      </c>
      <c r="F234" s="219" t="s">
        <v>727</v>
      </c>
      <c r="G234" s="216"/>
      <c r="H234" s="220">
        <v>37.771999999999998</v>
      </c>
      <c r="I234" s="221"/>
      <c r="J234" s="216"/>
      <c r="K234" s="216"/>
      <c r="L234" s="222"/>
      <c r="M234" s="223"/>
      <c r="N234" s="224"/>
      <c r="O234" s="224"/>
      <c r="P234" s="224"/>
      <c r="Q234" s="224"/>
      <c r="R234" s="224"/>
      <c r="S234" s="224"/>
      <c r="T234" s="225"/>
      <c r="AT234" s="226" t="s">
        <v>128</v>
      </c>
      <c r="AU234" s="226" t="s">
        <v>78</v>
      </c>
      <c r="AV234" s="11" t="s">
        <v>78</v>
      </c>
      <c r="AW234" s="11" t="s">
        <v>31</v>
      </c>
      <c r="AX234" s="11" t="s">
        <v>76</v>
      </c>
      <c r="AY234" s="226" t="s">
        <v>119</v>
      </c>
    </row>
    <row r="235" s="1" customFormat="1" ht="22.5" customHeight="1">
      <c r="B235" s="36"/>
      <c r="C235" s="203" t="s">
        <v>728</v>
      </c>
      <c r="D235" s="203" t="s">
        <v>121</v>
      </c>
      <c r="E235" s="204" t="s">
        <v>312</v>
      </c>
      <c r="F235" s="205" t="s">
        <v>313</v>
      </c>
      <c r="G235" s="206" t="s">
        <v>300</v>
      </c>
      <c r="H235" s="207">
        <v>22.468</v>
      </c>
      <c r="I235" s="208"/>
      <c r="J235" s="209">
        <f>ROUND(I235*H235,2)</f>
        <v>0</v>
      </c>
      <c r="K235" s="205" t="s">
        <v>125</v>
      </c>
      <c r="L235" s="41"/>
      <c r="M235" s="210" t="s">
        <v>1</v>
      </c>
      <c r="N235" s="211" t="s">
        <v>39</v>
      </c>
      <c r="O235" s="77"/>
      <c r="P235" s="212">
        <f>O235*H235</f>
        <v>0</v>
      </c>
      <c r="Q235" s="212">
        <v>0</v>
      </c>
      <c r="R235" s="212">
        <f>Q235*H235</f>
        <v>0</v>
      </c>
      <c r="S235" s="212">
        <v>0</v>
      </c>
      <c r="T235" s="213">
        <f>S235*H235</f>
        <v>0</v>
      </c>
      <c r="AR235" s="15" t="s">
        <v>126</v>
      </c>
      <c r="AT235" s="15" t="s">
        <v>121</v>
      </c>
      <c r="AU235" s="15" t="s">
        <v>78</v>
      </c>
      <c r="AY235" s="15" t="s">
        <v>119</v>
      </c>
      <c r="BE235" s="214">
        <f>IF(N235="základní",J235,0)</f>
        <v>0</v>
      </c>
      <c r="BF235" s="214">
        <f>IF(N235="snížená",J235,0)</f>
        <v>0</v>
      </c>
      <c r="BG235" s="214">
        <f>IF(N235="zákl. přenesená",J235,0)</f>
        <v>0</v>
      </c>
      <c r="BH235" s="214">
        <f>IF(N235="sníž. přenesená",J235,0)</f>
        <v>0</v>
      </c>
      <c r="BI235" s="214">
        <f>IF(N235="nulová",J235,0)</f>
        <v>0</v>
      </c>
      <c r="BJ235" s="15" t="s">
        <v>76</v>
      </c>
      <c r="BK235" s="214">
        <f>ROUND(I235*H235,2)</f>
        <v>0</v>
      </c>
      <c r="BL235" s="15" t="s">
        <v>126</v>
      </c>
      <c r="BM235" s="15" t="s">
        <v>729</v>
      </c>
    </row>
    <row r="236" s="11" customFormat="1">
      <c r="B236" s="215"/>
      <c r="C236" s="216"/>
      <c r="D236" s="217" t="s">
        <v>128</v>
      </c>
      <c r="E236" s="218" t="s">
        <v>1</v>
      </c>
      <c r="F236" s="219" t="s">
        <v>730</v>
      </c>
      <c r="G236" s="216"/>
      <c r="H236" s="220">
        <v>22.468</v>
      </c>
      <c r="I236" s="221"/>
      <c r="J236" s="216"/>
      <c r="K236" s="216"/>
      <c r="L236" s="222"/>
      <c r="M236" s="223"/>
      <c r="N236" s="224"/>
      <c r="O236" s="224"/>
      <c r="P236" s="224"/>
      <c r="Q236" s="224"/>
      <c r="R236" s="224"/>
      <c r="S236" s="224"/>
      <c r="T236" s="225"/>
      <c r="AT236" s="226" t="s">
        <v>128</v>
      </c>
      <c r="AU236" s="226" t="s">
        <v>78</v>
      </c>
      <c r="AV236" s="11" t="s">
        <v>78</v>
      </c>
      <c r="AW236" s="11" t="s">
        <v>31</v>
      </c>
      <c r="AX236" s="11" t="s">
        <v>76</v>
      </c>
      <c r="AY236" s="226" t="s">
        <v>119</v>
      </c>
    </row>
    <row r="237" s="1" customFormat="1" ht="22.5" customHeight="1">
      <c r="B237" s="36"/>
      <c r="C237" s="203" t="s">
        <v>731</v>
      </c>
      <c r="D237" s="203" t="s">
        <v>121</v>
      </c>
      <c r="E237" s="204" t="s">
        <v>317</v>
      </c>
      <c r="F237" s="205" t="s">
        <v>318</v>
      </c>
      <c r="G237" s="206" t="s">
        <v>300</v>
      </c>
      <c r="H237" s="207">
        <v>74.310000000000002</v>
      </c>
      <c r="I237" s="208"/>
      <c r="J237" s="209">
        <f>ROUND(I237*H237,2)</f>
        <v>0</v>
      </c>
      <c r="K237" s="205" t="s">
        <v>125</v>
      </c>
      <c r="L237" s="41"/>
      <c r="M237" s="210" t="s">
        <v>1</v>
      </c>
      <c r="N237" s="211" t="s">
        <v>39</v>
      </c>
      <c r="O237" s="77"/>
      <c r="P237" s="212">
        <f>O237*H237</f>
        <v>0</v>
      </c>
      <c r="Q237" s="212">
        <v>0</v>
      </c>
      <c r="R237" s="212">
        <f>Q237*H237</f>
        <v>0</v>
      </c>
      <c r="S237" s="212">
        <v>0</v>
      </c>
      <c r="T237" s="213">
        <f>S237*H237</f>
        <v>0</v>
      </c>
      <c r="AR237" s="15" t="s">
        <v>126</v>
      </c>
      <c r="AT237" s="15" t="s">
        <v>121</v>
      </c>
      <c r="AU237" s="15" t="s">
        <v>78</v>
      </c>
      <c r="AY237" s="15" t="s">
        <v>119</v>
      </c>
      <c r="BE237" s="214">
        <f>IF(N237="základní",J237,0)</f>
        <v>0</v>
      </c>
      <c r="BF237" s="214">
        <f>IF(N237="snížená",J237,0)</f>
        <v>0</v>
      </c>
      <c r="BG237" s="214">
        <f>IF(N237="zákl. přenesená",J237,0)</f>
        <v>0</v>
      </c>
      <c r="BH237" s="214">
        <f>IF(N237="sníž. přenesená",J237,0)</f>
        <v>0</v>
      </c>
      <c r="BI237" s="214">
        <f>IF(N237="nulová",J237,0)</f>
        <v>0</v>
      </c>
      <c r="BJ237" s="15" t="s">
        <v>76</v>
      </c>
      <c r="BK237" s="214">
        <f>ROUND(I237*H237,2)</f>
        <v>0</v>
      </c>
      <c r="BL237" s="15" t="s">
        <v>126</v>
      </c>
      <c r="BM237" s="15" t="s">
        <v>732</v>
      </c>
    </row>
    <row r="238" s="11" customFormat="1">
      <c r="B238" s="215"/>
      <c r="C238" s="216"/>
      <c r="D238" s="217" t="s">
        <v>128</v>
      </c>
      <c r="E238" s="218" t="s">
        <v>1</v>
      </c>
      <c r="F238" s="219" t="s">
        <v>733</v>
      </c>
      <c r="G238" s="216"/>
      <c r="H238" s="220">
        <v>74.310000000000002</v>
      </c>
      <c r="I238" s="221"/>
      <c r="J238" s="216"/>
      <c r="K238" s="216"/>
      <c r="L238" s="222"/>
      <c r="M238" s="223"/>
      <c r="N238" s="224"/>
      <c r="O238" s="224"/>
      <c r="P238" s="224"/>
      <c r="Q238" s="224"/>
      <c r="R238" s="224"/>
      <c r="S238" s="224"/>
      <c r="T238" s="225"/>
      <c r="AT238" s="226" t="s">
        <v>128</v>
      </c>
      <c r="AU238" s="226" t="s">
        <v>78</v>
      </c>
      <c r="AV238" s="11" t="s">
        <v>78</v>
      </c>
      <c r="AW238" s="11" t="s">
        <v>31</v>
      </c>
      <c r="AX238" s="11" t="s">
        <v>76</v>
      </c>
      <c r="AY238" s="226" t="s">
        <v>119</v>
      </c>
    </row>
    <row r="239" s="10" customFormat="1" ht="22.8" customHeight="1">
      <c r="B239" s="187"/>
      <c r="C239" s="188"/>
      <c r="D239" s="189" t="s">
        <v>67</v>
      </c>
      <c r="E239" s="201" t="s">
        <v>321</v>
      </c>
      <c r="F239" s="201" t="s">
        <v>322</v>
      </c>
      <c r="G239" s="188"/>
      <c r="H239" s="188"/>
      <c r="I239" s="191"/>
      <c r="J239" s="202">
        <f>BK239</f>
        <v>0</v>
      </c>
      <c r="K239" s="188"/>
      <c r="L239" s="193"/>
      <c r="M239" s="194"/>
      <c r="N239" s="195"/>
      <c r="O239" s="195"/>
      <c r="P239" s="196">
        <f>P240</f>
        <v>0</v>
      </c>
      <c r="Q239" s="195"/>
      <c r="R239" s="196">
        <f>R240</f>
        <v>0</v>
      </c>
      <c r="S239" s="195"/>
      <c r="T239" s="197">
        <f>T240</f>
        <v>0</v>
      </c>
      <c r="AR239" s="198" t="s">
        <v>76</v>
      </c>
      <c r="AT239" s="199" t="s">
        <v>67</v>
      </c>
      <c r="AU239" s="199" t="s">
        <v>76</v>
      </c>
      <c r="AY239" s="198" t="s">
        <v>119</v>
      </c>
      <c r="BK239" s="200">
        <f>BK240</f>
        <v>0</v>
      </c>
    </row>
    <row r="240" s="1" customFormat="1" ht="16.5" customHeight="1">
      <c r="B240" s="36"/>
      <c r="C240" s="203" t="s">
        <v>734</v>
      </c>
      <c r="D240" s="203" t="s">
        <v>121</v>
      </c>
      <c r="E240" s="204" t="s">
        <v>324</v>
      </c>
      <c r="F240" s="205" t="s">
        <v>325</v>
      </c>
      <c r="G240" s="206" t="s">
        <v>300</v>
      </c>
      <c r="H240" s="207">
        <v>203.55000000000001</v>
      </c>
      <c r="I240" s="208"/>
      <c r="J240" s="209">
        <f>ROUND(I240*H240,2)</f>
        <v>0</v>
      </c>
      <c r="K240" s="205" t="s">
        <v>125</v>
      </c>
      <c r="L240" s="41"/>
      <c r="M240" s="210" t="s">
        <v>1</v>
      </c>
      <c r="N240" s="211" t="s">
        <v>39</v>
      </c>
      <c r="O240" s="77"/>
      <c r="P240" s="212">
        <f>O240*H240</f>
        <v>0</v>
      </c>
      <c r="Q240" s="212">
        <v>0</v>
      </c>
      <c r="R240" s="212">
        <f>Q240*H240</f>
        <v>0</v>
      </c>
      <c r="S240" s="212">
        <v>0</v>
      </c>
      <c r="T240" s="213">
        <f>S240*H240</f>
        <v>0</v>
      </c>
      <c r="AR240" s="15" t="s">
        <v>126</v>
      </c>
      <c r="AT240" s="15" t="s">
        <v>121</v>
      </c>
      <c r="AU240" s="15" t="s">
        <v>78</v>
      </c>
      <c r="AY240" s="15" t="s">
        <v>119</v>
      </c>
      <c r="BE240" s="214">
        <f>IF(N240="základní",J240,0)</f>
        <v>0</v>
      </c>
      <c r="BF240" s="214">
        <f>IF(N240="snížená",J240,0)</f>
        <v>0</v>
      </c>
      <c r="BG240" s="214">
        <f>IF(N240="zákl. přenesená",J240,0)</f>
        <v>0</v>
      </c>
      <c r="BH240" s="214">
        <f>IF(N240="sníž. přenesená",J240,0)</f>
        <v>0</v>
      </c>
      <c r="BI240" s="214">
        <f>IF(N240="nulová",J240,0)</f>
        <v>0</v>
      </c>
      <c r="BJ240" s="15" t="s">
        <v>76</v>
      </c>
      <c r="BK240" s="214">
        <f>ROUND(I240*H240,2)</f>
        <v>0</v>
      </c>
      <c r="BL240" s="15" t="s">
        <v>126</v>
      </c>
      <c r="BM240" s="15" t="s">
        <v>735</v>
      </c>
    </row>
    <row r="241" s="10" customFormat="1" ht="25.92" customHeight="1">
      <c r="B241" s="187"/>
      <c r="C241" s="188"/>
      <c r="D241" s="189" t="s">
        <v>67</v>
      </c>
      <c r="E241" s="190" t="s">
        <v>327</v>
      </c>
      <c r="F241" s="190" t="s">
        <v>328</v>
      </c>
      <c r="G241" s="188"/>
      <c r="H241" s="188"/>
      <c r="I241" s="191"/>
      <c r="J241" s="192">
        <f>BK241</f>
        <v>0</v>
      </c>
      <c r="K241" s="188"/>
      <c r="L241" s="193"/>
      <c r="M241" s="194"/>
      <c r="N241" s="195"/>
      <c r="O241" s="195"/>
      <c r="P241" s="196">
        <f>P242+P244</f>
        <v>0</v>
      </c>
      <c r="Q241" s="195"/>
      <c r="R241" s="196">
        <f>R242+R244</f>
        <v>0</v>
      </c>
      <c r="S241" s="195"/>
      <c r="T241" s="197">
        <f>T242+T244</f>
        <v>0</v>
      </c>
      <c r="AR241" s="198" t="s">
        <v>144</v>
      </c>
      <c r="AT241" s="199" t="s">
        <v>67</v>
      </c>
      <c r="AU241" s="199" t="s">
        <v>68</v>
      </c>
      <c r="AY241" s="198" t="s">
        <v>119</v>
      </c>
      <c r="BK241" s="200">
        <f>BK242+BK244</f>
        <v>0</v>
      </c>
    </row>
    <row r="242" s="10" customFormat="1" ht="22.8" customHeight="1">
      <c r="B242" s="187"/>
      <c r="C242" s="188"/>
      <c r="D242" s="189" t="s">
        <v>67</v>
      </c>
      <c r="E242" s="201" t="s">
        <v>329</v>
      </c>
      <c r="F242" s="201" t="s">
        <v>330</v>
      </c>
      <c r="G242" s="188"/>
      <c r="H242" s="188"/>
      <c r="I242" s="191"/>
      <c r="J242" s="202">
        <f>BK242</f>
        <v>0</v>
      </c>
      <c r="K242" s="188"/>
      <c r="L242" s="193"/>
      <c r="M242" s="194"/>
      <c r="N242" s="195"/>
      <c r="O242" s="195"/>
      <c r="P242" s="196">
        <f>P243</f>
        <v>0</v>
      </c>
      <c r="Q242" s="195"/>
      <c r="R242" s="196">
        <f>R243</f>
        <v>0</v>
      </c>
      <c r="S242" s="195"/>
      <c r="T242" s="197">
        <f>T243</f>
        <v>0</v>
      </c>
      <c r="AR242" s="198" t="s">
        <v>144</v>
      </c>
      <c r="AT242" s="199" t="s">
        <v>67</v>
      </c>
      <c r="AU242" s="199" t="s">
        <v>76</v>
      </c>
      <c r="AY242" s="198" t="s">
        <v>119</v>
      </c>
      <c r="BK242" s="200">
        <f>BK243</f>
        <v>0</v>
      </c>
    </row>
    <row r="243" s="1" customFormat="1" ht="16.5" customHeight="1">
      <c r="B243" s="36"/>
      <c r="C243" s="203" t="s">
        <v>736</v>
      </c>
      <c r="D243" s="203" t="s">
        <v>121</v>
      </c>
      <c r="E243" s="204" t="s">
        <v>332</v>
      </c>
      <c r="F243" s="205" t="s">
        <v>333</v>
      </c>
      <c r="G243" s="206" t="s">
        <v>147</v>
      </c>
      <c r="H243" s="207">
        <v>1</v>
      </c>
      <c r="I243" s="208"/>
      <c r="J243" s="209">
        <f>ROUND(I243*H243,2)</f>
        <v>0</v>
      </c>
      <c r="K243" s="205" t="s">
        <v>1</v>
      </c>
      <c r="L243" s="41"/>
      <c r="M243" s="210" t="s">
        <v>1</v>
      </c>
      <c r="N243" s="211" t="s">
        <v>39</v>
      </c>
      <c r="O243" s="77"/>
      <c r="P243" s="212">
        <f>O243*H243</f>
        <v>0</v>
      </c>
      <c r="Q243" s="212">
        <v>0</v>
      </c>
      <c r="R243" s="212">
        <f>Q243*H243</f>
        <v>0</v>
      </c>
      <c r="S243" s="212">
        <v>0</v>
      </c>
      <c r="T243" s="213">
        <f>S243*H243</f>
        <v>0</v>
      </c>
      <c r="AR243" s="15" t="s">
        <v>334</v>
      </c>
      <c r="AT243" s="15" t="s">
        <v>121</v>
      </c>
      <c r="AU243" s="15" t="s">
        <v>78</v>
      </c>
      <c r="AY243" s="15" t="s">
        <v>119</v>
      </c>
      <c r="BE243" s="214">
        <f>IF(N243="základní",J243,0)</f>
        <v>0</v>
      </c>
      <c r="BF243" s="214">
        <f>IF(N243="snížená",J243,0)</f>
        <v>0</v>
      </c>
      <c r="BG243" s="214">
        <f>IF(N243="zákl. přenesená",J243,0)</f>
        <v>0</v>
      </c>
      <c r="BH243" s="214">
        <f>IF(N243="sníž. přenesená",J243,0)</f>
        <v>0</v>
      </c>
      <c r="BI243" s="214">
        <f>IF(N243="nulová",J243,0)</f>
        <v>0</v>
      </c>
      <c r="BJ243" s="15" t="s">
        <v>76</v>
      </c>
      <c r="BK243" s="214">
        <f>ROUND(I243*H243,2)</f>
        <v>0</v>
      </c>
      <c r="BL243" s="15" t="s">
        <v>334</v>
      </c>
      <c r="BM243" s="15" t="s">
        <v>737</v>
      </c>
    </row>
    <row r="244" s="10" customFormat="1" ht="22.8" customHeight="1">
      <c r="B244" s="187"/>
      <c r="C244" s="188"/>
      <c r="D244" s="189" t="s">
        <v>67</v>
      </c>
      <c r="E244" s="201" t="s">
        <v>336</v>
      </c>
      <c r="F244" s="201" t="s">
        <v>337</v>
      </c>
      <c r="G244" s="188"/>
      <c r="H244" s="188"/>
      <c r="I244" s="191"/>
      <c r="J244" s="202">
        <f>BK244</f>
        <v>0</v>
      </c>
      <c r="K244" s="188"/>
      <c r="L244" s="193"/>
      <c r="M244" s="194"/>
      <c r="N244" s="195"/>
      <c r="O244" s="195"/>
      <c r="P244" s="196">
        <f>SUM(P245:P247)</f>
        <v>0</v>
      </c>
      <c r="Q244" s="195"/>
      <c r="R244" s="196">
        <f>SUM(R245:R247)</f>
        <v>0</v>
      </c>
      <c r="S244" s="195"/>
      <c r="T244" s="197">
        <f>SUM(T245:T247)</f>
        <v>0</v>
      </c>
      <c r="AR244" s="198" t="s">
        <v>144</v>
      </c>
      <c r="AT244" s="199" t="s">
        <v>67</v>
      </c>
      <c r="AU244" s="199" t="s">
        <v>76</v>
      </c>
      <c r="AY244" s="198" t="s">
        <v>119</v>
      </c>
      <c r="BK244" s="200">
        <f>SUM(BK245:BK247)</f>
        <v>0</v>
      </c>
    </row>
    <row r="245" s="1" customFormat="1" ht="16.5" customHeight="1">
      <c r="B245" s="36"/>
      <c r="C245" s="203" t="s">
        <v>738</v>
      </c>
      <c r="D245" s="203" t="s">
        <v>121</v>
      </c>
      <c r="E245" s="204" t="s">
        <v>339</v>
      </c>
      <c r="F245" s="205" t="s">
        <v>340</v>
      </c>
      <c r="G245" s="206" t="s">
        <v>147</v>
      </c>
      <c r="H245" s="207">
        <v>1</v>
      </c>
      <c r="I245" s="208"/>
      <c r="J245" s="209">
        <f>ROUND(I245*H245,2)</f>
        <v>0</v>
      </c>
      <c r="K245" s="205" t="s">
        <v>1</v>
      </c>
      <c r="L245" s="41"/>
      <c r="M245" s="210" t="s">
        <v>1</v>
      </c>
      <c r="N245" s="211" t="s">
        <v>39</v>
      </c>
      <c r="O245" s="77"/>
      <c r="P245" s="212">
        <f>O245*H245</f>
        <v>0</v>
      </c>
      <c r="Q245" s="212">
        <v>0</v>
      </c>
      <c r="R245" s="212">
        <f>Q245*H245</f>
        <v>0</v>
      </c>
      <c r="S245" s="212">
        <v>0</v>
      </c>
      <c r="T245" s="213">
        <f>S245*H245</f>
        <v>0</v>
      </c>
      <c r="AR245" s="15" t="s">
        <v>334</v>
      </c>
      <c r="AT245" s="15" t="s">
        <v>121</v>
      </c>
      <c r="AU245" s="15" t="s">
        <v>78</v>
      </c>
      <c r="AY245" s="15" t="s">
        <v>119</v>
      </c>
      <c r="BE245" s="214">
        <f>IF(N245="základní",J245,0)</f>
        <v>0</v>
      </c>
      <c r="BF245" s="214">
        <f>IF(N245="snížená",J245,0)</f>
        <v>0</v>
      </c>
      <c r="BG245" s="214">
        <f>IF(N245="zákl. přenesená",J245,0)</f>
        <v>0</v>
      </c>
      <c r="BH245" s="214">
        <f>IF(N245="sníž. přenesená",J245,0)</f>
        <v>0</v>
      </c>
      <c r="BI245" s="214">
        <f>IF(N245="nulová",J245,0)</f>
        <v>0</v>
      </c>
      <c r="BJ245" s="15" t="s">
        <v>76</v>
      </c>
      <c r="BK245" s="214">
        <f>ROUND(I245*H245,2)</f>
        <v>0</v>
      </c>
      <c r="BL245" s="15" t="s">
        <v>334</v>
      </c>
      <c r="BM245" s="15" t="s">
        <v>739</v>
      </c>
    </row>
    <row r="246" s="1" customFormat="1" ht="16.5" customHeight="1">
      <c r="B246" s="36"/>
      <c r="C246" s="203" t="s">
        <v>740</v>
      </c>
      <c r="D246" s="203" t="s">
        <v>121</v>
      </c>
      <c r="E246" s="204" t="s">
        <v>343</v>
      </c>
      <c r="F246" s="205" t="s">
        <v>344</v>
      </c>
      <c r="G246" s="206" t="s">
        <v>147</v>
      </c>
      <c r="H246" s="207">
        <v>1</v>
      </c>
      <c r="I246" s="208"/>
      <c r="J246" s="209">
        <f>ROUND(I246*H246,2)</f>
        <v>0</v>
      </c>
      <c r="K246" s="205" t="s">
        <v>1</v>
      </c>
      <c r="L246" s="41"/>
      <c r="M246" s="210" t="s">
        <v>1</v>
      </c>
      <c r="N246" s="211" t="s">
        <v>39</v>
      </c>
      <c r="O246" s="77"/>
      <c r="P246" s="212">
        <f>O246*H246</f>
        <v>0</v>
      </c>
      <c r="Q246" s="212">
        <v>0</v>
      </c>
      <c r="R246" s="212">
        <f>Q246*H246</f>
        <v>0</v>
      </c>
      <c r="S246" s="212">
        <v>0</v>
      </c>
      <c r="T246" s="213">
        <f>S246*H246</f>
        <v>0</v>
      </c>
      <c r="AR246" s="15" t="s">
        <v>334</v>
      </c>
      <c r="AT246" s="15" t="s">
        <v>121</v>
      </c>
      <c r="AU246" s="15" t="s">
        <v>78</v>
      </c>
      <c r="AY246" s="15" t="s">
        <v>119</v>
      </c>
      <c r="BE246" s="214">
        <f>IF(N246="základní",J246,0)</f>
        <v>0</v>
      </c>
      <c r="BF246" s="214">
        <f>IF(N246="snížená",J246,0)</f>
        <v>0</v>
      </c>
      <c r="BG246" s="214">
        <f>IF(N246="zákl. přenesená",J246,0)</f>
        <v>0</v>
      </c>
      <c r="BH246" s="214">
        <f>IF(N246="sníž. přenesená",J246,0)</f>
        <v>0</v>
      </c>
      <c r="BI246" s="214">
        <f>IF(N246="nulová",J246,0)</f>
        <v>0</v>
      </c>
      <c r="BJ246" s="15" t="s">
        <v>76</v>
      </c>
      <c r="BK246" s="214">
        <f>ROUND(I246*H246,2)</f>
        <v>0</v>
      </c>
      <c r="BL246" s="15" t="s">
        <v>334</v>
      </c>
      <c r="BM246" s="15" t="s">
        <v>741</v>
      </c>
    </row>
    <row r="247" s="1" customFormat="1" ht="16.5" customHeight="1">
      <c r="B247" s="36"/>
      <c r="C247" s="203" t="s">
        <v>742</v>
      </c>
      <c r="D247" s="203" t="s">
        <v>121</v>
      </c>
      <c r="E247" s="204" t="s">
        <v>743</v>
      </c>
      <c r="F247" s="205" t="s">
        <v>744</v>
      </c>
      <c r="G247" s="206" t="s">
        <v>745</v>
      </c>
      <c r="H247" s="207">
        <v>1</v>
      </c>
      <c r="I247" s="208"/>
      <c r="J247" s="209">
        <f>ROUND(I247*H247,2)</f>
        <v>0</v>
      </c>
      <c r="K247" s="205" t="s">
        <v>125</v>
      </c>
      <c r="L247" s="41"/>
      <c r="M247" s="248" t="s">
        <v>1</v>
      </c>
      <c r="N247" s="249" t="s">
        <v>39</v>
      </c>
      <c r="O247" s="250"/>
      <c r="P247" s="251">
        <f>O247*H247</f>
        <v>0</v>
      </c>
      <c r="Q247" s="251">
        <v>0</v>
      </c>
      <c r="R247" s="251">
        <f>Q247*H247</f>
        <v>0</v>
      </c>
      <c r="S247" s="251">
        <v>0</v>
      </c>
      <c r="T247" s="252">
        <f>S247*H247</f>
        <v>0</v>
      </c>
      <c r="AR247" s="15" t="s">
        <v>334</v>
      </c>
      <c r="AT247" s="15" t="s">
        <v>121</v>
      </c>
      <c r="AU247" s="15" t="s">
        <v>78</v>
      </c>
      <c r="AY247" s="15" t="s">
        <v>119</v>
      </c>
      <c r="BE247" s="214">
        <f>IF(N247="základní",J247,0)</f>
        <v>0</v>
      </c>
      <c r="BF247" s="214">
        <f>IF(N247="snížená",J247,0)</f>
        <v>0</v>
      </c>
      <c r="BG247" s="214">
        <f>IF(N247="zákl. přenesená",J247,0)</f>
        <v>0</v>
      </c>
      <c r="BH247" s="214">
        <f>IF(N247="sníž. přenesená",J247,0)</f>
        <v>0</v>
      </c>
      <c r="BI247" s="214">
        <f>IF(N247="nulová",J247,0)</f>
        <v>0</v>
      </c>
      <c r="BJ247" s="15" t="s">
        <v>76</v>
      </c>
      <c r="BK247" s="214">
        <f>ROUND(I247*H247,2)</f>
        <v>0</v>
      </c>
      <c r="BL247" s="15" t="s">
        <v>334</v>
      </c>
      <c r="BM247" s="15" t="s">
        <v>746</v>
      </c>
    </row>
    <row r="248" s="1" customFormat="1" ht="6.96" customHeight="1">
      <c r="B248" s="55"/>
      <c r="C248" s="56"/>
      <c r="D248" s="56"/>
      <c r="E248" s="56"/>
      <c r="F248" s="56"/>
      <c r="G248" s="56"/>
      <c r="H248" s="56"/>
      <c r="I248" s="153"/>
      <c r="J248" s="56"/>
      <c r="K248" s="56"/>
      <c r="L248" s="41"/>
    </row>
  </sheetData>
  <sheetProtection sheet="1" autoFilter="0" formatColumns="0" formatRows="0" objects="1" scenarios="1" spinCount="100000" saltValue="ARG9dS7hes9Pb3iWPqZgdX1kbqreTMTeA3mddSqneX709Q9tmkxaazoihNuA9ihgxLptuGZWzGqNI6H7ZICAzQ==" hashValue="c1iT7MMhWkGAKLkMkrbw1M6qQKD0PkAYBe2JPjnbg+DmBM9ukIFxJ9ABPQnIOhD9WlmBNyUaywcbh3ZqwQAYng==" algorithmName="SHA-512" password="CC35"/>
  <autoFilter ref="C87:K247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Prace\Marie</dc:creator>
  <cp:lastModifiedBy>Prace\Marie</cp:lastModifiedBy>
  <dcterms:created xsi:type="dcterms:W3CDTF">2019-05-13T12:16:01Z</dcterms:created>
  <dcterms:modified xsi:type="dcterms:W3CDTF">2019-05-13T12:16:07Z</dcterms:modified>
</cp:coreProperties>
</file>