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14520" windowHeight="13380"/>
  </bookViews>
  <sheets>
    <sheet name="Rekapitulace stavby" sheetId="1" r:id="rId1"/>
    <sheet name="01 - Pláž koupaliště Čerťák" sheetId="2" r:id="rId2"/>
    <sheet name="02 - VRN - Vedlejší ropoč..." sheetId="3" r:id="rId3"/>
  </sheets>
  <definedNames>
    <definedName name="_xlnm._FilterDatabase" localSheetId="1" hidden="1">'01 - Pláž koupaliště Čerťák'!$C$120:$K$234</definedName>
    <definedName name="_xlnm._FilterDatabase" localSheetId="2" hidden="1">'02 - VRN - Vedlejší ropoč...'!$C$119:$K$139</definedName>
    <definedName name="_xlnm.Print_Titles" localSheetId="1">'01 - Pláž koupaliště Čerťák'!$120:$120</definedName>
    <definedName name="_xlnm.Print_Titles" localSheetId="2">'02 - VRN - Vedlejší ropoč...'!$119:$119</definedName>
    <definedName name="_xlnm.Print_Titles" localSheetId="0">'Rekapitulace stavby'!$92:$92</definedName>
    <definedName name="_xlnm.Print_Area" localSheetId="1">'01 - Pláž koupaliště Čerťák'!$C$4:$J$76,'01 - Pláž koupaliště Čerťák'!$C$82:$J$102,'01 - Pláž koupaliště Čerťák'!$C$108:$K$234</definedName>
    <definedName name="_xlnm.Print_Area" localSheetId="2">'02 - VRN - Vedlejší ropoč...'!$C$4:$J$76,'02 - VRN - Vedlejší ropoč...'!$C$82:$J$101,'02 - VRN - Vedlejší ropoč...'!$C$107:$K$139</definedName>
    <definedName name="_xlnm.Print_Area" localSheetId="0">'Rekapitulace stavby'!$D$4:$AO$76,'Rekapitulace stavby'!$C$82:$AQ$97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/>
  <c r="J36"/>
  <c r="AY96" i="1"/>
  <c r="J35" i="3"/>
  <c r="AX96" i="1" s="1"/>
  <c r="BI139" i="3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P128" s="1"/>
  <c r="BK132"/>
  <c r="J132"/>
  <c r="BE132" s="1"/>
  <c r="BI130"/>
  <c r="BH130"/>
  <c r="BG130"/>
  <c r="BF130"/>
  <c r="T130"/>
  <c r="T128" s="1"/>
  <c r="R130"/>
  <c r="P130"/>
  <c r="BK130"/>
  <c r="J130"/>
  <c r="BE130" s="1"/>
  <c r="BI129"/>
  <c r="BH129"/>
  <c r="BG129"/>
  <c r="BF129"/>
  <c r="T129"/>
  <c r="R129"/>
  <c r="R128" s="1"/>
  <c r="P129"/>
  <c r="BK129"/>
  <c r="J129"/>
  <c r="BE129" s="1"/>
  <c r="BI126"/>
  <c r="BH126"/>
  <c r="BG126"/>
  <c r="BF126"/>
  <c r="T126"/>
  <c r="T125"/>
  <c r="R126"/>
  <c r="R125" s="1"/>
  <c r="P126"/>
  <c r="P125"/>
  <c r="BK126"/>
  <c r="BK125" s="1"/>
  <c r="J125" s="1"/>
  <c r="J99" s="1"/>
  <c r="J126"/>
  <c r="BE126" s="1"/>
  <c r="BI123"/>
  <c r="BH123"/>
  <c r="BG123"/>
  <c r="BF123"/>
  <c r="T123"/>
  <c r="T122" s="1"/>
  <c r="T121" s="1"/>
  <c r="T120" s="1"/>
  <c r="R123"/>
  <c r="R122" s="1"/>
  <c r="P123"/>
  <c r="P122" s="1"/>
  <c r="P121" s="1"/>
  <c r="P120" s="1"/>
  <c r="AU96" i="1" s="1"/>
  <c r="BK123" i="3"/>
  <c r="BK122" s="1"/>
  <c r="J123"/>
  <c r="BE123"/>
  <c r="J117"/>
  <c r="J116"/>
  <c r="F116"/>
  <c r="F114"/>
  <c r="E112"/>
  <c r="J92"/>
  <c r="J91"/>
  <c r="F91"/>
  <c r="F89"/>
  <c r="E87"/>
  <c r="J18"/>
  <c r="E18"/>
  <c r="F92" s="1"/>
  <c r="J17"/>
  <c r="J12"/>
  <c r="J114" s="1"/>
  <c r="E7"/>
  <c r="E85" s="1"/>
  <c r="E110"/>
  <c r="J37" i="2"/>
  <c r="J36"/>
  <c r="AY95" i="1"/>
  <c r="J35" i="2"/>
  <c r="AX95" i="1" s="1"/>
  <c r="BI234" i="2"/>
  <c r="BH234"/>
  <c r="BG234"/>
  <c r="BF234"/>
  <c r="T234"/>
  <c r="T233" s="1"/>
  <c r="R234"/>
  <c r="R233" s="1"/>
  <c r="P234"/>
  <c r="P233"/>
  <c r="BK234"/>
  <c r="BK233" s="1"/>
  <c r="J233" s="1"/>
  <c r="J101" s="1"/>
  <c r="J234"/>
  <c r="BE234" s="1"/>
  <c r="BI230"/>
  <c r="BH230"/>
  <c r="BG230"/>
  <c r="BF230"/>
  <c r="T230"/>
  <c r="R230"/>
  <c r="P230"/>
  <c r="BK230"/>
  <c r="J230"/>
  <c r="BE230" s="1"/>
  <c r="BI226"/>
  <c r="BH226"/>
  <c r="BG226"/>
  <c r="BF226"/>
  <c r="T226"/>
  <c r="R226"/>
  <c r="P226"/>
  <c r="BK226"/>
  <c r="J226"/>
  <c r="BE226" s="1"/>
  <c r="BI220"/>
  <c r="BH220"/>
  <c r="BG220"/>
  <c r="BF220"/>
  <c r="T220"/>
  <c r="R220"/>
  <c r="P220"/>
  <c r="BK220"/>
  <c r="J220"/>
  <c r="BE220" s="1"/>
  <c r="BI216"/>
  <c r="BH216"/>
  <c r="BG216"/>
  <c r="BF216"/>
  <c r="T216"/>
  <c r="R216"/>
  <c r="P216"/>
  <c r="BK216"/>
  <c r="J216"/>
  <c r="BE216" s="1"/>
  <c r="BI212"/>
  <c r="BH212"/>
  <c r="BG212"/>
  <c r="BF212"/>
  <c r="T212"/>
  <c r="R212"/>
  <c r="P212"/>
  <c r="BK212"/>
  <c r="J212"/>
  <c r="BE212" s="1"/>
  <c r="BI206"/>
  <c r="BH206"/>
  <c r="BG206"/>
  <c r="BF206"/>
  <c r="T206"/>
  <c r="R206"/>
  <c r="P206"/>
  <c r="BK206"/>
  <c r="J206"/>
  <c r="BE206" s="1"/>
  <c r="BI200"/>
  <c r="BH200"/>
  <c r="BG200"/>
  <c r="BF200"/>
  <c r="T200"/>
  <c r="R200"/>
  <c r="P200"/>
  <c r="BK200"/>
  <c r="J200"/>
  <c r="BE200" s="1"/>
  <c r="BI195"/>
  <c r="BH195"/>
  <c r="BG195"/>
  <c r="BF195"/>
  <c r="T195"/>
  <c r="R195"/>
  <c r="P195"/>
  <c r="BK195"/>
  <c r="J195"/>
  <c r="BE195" s="1"/>
  <c r="BI190"/>
  <c r="BH190"/>
  <c r="BG190"/>
  <c r="BF190"/>
  <c r="T190"/>
  <c r="R190"/>
  <c r="P190"/>
  <c r="BK190"/>
  <c r="J190"/>
  <c r="BE190" s="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 s="1"/>
  <c r="BI171"/>
  <c r="BH171"/>
  <c r="BG171"/>
  <c r="BF171"/>
  <c r="T171"/>
  <c r="R171"/>
  <c r="P171"/>
  <c r="BK171"/>
  <c r="J171"/>
  <c r="BE171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2"/>
  <c r="BH162"/>
  <c r="BG162"/>
  <c r="BF162"/>
  <c r="T162"/>
  <c r="R162"/>
  <c r="P162"/>
  <c r="BK162"/>
  <c r="J162"/>
  <c r="BE162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0"/>
  <c r="BH140"/>
  <c r="BG140"/>
  <c r="BF140"/>
  <c r="T140"/>
  <c r="R140"/>
  <c r="P140"/>
  <c r="BK140"/>
  <c r="J140"/>
  <c r="BE140" s="1"/>
  <c r="BI136"/>
  <c r="BH136"/>
  <c r="BG136"/>
  <c r="BF136"/>
  <c r="T136"/>
  <c r="R136"/>
  <c r="P136"/>
  <c r="BK136"/>
  <c r="J136"/>
  <c r="BE136" s="1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 s="1"/>
  <c r="BI124"/>
  <c r="BH124"/>
  <c r="BG124"/>
  <c r="BF124"/>
  <c r="T124"/>
  <c r="R124"/>
  <c r="P124"/>
  <c r="BK124"/>
  <c r="J124"/>
  <c r="BE124" s="1"/>
  <c r="J118"/>
  <c r="J117"/>
  <c r="F117"/>
  <c r="F115"/>
  <c r="E113"/>
  <c r="J92"/>
  <c r="J91"/>
  <c r="F91"/>
  <c r="F89"/>
  <c r="E87"/>
  <c r="J18"/>
  <c r="E18"/>
  <c r="F92" s="1"/>
  <c r="J17"/>
  <c r="E7"/>
  <c r="E85" s="1"/>
  <c r="AS94" i="1"/>
  <c r="L90"/>
  <c r="AM90"/>
  <c r="AM89"/>
  <c r="L89"/>
  <c r="AM87"/>
  <c r="L87"/>
  <c r="L85"/>
  <c r="L84"/>
  <c r="J34" i="3" l="1"/>
  <c r="AW96" i="1" s="1"/>
  <c r="F34" i="3"/>
  <c r="BA96" i="1" s="1"/>
  <c r="BK128" i="3"/>
  <c r="J128" s="1"/>
  <c r="J100" s="1"/>
  <c r="F36"/>
  <c r="BC96" i="1" s="1"/>
  <c r="F37" i="3"/>
  <c r="BD96" i="1" s="1"/>
  <c r="F35" i="3"/>
  <c r="BB96" i="1" s="1"/>
  <c r="F33" i="3"/>
  <c r="AZ96" i="1" s="1"/>
  <c r="E111" i="2"/>
  <c r="F118"/>
  <c r="F117" i="3"/>
  <c r="T211" i="2"/>
  <c r="BK211"/>
  <c r="J211" s="1"/>
  <c r="J100" s="1"/>
  <c r="R211"/>
  <c r="P211"/>
  <c r="BK185"/>
  <c r="J185" s="1"/>
  <c r="J99" s="1"/>
  <c r="R185"/>
  <c r="T185"/>
  <c r="P185"/>
  <c r="BK123"/>
  <c r="J123" s="1"/>
  <c r="J98" s="1"/>
  <c r="R123"/>
  <c r="R122" s="1"/>
  <c r="R121" s="1"/>
  <c r="P123"/>
  <c r="F35"/>
  <c r="BB95" i="1" s="1"/>
  <c r="T123" i="2"/>
  <c r="F36"/>
  <c r="BC95" i="1" s="1"/>
  <c r="BC94" s="1"/>
  <c r="F37" i="2"/>
  <c r="BD95" i="1" s="1"/>
  <c r="J34" i="2"/>
  <c r="AW95" i="1" s="1"/>
  <c r="J122" i="3"/>
  <c r="J98" s="1"/>
  <c r="R121"/>
  <c r="R120" s="1"/>
  <c r="J33" i="2"/>
  <c r="AV95" i="1" s="1"/>
  <c r="J33" i="3"/>
  <c r="AV96" i="1" s="1"/>
  <c r="F34" i="2"/>
  <c r="BA95" i="1" s="1"/>
  <c r="F33" i="2"/>
  <c r="AZ95" i="1" s="1"/>
  <c r="BD94" l="1"/>
  <c r="W33" s="1"/>
  <c r="AT96"/>
  <c r="BA94"/>
  <c r="W30" s="1"/>
  <c r="BB94"/>
  <c r="AX94" s="1"/>
  <c r="BK121" i="3"/>
  <c r="BK120" s="1"/>
  <c r="J120" s="1"/>
  <c r="AZ94" i="1"/>
  <c r="W29" s="1"/>
  <c r="P122" i="2"/>
  <c r="P121" s="1"/>
  <c r="AU95" i="1" s="1"/>
  <c r="AU94" s="1"/>
  <c r="AT95"/>
  <c r="T122" i="2"/>
  <c r="T121" s="1"/>
  <c r="BK122"/>
  <c r="BK121" s="1"/>
  <c r="J121" s="1"/>
  <c r="AY94" i="1"/>
  <c r="W32"/>
  <c r="J121" i="3"/>
  <c r="J97" s="1"/>
  <c r="AW94" i="1" l="1"/>
  <c r="AK30" s="1"/>
  <c r="W31"/>
  <c r="AV94"/>
  <c r="AK29" s="1"/>
  <c r="J122" i="2"/>
  <c r="J97" s="1"/>
  <c r="J96"/>
  <c r="J30"/>
  <c r="J30" i="3"/>
  <c r="J96"/>
  <c r="AT94" i="1" l="1"/>
  <c r="AG96"/>
  <c r="AN96" s="1"/>
  <c r="J39" i="3"/>
  <c r="J39" i="2"/>
  <c r="AG95" i="1"/>
  <c r="AN95" l="1"/>
  <c r="AG94"/>
  <c r="AK26" l="1"/>
  <c r="AK35" s="1"/>
  <c r="AN94"/>
</calcChain>
</file>

<file path=xl/sharedStrings.xml><?xml version="1.0" encoding="utf-8"?>
<sst xmlns="http://schemas.openxmlformats.org/spreadsheetml/2006/main" count="1737" uniqueCount="324">
  <si>
    <t>Export Komplet</t>
  </si>
  <si>
    <t/>
  </si>
  <si>
    <t>2.0</t>
  </si>
  <si>
    <t>False</t>
  </si>
  <si>
    <t>{e8a6a1bd-0e86-4c4b-b470-b0c455b0c8f2}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</si>
  <si>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</si>
  <si>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</si>
  <si>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</si>
  <si>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</si>
  <si>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</si>
  <si>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</si>
  <si>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</si>
  <si>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</si>
  <si>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3</t>
  </si>
  <si>
    <t>Stavba:</t>
  </si>
  <si>
    <t>Pláž koupaliště Čerťák</t>
  </si>
  <si>
    <t>KSO:</t>
  </si>
  <si>
    <t>CC-CZ:</t>
  </si>
  <si>
    <t>Místo:</t>
  </si>
  <si>
    <t xml:space="preserve"> </t>
  </si>
  <si>
    <t>Datum:</t>
  </si>
  <si>
    <t>Zadavatel:</t>
  </si>
  <si>
    <t>IČ:</t>
  </si>
  <si>
    <t>002 98 212</t>
  </si>
  <si>
    <t>Město Nový Jičín</t>
  </si>
  <si>
    <t>DIČ:</t>
  </si>
  <si>
    <t>CZ00298212</t>
  </si>
  <si>
    <t>Zhotovitel:</t>
  </si>
  <si>
    <t>Projektant:</t>
  </si>
  <si>
    <t>253 82 951</t>
  </si>
  <si>
    <t>Architráv, s.r.o.</t>
  </si>
  <si>
    <t>CZ25382951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</si>
  <si>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</si>
  <si>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</si>
  <si>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</si>
  <si>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</si>
  <si>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</si>
  <si>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</si>
  <si>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</si>
  <si>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</si>
  <si>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</si>
  <si>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</si>
  <si>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</si>
  <si>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</si>
  <si>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</si>
  <si>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</si>
  <si>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</si>
  <si>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</si>
  <si>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</si>
  <si>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</si>
  <si>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</si>
  <si>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</si>
  <si>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</si>
  <si>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</si>
  <si>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</si>
  <si>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</si>
  <si>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</si>
  <si>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</si>
  <si>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</si>
  <si>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</si>
  <si>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</si>
  <si>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</si>
  <si>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</si>
  <si>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</si>
  <si>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</si>
  <si>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</si>
  <si>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</si>
  <si>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</si>
  <si>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</si>
  <si>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</si>
  <si>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</si>
  <si>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</si>
  <si>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</si>
  <si>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</si>
  <si>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</si>
  <si>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</si>
  <si>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</si>
  <si>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</si>
  <si>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</si>
  <si>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</si>
  <si>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</si>
  <si>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</si>
  <si>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</si>
  <si>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{fcb64ef1-d85a-4bf0-8c0b-c0f2071a37ec}</t>
  </si>
  <si>
    <t>2</t>
  </si>
  <si>
    <t>02</t>
  </si>
  <si>
    <t>VRN - Vedlejší ropočtové náklady</t>
  </si>
  <si>
    <t>{e5da3fa5-9d6e-4fcb-866b-ba64c1772282}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</si>
  <si>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</si>
  <si>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</si>
  <si>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</si>
  <si>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</si>
  <si>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</si>
  <si>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</si>
  <si>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</si>
  <si>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</si>
  <si>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</si>
  <si>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</si>
  <si>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</si>
  <si>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</si>
  <si>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</si>
  <si>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</si>
  <si>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</si>
  <si>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</si>
  <si>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</si>
  <si>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</si>
  <si>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</si>
  <si>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</si>
  <si>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</si>
  <si>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</si>
  <si>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</si>
  <si>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</si>
  <si>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</si>
  <si>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</si>
  <si>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</si>
  <si>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</si>
  <si>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</si>
  <si>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</si>
  <si>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111101101</t>
  </si>
  <si>
    <t>Odstranění travin z celkové plochy do 0,1 ha</t>
  </si>
  <si>
    <t>ha</t>
  </si>
  <si>
    <t>4</t>
  </si>
  <si>
    <t>-1087331359</t>
  </si>
  <si>
    <t>VV</t>
  </si>
  <si>
    <t>Zatravěná plocha</t>
  </si>
  <si>
    <t>Součet</t>
  </si>
  <si>
    <t>111101102</t>
  </si>
  <si>
    <t>Odstranění travin z celkové plochy do 1 ha</t>
  </si>
  <si>
    <t>1138539827</t>
  </si>
  <si>
    <t>Plocha pláže a přilehlého rybníku</t>
  </si>
  <si>
    <t>121101102</t>
  </si>
  <si>
    <t>Sejmutí ornice s přemístěním na vzdálenost do 100 m</t>
  </si>
  <si>
    <t>m3</t>
  </si>
  <si>
    <t>-1593083600</t>
  </si>
  <si>
    <t>Zatravněná plocha</t>
  </si>
  <si>
    <t>122401102</t>
  </si>
  <si>
    <t>Odkopávky a prokopávky nezapažené v hornině tř. 5 objem do 1000 m3</t>
  </si>
  <si>
    <t>-2117093595</t>
  </si>
  <si>
    <t>5</t>
  </si>
  <si>
    <t>132301101</t>
  </si>
  <si>
    <t>Hloubení rýh š do 600 mm v hornině tř. 4 objemu do 100 m3</t>
  </si>
  <si>
    <t>-1380927643</t>
  </si>
  <si>
    <t>Obruby pláže</t>
  </si>
  <si>
    <t>Obruby pod hladinou</t>
  </si>
  <si>
    <t>6</t>
  </si>
  <si>
    <t>161101151</t>
  </si>
  <si>
    <t>Svislé přemístění výkopku z horniny tř. 5 až 7 hl výkopu do 2,5 m</t>
  </si>
  <si>
    <t>1288634294</t>
  </si>
  <si>
    <t>7</t>
  </si>
  <si>
    <t>162701155</t>
  </si>
  <si>
    <t>Vodorovné přemístění do 10000 m výkopku/sypaniny z horniny tř. 5 až 7</t>
  </si>
  <si>
    <t>2001505473</t>
  </si>
  <si>
    <t>8</t>
  </si>
  <si>
    <t>162701159</t>
  </si>
  <si>
    <t>Příplatek k vodorovnému přemístění výkopku/sypaniny z horniny tř. 5 až 7 ZKD 1000 m přes 10000 m</t>
  </si>
  <si>
    <t>1681520839</t>
  </si>
  <si>
    <t>9</t>
  </si>
  <si>
    <t>171201201</t>
  </si>
  <si>
    <t>Uložení sypaniny na skládky</t>
  </si>
  <si>
    <t>1562943717</t>
  </si>
  <si>
    <t>10</t>
  </si>
  <si>
    <t>171201211</t>
  </si>
  <si>
    <t>Poplatek za uložení stavebního odpadu - zeminy a kameniva na skládce</t>
  </si>
  <si>
    <t>t</t>
  </si>
  <si>
    <t>-409091531</t>
  </si>
  <si>
    <t>11</t>
  </si>
  <si>
    <t>174101101</t>
  </si>
  <si>
    <t>Zásyp jam, šachet rýh nebo kolem objektů sypaninou se zhutněním</t>
  </si>
  <si>
    <t>-286729203</t>
  </si>
  <si>
    <t>12</t>
  </si>
  <si>
    <t>181411132</t>
  </si>
  <si>
    <t>Založení parkového trávníku výsevem plochy do 1000 m2 ve svahu do 1:2</t>
  </si>
  <si>
    <t>m2</t>
  </si>
  <si>
    <t>-493743330</t>
  </si>
  <si>
    <t>Travnatá plocha</t>
  </si>
  <si>
    <t>13</t>
  </si>
  <si>
    <t>M</t>
  </si>
  <si>
    <t>00572410</t>
  </si>
  <si>
    <t>osivo směs travní parková</t>
  </si>
  <si>
    <t>kg</t>
  </si>
  <si>
    <t>1305204174</t>
  </si>
  <si>
    <t>14</t>
  </si>
  <si>
    <t>182101102</t>
  </si>
  <si>
    <t>Svahování v zářezech v hornině tř. 5 až 7</t>
  </si>
  <si>
    <t>1756812588</t>
  </si>
  <si>
    <t>182301122</t>
  </si>
  <si>
    <t>Rozprostření ornice pl do 500 m2 ve svahu přes 1:5 tl vrstvy do 150 mm</t>
  </si>
  <si>
    <t>-1816708457</t>
  </si>
  <si>
    <t>16</t>
  </si>
  <si>
    <t>00572M</t>
  </si>
  <si>
    <t>Zemina</t>
  </si>
  <si>
    <t>-665688950</t>
  </si>
  <si>
    <t>17</t>
  </si>
  <si>
    <t>184102411</t>
  </si>
  <si>
    <t>Výsadba keře bez balu v do 1 m do jamky se zalitím ve svahu do 1:2</t>
  </si>
  <si>
    <t>kus</t>
  </si>
  <si>
    <t>-44017381</t>
  </si>
  <si>
    <t>18</t>
  </si>
  <si>
    <t>00572M1</t>
  </si>
  <si>
    <t>Skalník</t>
  </si>
  <si>
    <t>ks</t>
  </si>
  <si>
    <t>-955132073</t>
  </si>
  <si>
    <t>19</t>
  </si>
  <si>
    <t>185804312</t>
  </si>
  <si>
    <t>Zalití rostlin vodou plocha přes 20 m2</t>
  </si>
  <si>
    <t>471225505</t>
  </si>
  <si>
    <t>Zakládání</t>
  </si>
  <si>
    <t>20</t>
  </si>
  <si>
    <t>213141113</t>
  </si>
  <si>
    <t>Zřízení vrstvy z geotextilie v rovině nebo ve sklonu do 1:5 š do 8,5 m</t>
  </si>
  <si>
    <t>-1268875242</t>
  </si>
  <si>
    <t>28343M</t>
  </si>
  <si>
    <t>-657250097</t>
  </si>
  <si>
    <t>Mezisoučet</t>
  </si>
  <si>
    <t>22</t>
  </si>
  <si>
    <t>28343M1</t>
  </si>
  <si>
    <t>-1183987038</t>
  </si>
  <si>
    <t>23</t>
  </si>
  <si>
    <t>271532R</t>
  </si>
  <si>
    <t>Podsyp pod základové konstrukce se zhutněním z hrubého kameniva frakce 11 až 22 mm</t>
  </si>
  <si>
    <t>-1434796718</t>
  </si>
  <si>
    <t>24</t>
  </si>
  <si>
    <t>274361R</t>
  </si>
  <si>
    <t>Výztuž základových pásů betonářskou ocelí 10 505 (R) včetně zaražení</t>
  </si>
  <si>
    <t>1689525845</t>
  </si>
  <si>
    <t>(74,8*0,89)/1000</t>
  </si>
  <si>
    <t>0,067*0,1</t>
  </si>
  <si>
    <t>Komunikace pozemní</t>
  </si>
  <si>
    <t>25</t>
  </si>
  <si>
    <t>564730R</t>
  </si>
  <si>
    <t>Podklad z kameniva hrubého drceného vel. 11-22 mm tl 100 mm</t>
  </si>
  <si>
    <t>1150258509</t>
  </si>
  <si>
    <t>26</t>
  </si>
  <si>
    <t>571908R1</t>
  </si>
  <si>
    <t>Kryt tříděnými čistými říčními oblázky do tl 200 mm frakce 16/22</t>
  </si>
  <si>
    <t>-776359335</t>
  </si>
  <si>
    <t>27</t>
  </si>
  <si>
    <t>916331112</t>
  </si>
  <si>
    <t>Osazení zahradního obrubníku betonového do lože z betonu s boční opěrou</t>
  </si>
  <si>
    <t>m</t>
  </si>
  <si>
    <t>1219263679</t>
  </si>
  <si>
    <t>28</t>
  </si>
  <si>
    <t>916331R</t>
  </si>
  <si>
    <t>Příplatek za osazení zahradního obrubníku betonového do lože z betonu vodonepropustného</t>
  </si>
  <si>
    <t>1913960474</t>
  </si>
  <si>
    <t>29</t>
  </si>
  <si>
    <t>59217M</t>
  </si>
  <si>
    <t>obrubník betonový parkový (kloubový) 100x10x20cm</t>
  </si>
  <si>
    <t>2025169901</t>
  </si>
  <si>
    <t>998</t>
  </si>
  <si>
    <t>Přesun hmot</t>
  </si>
  <si>
    <t>30</t>
  </si>
  <si>
    <t>998225R</t>
  </si>
  <si>
    <t>Přesun hmot pro pozemní komunikace a zpevněné plochy</t>
  </si>
  <si>
    <t>1206968446</t>
  </si>
  <si>
    <t>02 - VRN - Vedlejší ropočtové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</si>
  <si>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</si>
  <si>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</si>
  <si>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</si>
  <si>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</si>
  <si>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</si>
  <si>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</si>
  <si>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</si>
  <si>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</si>
  <si>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</si>
  <si>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</si>
  <si>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</si>
  <si>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</si>
  <si>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-167960628</t>
  </si>
  <si>
    <t>P</t>
  </si>
  <si>
    <t>Poznámka k položce:_x000D_
Vytyčení stavby, zaměření skutečného stavu, geometrický plán apod.</t>
  </si>
  <si>
    <t>VRN2</t>
  </si>
  <si>
    <t>Příprava staveniště</t>
  </si>
  <si>
    <t>020001000</t>
  </si>
  <si>
    <t>717161851</t>
  </si>
  <si>
    <t>Poznámka k položce:_x000D_
Vybudování dočasných zpevněných ploch pro zařízení staveniště.</t>
  </si>
  <si>
    <t>VRN3</t>
  </si>
  <si>
    <t>Zařízení staveniště</t>
  </si>
  <si>
    <t>013254000</t>
  </si>
  <si>
    <t>Dokumentace skutečného provedení stavby</t>
  </si>
  <si>
    <t>-873078870</t>
  </si>
  <si>
    <t>030001000</t>
  </si>
  <si>
    <t>-8966691</t>
  </si>
  <si>
    <t>Poznámka k položce:_x000D_
Stavební buňky, sociální zařízení, oplocení a zabezpečení staveniště, zřízení odběrných míst.</t>
  </si>
  <si>
    <t>032903000</t>
  </si>
  <si>
    <t>Náklady na provoz a údržbu vybavení staveniště</t>
  </si>
  <si>
    <t>-1195058891</t>
  </si>
  <si>
    <t>033203000</t>
  </si>
  <si>
    <t>Energie pro zařízení staveniště</t>
  </si>
  <si>
    <t>1521525806</t>
  </si>
  <si>
    <t>034103000</t>
  </si>
  <si>
    <t>Oplocení staveniště</t>
  </si>
  <si>
    <t>2136022844</t>
  </si>
  <si>
    <t>034303000</t>
  </si>
  <si>
    <t>Dopravní značení na staveništi</t>
  </si>
  <si>
    <t>-1725503730</t>
  </si>
  <si>
    <t>039103000</t>
  </si>
  <si>
    <t>Rozebrání, bourání a odvoz zařízení staveniště</t>
  </si>
  <si>
    <t>1394895273</t>
  </si>
  <si>
    <t>045303000</t>
  </si>
  <si>
    <t>Koordinační činnost</t>
  </si>
  <si>
    <t>956615482</t>
  </si>
  <si>
    <t>091504000</t>
  </si>
  <si>
    <t>Náklady související s publikační činností</t>
  </si>
  <si>
    <t>-2052083422</t>
  </si>
  <si>
    <t>01 - Pláž koupaliště Čerťák</t>
  </si>
  <si>
    <t>512*0,15</t>
  </si>
  <si>
    <t>721/1000</t>
  </si>
  <si>
    <t>512/10000</t>
  </si>
  <si>
    <t>721*0,25</t>
  </si>
  <si>
    <t>52*0,35*0,2</t>
  </si>
  <si>
    <t>60*0,5*0,2</t>
  </si>
  <si>
    <t>Travnaté plochy + výkopy rýh</t>
  </si>
  <si>
    <t>76,800+9,64</t>
  </si>
  <si>
    <t>86,440*1,6</t>
  </si>
  <si>
    <t>52*0,125*0,24</t>
  </si>
  <si>
    <t>60*0,2*0,24</t>
  </si>
  <si>
    <t>512*0,15*1,6</t>
  </si>
  <si>
    <t xml:space="preserve">Separační geotextilie 200 g/m2 </t>
  </si>
  <si>
    <t>721*0,15</t>
  </si>
  <si>
    <t>52*0,35*0,1</t>
  </si>
  <si>
    <t>60*0,5*0,1</t>
  </si>
  <si>
    <t>721*0,1</t>
  </si>
  <si>
    <t>112*1,1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</si>
</sst>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i/>
      <sz val="9"/>
      <color theme="0" tint="-0.249977111117893"/>
      <name val="Arial CE"/>
    </font>
    <font>
      <sz val="8"/>
      <color theme="0" tint="-0.249977111117893"/>
      <name val="Arial CE"/>
    </font>
    <font>
      <sz val="7"/>
      <color theme="0" tint="-0.249977111117893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39" fillId="0" borderId="0" xfId="0" applyNumberFormat="1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workbookViewId="0">
      <selection activeCell="AI16" sqref="AI16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14" t="s">
        <v>13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216" t="s">
        <v>15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18</v>
      </c>
      <c r="K8" s="25" t="s">
        <v>19</v>
      </c>
      <c r="AK8" s="27" t="s">
        <v>20</v>
      </c>
      <c r="AN8" s="238">
        <v>43718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23</v>
      </c>
      <c r="AR10" s="21"/>
      <c r="BS10" s="18" t="s">
        <v>6</v>
      </c>
    </row>
    <row r="11" spans="1:74" s="1" customFormat="1" ht="18.600000000000001" customHeight="1">
      <c r="B11" s="21"/>
      <c r="E11" s="25" t="s">
        <v>24</v>
      </c>
      <c r="AK11" s="27" t="s">
        <v>25</v>
      </c>
      <c r="AN11" s="25" t="s">
        <v>26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27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19</v>
      </c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28</v>
      </c>
      <c r="AK16" s="27" t="s">
        <v>22</v>
      </c>
      <c r="AN16" s="25" t="s">
        <v>29</v>
      </c>
      <c r="AR16" s="21"/>
      <c r="BS16" s="18" t="s">
        <v>3</v>
      </c>
    </row>
    <row r="17" spans="1:71" s="1" customFormat="1" ht="18.600000000000001" customHeight="1">
      <c r="B17" s="21"/>
      <c r="E17" s="25" t="s">
        <v>30</v>
      </c>
      <c r="AK17" s="27" t="s">
        <v>25</v>
      </c>
      <c r="AN17" s="25" t="s">
        <v>31</v>
      </c>
      <c r="AR17" s="21"/>
      <c r="BS17" s="18" t="s">
        <v>32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33</v>
      </c>
      <c r="AK19" s="27" t="s">
        <v>22</v>
      </c>
      <c r="AN19" s="25" t="s">
        <v>29</v>
      </c>
      <c r="AR19" s="21"/>
      <c r="BS19" s="18" t="s">
        <v>6</v>
      </c>
    </row>
    <row r="20" spans="1:71" s="1" customFormat="1" ht="18.600000000000001" customHeight="1">
      <c r="B20" s="21"/>
      <c r="E20" s="25" t="s">
        <v>30</v>
      </c>
      <c r="AK20" s="27" t="s">
        <v>25</v>
      </c>
      <c r="AN20" s="25" t="s">
        <v>31</v>
      </c>
      <c r="AR20" s="21"/>
      <c r="BS20" s="18" t="s">
        <v>32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34</v>
      </c>
      <c r="AR22" s="21"/>
    </row>
    <row r="23" spans="1:71" s="1" customFormat="1" ht="15" customHeight="1">
      <c r="B23" s="21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0</v>
      </c>
      <c r="AL26" s="223"/>
      <c r="AM26" s="223"/>
      <c r="AN26" s="223"/>
      <c r="AO26" s="223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24" t="s">
        <v>36</v>
      </c>
      <c r="M28" s="224"/>
      <c r="N28" s="224"/>
      <c r="O28" s="224"/>
      <c r="P28" s="224"/>
      <c r="Q28" s="30"/>
      <c r="R28" s="30"/>
      <c r="S28" s="30"/>
      <c r="T28" s="30"/>
      <c r="U28" s="30"/>
      <c r="V28" s="30"/>
      <c r="W28" s="224" t="s">
        <v>37</v>
      </c>
      <c r="X28" s="224"/>
      <c r="Y28" s="224"/>
      <c r="Z28" s="224"/>
      <c r="AA28" s="224"/>
      <c r="AB28" s="224"/>
      <c r="AC28" s="224"/>
      <c r="AD28" s="224"/>
      <c r="AE28" s="224"/>
      <c r="AF28" s="30"/>
      <c r="AG28" s="30"/>
      <c r="AH28" s="30"/>
      <c r="AI28" s="30"/>
      <c r="AJ28" s="30"/>
      <c r="AK28" s="224" t="s">
        <v>38</v>
      </c>
      <c r="AL28" s="224"/>
      <c r="AM28" s="224"/>
      <c r="AN28" s="224"/>
      <c r="AO28" s="224"/>
      <c r="AP28" s="30"/>
      <c r="AQ28" s="30"/>
      <c r="AR28" s="31"/>
      <c r="BE28" s="30"/>
    </row>
    <row r="29" spans="1:71" s="3" customFormat="1" ht="14.45" customHeight="1">
      <c r="B29" s="35"/>
      <c r="D29" s="27" t="s">
        <v>39</v>
      </c>
      <c r="F29" s="27" t="s">
        <v>40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5"/>
    </row>
    <row r="30" spans="1:71" s="3" customFormat="1" ht="14.45" customHeight="1">
      <c r="B30" s="35"/>
      <c r="F30" s="27" t="s">
        <v>41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5"/>
    </row>
    <row r="31" spans="1:71" s="3" customFormat="1" ht="14.45" hidden="1" customHeight="1">
      <c r="B31" s="35"/>
      <c r="F31" s="27" t="s">
        <v>42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5"/>
    </row>
    <row r="32" spans="1:71" s="3" customFormat="1" ht="14.45" hidden="1" customHeight="1">
      <c r="B32" s="35"/>
      <c r="F32" s="27" t="s">
        <v>43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5"/>
    </row>
    <row r="33" spans="1:57" s="3" customFormat="1" ht="14.45" hidden="1" customHeight="1">
      <c r="B33" s="35"/>
      <c r="F33" s="27" t="s">
        <v>44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34" t="s">
        <v>47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50</v>
      </c>
      <c r="AI60" s="33"/>
      <c r="AJ60" s="33"/>
      <c r="AK60" s="33"/>
      <c r="AL60" s="33"/>
      <c r="AM60" s="43" t="s">
        <v>51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50</v>
      </c>
      <c r="AI75" s="33"/>
      <c r="AJ75" s="33"/>
      <c r="AK75" s="33"/>
      <c r="AL75" s="33"/>
      <c r="AM75" s="43" t="s">
        <v>51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</v>
      </c>
      <c r="AR84" s="49"/>
    </row>
    <row r="85" spans="1:91" s="5" customFormat="1" ht="36.950000000000003" customHeight="1">
      <c r="B85" s="50"/>
      <c r="C85" s="51" t="s">
        <v>14</v>
      </c>
      <c r="L85" s="229" t="str">
        <f>K6</f>
        <v>Pláž koupaliště Čerťák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20</v>
      </c>
      <c r="AJ87" s="30"/>
      <c r="AK87" s="30"/>
      <c r="AL87" s="30"/>
      <c r="AM87" s="231">
        <f>IF(AN8= "","",AN8)</f>
        <v>43718</v>
      </c>
      <c r="AN87" s="231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4.85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Město Nový Jičín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28</v>
      </c>
      <c r="AJ89" s="30"/>
      <c r="AK89" s="30"/>
      <c r="AL89" s="30"/>
      <c r="AM89" s="205" t="str">
        <f>IF(E17="","",E17)</f>
        <v>Architráv, s.r.o.</v>
      </c>
      <c r="AN89" s="206"/>
      <c r="AO89" s="206"/>
      <c r="AP89" s="206"/>
      <c r="AQ89" s="30"/>
      <c r="AR89" s="31"/>
      <c r="AS89" s="201" t="s">
        <v>55</v>
      </c>
      <c r="AT89" s="202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4.85" customHeight="1">
      <c r="A90" s="30"/>
      <c r="B90" s="31"/>
      <c r="C90" s="27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33</v>
      </c>
      <c r="AJ90" s="30"/>
      <c r="AK90" s="30"/>
      <c r="AL90" s="30"/>
      <c r="AM90" s="205" t="str">
        <f>IF(E20="","",E20)</f>
        <v>Architráv, s.r.o.</v>
      </c>
      <c r="AN90" s="206"/>
      <c r="AO90" s="206"/>
      <c r="AP90" s="206"/>
      <c r="AQ90" s="30"/>
      <c r="AR90" s="31"/>
      <c r="AS90" s="203"/>
      <c r="AT90" s="204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3"/>
      <c r="AT91" s="204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28" t="s">
        <v>56</v>
      </c>
      <c r="D92" s="208"/>
      <c r="E92" s="208"/>
      <c r="F92" s="208"/>
      <c r="G92" s="208"/>
      <c r="H92" s="58"/>
      <c r="I92" s="207" t="s">
        <v>57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32" t="s">
        <v>58</v>
      </c>
      <c r="AH92" s="208"/>
      <c r="AI92" s="208"/>
      <c r="AJ92" s="208"/>
      <c r="AK92" s="208"/>
      <c r="AL92" s="208"/>
      <c r="AM92" s="208"/>
      <c r="AN92" s="207" t="s">
        <v>59</v>
      </c>
      <c r="AO92" s="208"/>
      <c r="AP92" s="209"/>
      <c r="AQ92" s="59" t="s">
        <v>60</v>
      </c>
      <c r="AR92" s="31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2">
        <f>ROUND(SUM(AG95:AG96),2)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710.53174000000001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7" customFormat="1" ht="15" customHeight="1">
      <c r="A95" s="77" t="s">
        <v>79</v>
      </c>
      <c r="B95" s="78"/>
      <c r="C95" s="79"/>
      <c r="D95" s="233" t="s">
        <v>80</v>
      </c>
      <c r="E95" s="233"/>
      <c r="F95" s="233"/>
      <c r="G95" s="233"/>
      <c r="H95" s="233"/>
      <c r="I95" s="80"/>
      <c r="J95" s="233" t="s">
        <v>15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10">
        <f>'01 - Pláž koupaliště Čerťák'!J30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1" t="s">
        <v>81</v>
      </c>
      <c r="AR95" s="78"/>
      <c r="AS95" s="82">
        <v>0</v>
      </c>
      <c r="AT95" s="83">
        <f>ROUND(SUM(AV95:AW95),2)</f>
        <v>0</v>
      </c>
      <c r="AU95" s="84">
        <f>'01 - Pláž koupaliště Čerťák'!P121</f>
        <v>710.53174200000001</v>
      </c>
      <c r="AV95" s="83">
        <f>'01 - Pláž koupaliště Čerťák'!J33</f>
        <v>0</v>
      </c>
      <c r="AW95" s="83">
        <f>'01 - Pláž koupaliště Čerťák'!J34</f>
        <v>0</v>
      </c>
      <c r="AX95" s="83">
        <f>'01 - Pláž koupaliště Čerťák'!J35</f>
        <v>0</v>
      </c>
      <c r="AY95" s="83">
        <f>'01 - Pláž koupaliště Čerťák'!J36</f>
        <v>0</v>
      </c>
      <c r="AZ95" s="83">
        <f>'01 - Pláž koupaliště Čerťák'!F33</f>
        <v>0</v>
      </c>
      <c r="BA95" s="83">
        <f>'01 - Pláž koupaliště Čerťák'!F34</f>
        <v>0</v>
      </c>
      <c r="BB95" s="83">
        <f>'01 - Pláž koupaliště Čerťák'!F35</f>
        <v>0</v>
      </c>
      <c r="BC95" s="83">
        <f>'01 - Pláž koupaliště Čerťák'!F36</f>
        <v>0</v>
      </c>
      <c r="BD95" s="85">
        <f>'01 - Pláž koupaliště Čerťák'!F37</f>
        <v>0</v>
      </c>
      <c r="BT95" s="86" t="s">
        <v>82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84</v>
      </c>
    </row>
    <row r="96" spans="1:91" s="7" customFormat="1" ht="27.6" customHeight="1">
      <c r="A96" s="77" t="s">
        <v>79</v>
      </c>
      <c r="B96" s="78"/>
      <c r="C96" s="79"/>
      <c r="D96" s="233" t="s">
        <v>85</v>
      </c>
      <c r="E96" s="233"/>
      <c r="F96" s="233"/>
      <c r="G96" s="233"/>
      <c r="H96" s="233"/>
      <c r="I96" s="80"/>
      <c r="J96" s="233" t="s">
        <v>86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10">
        <f>'02 - VRN - Vedlejší ropoč...'!J30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81" t="s">
        <v>81</v>
      </c>
      <c r="AR96" s="78"/>
      <c r="AS96" s="87">
        <v>0</v>
      </c>
      <c r="AT96" s="88">
        <f>ROUND(SUM(AV96:AW96),2)</f>
        <v>0</v>
      </c>
      <c r="AU96" s="89">
        <f>'02 - VRN - Vedlejší ropoč...'!P120</f>
        <v>0</v>
      </c>
      <c r="AV96" s="88">
        <f>'02 - VRN - Vedlejší ropoč...'!J33</f>
        <v>0</v>
      </c>
      <c r="AW96" s="88">
        <f>'02 - VRN - Vedlejší ropoč...'!J34</f>
        <v>0</v>
      </c>
      <c r="AX96" s="88">
        <f>'02 - VRN - Vedlejší ropoč...'!J35</f>
        <v>0</v>
      </c>
      <c r="AY96" s="88">
        <f>'02 - VRN - Vedlejší ropoč...'!J36</f>
        <v>0</v>
      </c>
      <c r="AZ96" s="88">
        <f>'02 - VRN - Vedlejší ropoč...'!F33</f>
        <v>0</v>
      </c>
      <c r="BA96" s="88">
        <f>'02 - VRN - Vedlejší ropoč...'!F34</f>
        <v>0</v>
      </c>
      <c r="BB96" s="88">
        <f>'02 - VRN - Vedlejší ropoč...'!F35</f>
        <v>0</v>
      </c>
      <c r="BC96" s="88">
        <f>'02 - VRN - Vedlejší ropoč...'!F36</f>
        <v>0</v>
      </c>
      <c r="BD96" s="90">
        <f>'02 - VRN - Vedlejší ropoč...'!F37</f>
        <v>0</v>
      </c>
      <c r="BT96" s="86" t="s">
        <v>82</v>
      </c>
      <c r="BV96" s="86" t="s">
        <v>77</v>
      </c>
      <c r="BW96" s="86" t="s">
        <v>87</v>
      </c>
      <c r="BX96" s="86" t="s">
        <v>4</v>
      </c>
      <c r="CL96" s="86" t="s">
        <v>1</v>
      </c>
      <c r="CM96" s="86" t="s">
        <v>84</v>
      </c>
    </row>
    <row r="97" spans="1:57" s="2" customFormat="1" ht="30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4">
    <mergeCell ref="D95:H95"/>
    <mergeCell ref="J95:AF95"/>
    <mergeCell ref="D96:H96"/>
    <mergeCell ref="J96:AF96"/>
    <mergeCell ref="X35:AB35"/>
    <mergeCell ref="AK35:AO35"/>
    <mergeCell ref="C92:G92"/>
    <mergeCell ref="L85:AO85"/>
    <mergeCell ref="AM87:AN87"/>
    <mergeCell ref="I92:AF92"/>
    <mergeCell ref="AG92:AM92"/>
    <mergeCell ref="W29:AE29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AN96:AP96"/>
    <mergeCell ref="AG96:AM96"/>
    <mergeCell ref="AG94:AM94"/>
    <mergeCell ref="AN94:AP9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S89:AT91"/>
    <mergeCell ref="AM89:AP89"/>
    <mergeCell ref="AM90:AP90"/>
    <mergeCell ref="AN92:AP92"/>
    <mergeCell ref="AN95:AP95"/>
    <mergeCell ref="AG95:AM95"/>
  </mergeCells>
  <hyperlinks>
    <hyperlink ref="A95" location="'01 - Plášť koupaliště Čerťák'!C2" display="/"/>
    <hyperlink ref="A96" location="'02 - VRN - Vedlejší ropoč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5"/>
  <sheetViews>
    <sheetView showGridLines="0" topLeftCell="A122" workbookViewId="0">
      <selection activeCell="L94" sqref="L94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10.1640625" style="1" customWidth="1"/>
    <col min="9" max="10" width="17.33203125" style="1" customWidth="1"/>
    <col min="11" max="11" width="17.33203125" style="1" hidden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91"/>
    </row>
    <row r="2" spans="1:46" s="1" customFormat="1" ht="36.950000000000003" customHeight="1">
      <c r="L2" s="22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88</v>
      </c>
      <c r="L4" s="21"/>
      <c r="M4" s="92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5" customHeight="1">
      <c r="B7" s="21"/>
      <c r="E7" s="236" t="str">
        <f>'Rekapitulace stavby'!K6</f>
        <v>Pláž koupaliště Čerťák</v>
      </c>
      <c r="F7" s="237"/>
      <c r="G7" s="237"/>
      <c r="H7" s="237"/>
      <c r="L7" s="21"/>
    </row>
    <row r="8" spans="1:46" s="2" customFormat="1" ht="12" customHeight="1">
      <c r="A8" s="30"/>
      <c r="B8" s="31"/>
      <c r="C8" s="30"/>
      <c r="D8" s="27" t="s">
        <v>89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5" customHeight="1">
      <c r="A9" s="30"/>
      <c r="B9" s="31"/>
      <c r="C9" s="30"/>
      <c r="D9" s="30"/>
      <c r="E9" s="229" t="s">
        <v>305</v>
      </c>
      <c r="F9" s="235"/>
      <c r="G9" s="235"/>
      <c r="H9" s="23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>
        <v>43718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23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26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27</v>
      </c>
      <c r="E17" s="30"/>
      <c r="F17" s="30"/>
      <c r="G17" s="30"/>
      <c r="H17" s="30"/>
      <c r="I17" s="27" t="s">
        <v>22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14" t="str">
        <f>'Rekapitulace stavby'!E14</f>
        <v xml:space="preserve"> </v>
      </c>
      <c r="F18" s="214"/>
      <c r="G18" s="214"/>
      <c r="H18" s="214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22</v>
      </c>
      <c r="J20" s="25" t="s">
        <v>29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30</v>
      </c>
      <c r="F21" s="30"/>
      <c r="G21" s="30"/>
      <c r="H21" s="30"/>
      <c r="I21" s="27" t="s">
        <v>25</v>
      </c>
      <c r="J21" s="25" t="s">
        <v>31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33</v>
      </c>
      <c r="E23" s="30"/>
      <c r="F23" s="30"/>
      <c r="G23" s="30"/>
      <c r="H23" s="30"/>
      <c r="I23" s="27" t="s">
        <v>22</v>
      </c>
      <c r="J23" s="25" t="s">
        <v>29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25</v>
      </c>
      <c r="J24" s="25" t="s">
        <v>31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5" customHeight="1">
      <c r="A27" s="93"/>
      <c r="B27" s="94"/>
      <c r="C27" s="93"/>
      <c r="D27" s="93"/>
      <c r="E27" s="221" t="s">
        <v>1</v>
      </c>
      <c r="F27" s="221"/>
      <c r="G27" s="221"/>
      <c r="H27" s="22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35</v>
      </c>
      <c r="E30" s="30"/>
      <c r="F30" s="30"/>
      <c r="G30" s="30"/>
      <c r="H30" s="30"/>
      <c r="I30" s="30"/>
      <c r="J30" s="69">
        <f>ROUND(J121,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39</v>
      </c>
      <c r="E33" s="27" t="s">
        <v>40</v>
      </c>
      <c r="F33" s="98">
        <f>ROUND((SUM(BE121:BE234)),  2)</f>
        <v>0</v>
      </c>
      <c r="G33" s="30"/>
      <c r="H33" s="30"/>
      <c r="I33" s="99">
        <v>0.21</v>
      </c>
      <c r="J33" s="98">
        <f>ROUND(((SUM(BE121:BE234))*I33),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41</v>
      </c>
      <c r="F34" s="98">
        <f>ROUND((SUM(BF121:BF234)),  2)</f>
        <v>0</v>
      </c>
      <c r="G34" s="30"/>
      <c r="H34" s="30"/>
      <c r="I34" s="99">
        <v>0.15</v>
      </c>
      <c r="J34" s="98">
        <f>ROUND(((SUM(BF121:BF234))*I34),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42</v>
      </c>
      <c r="F35" s="98">
        <f>ROUND((SUM(BG121:BG234)),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43</v>
      </c>
      <c r="F36" s="98">
        <f>ROUND((SUM(BH121:BH234)),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44</v>
      </c>
      <c r="F37" s="98">
        <f>ROUND((SUM(BI121:BI234)),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50</v>
      </c>
      <c r="E61" s="33"/>
      <c r="F61" s="106" t="s">
        <v>51</v>
      </c>
      <c r="G61" s="43" t="s">
        <v>50</v>
      </c>
      <c r="H61" s="33"/>
      <c r="I61" s="33"/>
      <c r="J61" s="107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50</v>
      </c>
      <c r="E76" s="33"/>
      <c r="F76" s="106" t="s">
        <v>51</v>
      </c>
      <c r="G76" s="43" t="s">
        <v>50</v>
      </c>
      <c r="H76" s="33"/>
      <c r="I76" s="33"/>
      <c r="J76" s="107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90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5" customHeight="1">
      <c r="A85" s="30"/>
      <c r="B85" s="31"/>
      <c r="C85" s="30"/>
      <c r="D85" s="30"/>
      <c r="E85" s="236" t="str">
        <f>E7</f>
        <v>Pláž koupaliště Čerťák</v>
      </c>
      <c r="F85" s="237"/>
      <c r="G85" s="237"/>
      <c r="H85" s="23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89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5" customHeight="1">
      <c r="A87" s="30"/>
      <c r="B87" s="31"/>
      <c r="C87" s="30"/>
      <c r="D87" s="30"/>
      <c r="E87" s="229" t="str">
        <f>E9</f>
        <v>01 - Pláž koupaliště Čerťák</v>
      </c>
      <c r="F87" s="235"/>
      <c r="G87" s="235"/>
      <c r="H87" s="23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>
        <v>43718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4.85" customHeight="1">
      <c r="A91" s="30"/>
      <c r="B91" s="31"/>
      <c r="C91" s="27" t="s">
        <v>21</v>
      </c>
      <c r="D91" s="30"/>
      <c r="E91" s="30"/>
      <c r="F91" s="25" t="str">
        <f>E15</f>
        <v>Město Nový Jičín</v>
      </c>
      <c r="G91" s="30"/>
      <c r="H91" s="30"/>
      <c r="I91" s="27" t="s">
        <v>28</v>
      </c>
      <c r="J91" s="28" t="str">
        <f>E21</f>
        <v>Architráv,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4.85" customHeight="1">
      <c r="A92" s="30"/>
      <c r="B92" s="31"/>
      <c r="C92" s="27" t="s">
        <v>27</v>
      </c>
      <c r="D92" s="30"/>
      <c r="E92" s="30"/>
      <c r="F92" s="25" t="str">
        <f>IF(E18="","",E18)</f>
        <v xml:space="preserve"> </v>
      </c>
      <c r="G92" s="30"/>
      <c r="H92" s="30"/>
      <c r="I92" s="27" t="s">
        <v>33</v>
      </c>
      <c r="J92" s="28" t="str">
        <f>E24</f>
        <v>Architráv,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91</v>
      </c>
      <c r="D94" s="100"/>
      <c r="E94" s="100"/>
      <c r="F94" s="100"/>
      <c r="G94" s="100"/>
      <c r="H94" s="100"/>
      <c r="I94" s="100"/>
      <c r="J94" s="109" t="s">
        <v>92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0" t="s">
        <v>93</v>
      </c>
      <c r="D96" s="30"/>
      <c r="E96" s="30"/>
      <c r="F96" s="30"/>
      <c r="G96" s="30"/>
      <c r="H96" s="30"/>
      <c r="I96" s="30"/>
      <c r="J96" s="69">
        <f>J121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94</v>
      </c>
    </row>
    <row r="97" spans="1:31" s="9" customFormat="1" ht="24.95" customHeight="1">
      <c r="B97" s="111"/>
      <c r="D97" s="112" t="s">
        <v>95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19.899999999999999" customHeight="1">
      <c r="B98" s="115"/>
      <c r="D98" s="116" t="s">
        <v>96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19.899999999999999" customHeight="1">
      <c r="B99" s="115"/>
      <c r="D99" s="116" t="s">
        <v>97</v>
      </c>
      <c r="E99" s="117"/>
      <c r="F99" s="117"/>
      <c r="G99" s="117"/>
      <c r="H99" s="117"/>
      <c r="I99" s="117"/>
      <c r="J99" s="118">
        <f>J185</f>
        <v>0</v>
      </c>
      <c r="L99" s="115"/>
    </row>
    <row r="100" spans="1:31" s="10" customFormat="1" ht="19.899999999999999" customHeight="1">
      <c r="B100" s="115"/>
      <c r="D100" s="116" t="s">
        <v>98</v>
      </c>
      <c r="E100" s="117"/>
      <c r="F100" s="117"/>
      <c r="G100" s="117"/>
      <c r="H100" s="117"/>
      <c r="I100" s="117"/>
      <c r="J100" s="118">
        <f>J211</f>
        <v>0</v>
      </c>
      <c r="L100" s="115"/>
    </row>
    <row r="101" spans="1:31" s="10" customFormat="1" ht="19.899999999999999" customHeight="1">
      <c r="B101" s="115"/>
      <c r="D101" s="116" t="s">
        <v>99</v>
      </c>
      <c r="E101" s="117"/>
      <c r="F101" s="117"/>
      <c r="G101" s="117"/>
      <c r="H101" s="117"/>
      <c r="I101" s="117"/>
      <c r="J101" s="118">
        <f>J233</f>
        <v>0</v>
      </c>
      <c r="L101" s="115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100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5" customHeight="1">
      <c r="A111" s="30"/>
      <c r="B111" s="31"/>
      <c r="C111" s="30"/>
      <c r="D111" s="30"/>
      <c r="E111" s="236" t="str">
        <f>E7</f>
        <v>Pláž koupaliště Čerťák</v>
      </c>
      <c r="F111" s="237"/>
      <c r="G111" s="237"/>
      <c r="H111" s="237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89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" customHeight="1">
      <c r="A113" s="30"/>
      <c r="B113" s="31"/>
      <c r="C113" s="30"/>
      <c r="D113" s="30"/>
      <c r="E113" s="229" t="str">
        <f>E9</f>
        <v>01 - Pláž koupaliště Čerťák</v>
      </c>
      <c r="F113" s="235"/>
      <c r="G113" s="235"/>
      <c r="H113" s="23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</v>
      </c>
      <c r="D115" s="30"/>
      <c r="E115" s="30"/>
      <c r="F115" s="25" t="str">
        <f>F12</f>
        <v xml:space="preserve"> </v>
      </c>
      <c r="G115" s="30"/>
      <c r="H115" s="30"/>
      <c r="I115" s="27" t="s">
        <v>20</v>
      </c>
      <c r="J115" s="53">
        <v>43718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4.85" customHeight="1">
      <c r="A117" s="30"/>
      <c r="B117" s="31"/>
      <c r="C117" s="27" t="s">
        <v>21</v>
      </c>
      <c r="D117" s="30"/>
      <c r="E117" s="30"/>
      <c r="F117" s="25" t="str">
        <f>E15</f>
        <v>Město Nový Jičín</v>
      </c>
      <c r="G117" s="30"/>
      <c r="H117" s="30"/>
      <c r="I117" s="27" t="s">
        <v>28</v>
      </c>
      <c r="J117" s="28" t="str">
        <f>E21</f>
        <v>Architráv,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4.85" customHeight="1">
      <c r="A118" s="30"/>
      <c r="B118" s="31"/>
      <c r="C118" s="27" t="s">
        <v>27</v>
      </c>
      <c r="D118" s="30"/>
      <c r="E118" s="30"/>
      <c r="F118" s="25" t="str">
        <f>IF(E18="","",E18)</f>
        <v xml:space="preserve"> </v>
      </c>
      <c r="G118" s="30"/>
      <c r="H118" s="30"/>
      <c r="I118" s="27" t="s">
        <v>33</v>
      </c>
      <c r="J118" s="28" t="str">
        <f>E24</f>
        <v>Architráv, s.r.o.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19"/>
      <c r="B120" s="120"/>
      <c r="C120" s="121" t="s">
        <v>101</v>
      </c>
      <c r="D120" s="122" t="s">
        <v>60</v>
      </c>
      <c r="E120" s="122" t="s">
        <v>56</v>
      </c>
      <c r="F120" s="122" t="s">
        <v>57</v>
      </c>
      <c r="G120" s="122" t="s">
        <v>102</v>
      </c>
      <c r="H120" s="122" t="s">
        <v>103</v>
      </c>
      <c r="I120" s="122" t="s">
        <v>104</v>
      </c>
      <c r="J120" s="123" t="s">
        <v>92</v>
      </c>
      <c r="K120" s="124" t="s">
        <v>105</v>
      </c>
      <c r="L120" s="125"/>
      <c r="M120" s="60" t="s">
        <v>1</v>
      </c>
      <c r="N120" s="61" t="s">
        <v>39</v>
      </c>
      <c r="O120" s="61" t="s">
        <v>106</v>
      </c>
      <c r="P120" s="61" t="s">
        <v>107</v>
      </c>
      <c r="Q120" s="61" t="s">
        <v>108</v>
      </c>
      <c r="R120" s="61" t="s">
        <v>109</v>
      </c>
      <c r="S120" s="61" t="s">
        <v>110</v>
      </c>
      <c r="T120" s="62" t="s">
        <v>111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9" customHeight="1">
      <c r="A121" s="30"/>
      <c r="B121" s="31"/>
      <c r="C121" s="67" t="s">
        <v>112</v>
      </c>
      <c r="D121" s="30"/>
      <c r="E121" s="30"/>
      <c r="F121" s="30"/>
      <c r="G121" s="30"/>
      <c r="H121" s="30"/>
      <c r="I121" s="30"/>
      <c r="J121" s="126">
        <f>BK121</f>
        <v>0</v>
      </c>
      <c r="K121" s="30"/>
      <c r="L121" s="31"/>
      <c r="M121" s="63"/>
      <c r="N121" s="54"/>
      <c r="O121" s="64"/>
      <c r="P121" s="127">
        <f>P122</f>
        <v>710.53174200000001</v>
      </c>
      <c r="Q121" s="64"/>
      <c r="R121" s="127">
        <f>R122</f>
        <v>78.05969008000001</v>
      </c>
      <c r="S121" s="64"/>
      <c r="T121" s="12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74</v>
      </c>
      <c r="AU121" s="18" t="s">
        <v>94</v>
      </c>
      <c r="BK121" s="129">
        <f>BK122</f>
        <v>0</v>
      </c>
    </row>
    <row r="122" spans="1:65" s="12" customFormat="1" ht="25.9" customHeight="1">
      <c r="B122" s="130"/>
      <c r="D122" s="131" t="s">
        <v>74</v>
      </c>
      <c r="E122" s="132" t="s">
        <v>113</v>
      </c>
      <c r="F122" s="132" t="s">
        <v>114</v>
      </c>
      <c r="J122" s="133">
        <f>BK122</f>
        <v>0</v>
      </c>
      <c r="L122" s="130"/>
      <c r="M122" s="134"/>
      <c r="N122" s="135"/>
      <c r="O122" s="135"/>
      <c r="P122" s="136">
        <f>P123+P185+P211+P233</f>
        <v>710.53174200000001</v>
      </c>
      <c r="Q122" s="135"/>
      <c r="R122" s="136">
        <f>R123+R185+R211+R233</f>
        <v>78.05969008000001</v>
      </c>
      <c r="S122" s="135"/>
      <c r="T122" s="137">
        <f>T123+T185+T211+T233</f>
        <v>0</v>
      </c>
      <c r="AR122" s="131" t="s">
        <v>82</v>
      </c>
      <c r="AT122" s="138" t="s">
        <v>74</v>
      </c>
      <c r="AU122" s="138" t="s">
        <v>75</v>
      </c>
      <c r="AY122" s="131" t="s">
        <v>115</v>
      </c>
      <c r="BK122" s="139">
        <f>BK123+BK185+BK211+BK233</f>
        <v>0</v>
      </c>
    </row>
    <row r="123" spans="1:65" s="12" customFormat="1" ht="22.9" customHeight="1">
      <c r="B123" s="130"/>
      <c r="D123" s="131" t="s">
        <v>74</v>
      </c>
      <c r="E123" s="140" t="s">
        <v>82</v>
      </c>
      <c r="F123" s="140" t="s">
        <v>116</v>
      </c>
      <c r="J123" s="141">
        <f>BK123</f>
        <v>0</v>
      </c>
      <c r="L123" s="130"/>
      <c r="M123" s="134"/>
      <c r="N123" s="135"/>
      <c r="O123" s="135"/>
      <c r="P123" s="136">
        <f>SUM(P124:P184)</f>
        <v>620.20481800000005</v>
      </c>
      <c r="Q123" s="135"/>
      <c r="R123" s="136">
        <f>SUM(R124:R184)</f>
        <v>1.7127025000000005</v>
      </c>
      <c r="S123" s="135"/>
      <c r="T123" s="137">
        <f>SUM(T124:T184)</f>
        <v>0</v>
      </c>
      <c r="AR123" s="131" t="s">
        <v>82</v>
      </c>
      <c r="AT123" s="138" t="s">
        <v>74</v>
      </c>
      <c r="AU123" s="138" t="s">
        <v>82</v>
      </c>
      <c r="AY123" s="131" t="s">
        <v>115</v>
      </c>
      <c r="BK123" s="139">
        <f>SUM(BK124:BK184)</f>
        <v>0</v>
      </c>
    </row>
    <row r="124" spans="1:65" s="2" customFormat="1" ht="15" customHeight="1">
      <c r="A124" s="30"/>
      <c r="B124" s="142"/>
      <c r="C124" s="143" t="s">
        <v>82</v>
      </c>
      <c r="D124" s="143" t="s">
        <v>117</v>
      </c>
      <c r="E124" s="144" t="s">
        <v>118</v>
      </c>
      <c r="F124" s="145" t="s">
        <v>119</v>
      </c>
      <c r="G124" s="146" t="s">
        <v>120</v>
      </c>
      <c r="H124" s="147">
        <v>5.1999999999999998E-2</v>
      </c>
      <c r="I124" s="148">
        <v>0</v>
      </c>
      <c r="J124" s="148">
        <f>ROUND(I124*H124,2)</f>
        <v>0</v>
      </c>
      <c r="K124" s="149"/>
      <c r="L124" s="31"/>
      <c r="M124" s="150" t="s">
        <v>1</v>
      </c>
      <c r="N124" s="151" t="s">
        <v>40</v>
      </c>
      <c r="O124" s="152">
        <v>111</v>
      </c>
      <c r="P124" s="152">
        <f>O124*H124</f>
        <v>5.7719999999999994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4" t="s">
        <v>121</v>
      </c>
      <c r="AT124" s="154" t="s">
        <v>117</v>
      </c>
      <c r="AU124" s="154" t="s">
        <v>84</v>
      </c>
      <c r="AY124" s="18" t="s">
        <v>115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8" t="s">
        <v>82</v>
      </c>
      <c r="BK124" s="155">
        <f>ROUND(I124*H124,2)</f>
        <v>0</v>
      </c>
      <c r="BL124" s="18" t="s">
        <v>121</v>
      </c>
      <c r="BM124" s="154" t="s">
        <v>122</v>
      </c>
    </row>
    <row r="125" spans="1:65" s="13" customFormat="1">
      <c r="B125" s="156"/>
      <c r="D125" s="157" t="s">
        <v>123</v>
      </c>
      <c r="E125" s="158" t="s">
        <v>1</v>
      </c>
      <c r="F125" s="159" t="s">
        <v>124</v>
      </c>
      <c r="H125" s="158" t="s">
        <v>1</v>
      </c>
      <c r="L125" s="156"/>
      <c r="M125" s="160"/>
      <c r="N125" s="161"/>
      <c r="O125" s="161"/>
      <c r="P125" s="161"/>
      <c r="Q125" s="161"/>
      <c r="R125" s="161"/>
      <c r="S125" s="161"/>
      <c r="T125" s="162"/>
      <c r="AT125" s="158" t="s">
        <v>123</v>
      </c>
      <c r="AU125" s="158" t="s">
        <v>84</v>
      </c>
      <c r="AV125" s="13" t="s">
        <v>82</v>
      </c>
      <c r="AW125" s="13" t="s">
        <v>32</v>
      </c>
      <c r="AX125" s="13" t="s">
        <v>75</v>
      </c>
      <c r="AY125" s="158" t="s">
        <v>115</v>
      </c>
    </row>
    <row r="126" spans="1:65" s="14" customFormat="1">
      <c r="B126" s="163"/>
      <c r="D126" s="157" t="s">
        <v>123</v>
      </c>
      <c r="E126" s="164" t="s">
        <v>1</v>
      </c>
      <c r="F126" s="165" t="s">
        <v>308</v>
      </c>
      <c r="H126" s="166">
        <v>5.1999999999999998E-2</v>
      </c>
      <c r="L126" s="163"/>
      <c r="M126" s="167"/>
      <c r="N126" s="168"/>
      <c r="O126" s="168"/>
      <c r="P126" s="168"/>
      <c r="Q126" s="168"/>
      <c r="R126" s="168"/>
      <c r="S126" s="168"/>
      <c r="T126" s="169"/>
      <c r="AT126" s="164" t="s">
        <v>123</v>
      </c>
      <c r="AU126" s="164" t="s">
        <v>84</v>
      </c>
      <c r="AV126" s="14" t="s">
        <v>84</v>
      </c>
      <c r="AW126" s="14" t="s">
        <v>32</v>
      </c>
      <c r="AX126" s="14" t="s">
        <v>75</v>
      </c>
      <c r="AY126" s="164" t="s">
        <v>115</v>
      </c>
    </row>
    <row r="127" spans="1:65" s="15" customFormat="1">
      <c r="B127" s="170"/>
      <c r="D127" s="157" t="s">
        <v>123</v>
      </c>
      <c r="E127" s="171" t="s">
        <v>1</v>
      </c>
      <c r="F127" s="172" t="s">
        <v>125</v>
      </c>
      <c r="H127" s="173">
        <v>5.1999999999999998E-2</v>
      </c>
      <c r="L127" s="170"/>
      <c r="M127" s="174"/>
      <c r="N127" s="175"/>
      <c r="O127" s="175"/>
      <c r="P127" s="175"/>
      <c r="Q127" s="175"/>
      <c r="R127" s="175"/>
      <c r="S127" s="175"/>
      <c r="T127" s="176"/>
      <c r="AT127" s="171" t="s">
        <v>123</v>
      </c>
      <c r="AU127" s="171" t="s">
        <v>84</v>
      </c>
      <c r="AV127" s="15" t="s">
        <v>121</v>
      </c>
      <c r="AW127" s="15" t="s">
        <v>32</v>
      </c>
      <c r="AX127" s="15" t="s">
        <v>82</v>
      </c>
      <c r="AY127" s="171" t="s">
        <v>115</v>
      </c>
    </row>
    <row r="128" spans="1:65" s="2" customFormat="1" ht="15" customHeight="1">
      <c r="A128" s="30"/>
      <c r="B128" s="142"/>
      <c r="C128" s="143" t="s">
        <v>84</v>
      </c>
      <c r="D128" s="143" t="s">
        <v>117</v>
      </c>
      <c r="E128" s="144" t="s">
        <v>126</v>
      </c>
      <c r="F128" s="145" t="s">
        <v>127</v>
      </c>
      <c r="G128" s="146" t="s">
        <v>120</v>
      </c>
      <c r="H128" s="147">
        <v>7.1999999999999995E-2</v>
      </c>
      <c r="I128" s="148">
        <v>0</v>
      </c>
      <c r="J128" s="148">
        <f>ROUND(I128*H128,2)</f>
        <v>0</v>
      </c>
      <c r="K128" s="149"/>
      <c r="L128" s="31"/>
      <c r="M128" s="150" t="s">
        <v>1</v>
      </c>
      <c r="N128" s="151" t="s">
        <v>40</v>
      </c>
      <c r="O128" s="152">
        <v>58.444000000000003</v>
      </c>
      <c r="P128" s="152">
        <f>O128*H128</f>
        <v>4.2079680000000002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4" t="s">
        <v>121</v>
      </c>
      <c r="AT128" s="154" t="s">
        <v>117</v>
      </c>
      <c r="AU128" s="154" t="s">
        <v>84</v>
      </c>
      <c r="AY128" s="18" t="s">
        <v>115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8" t="s">
        <v>82</v>
      </c>
      <c r="BK128" s="155">
        <f>ROUND(I128*H128,2)</f>
        <v>0</v>
      </c>
      <c r="BL128" s="18" t="s">
        <v>121</v>
      </c>
      <c r="BM128" s="154" t="s">
        <v>128</v>
      </c>
    </row>
    <row r="129" spans="1:65" s="13" customFormat="1">
      <c r="B129" s="156"/>
      <c r="D129" s="157" t="s">
        <v>123</v>
      </c>
      <c r="E129" s="158" t="s">
        <v>1</v>
      </c>
      <c r="F129" s="159" t="s">
        <v>129</v>
      </c>
      <c r="H129" s="158" t="s">
        <v>1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123</v>
      </c>
      <c r="AU129" s="158" t="s">
        <v>84</v>
      </c>
      <c r="AV129" s="13" t="s">
        <v>82</v>
      </c>
      <c r="AW129" s="13" t="s">
        <v>32</v>
      </c>
      <c r="AX129" s="13" t="s">
        <v>75</v>
      </c>
      <c r="AY129" s="158" t="s">
        <v>115</v>
      </c>
    </row>
    <row r="130" spans="1:65" s="14" customFormat="1">
      <c r="B130" s="163"/>
      <c r="D130" s="157" t="s">
        <v>123</v>
      </c>
      <c r="E130" s="164" t="s">
        <v>1</v>
      </c>
      <c r="F130" s="165" t="s">
        <v>307</v>
      </c>
      <c r="H130" s="166">
        <v>7.1999999999999995E-2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123</v>
      </c>
      <c r="AU130" s="164" t="s">
        <v>84</v>
      </c>
      <c r="AV130" s="14" t="s">
        <v>84</v>
      </c>
      <c r="AW130" s="14" t="s">
        <v>32</v>
      </c>
      <c r="AX130" s="14" t="s">
        <v>75</v>
      </c>
      <c r="AY130" s="164" t="s">
        <v>115</v>
      </c>
    </row>
    <row r="131" spans="1:65" s="15" customFormat="1">
      <c r="B131" s="170"/>
      <c r="D131" s="157" t="s">
        <v>123</v>
      </c>
      <c r="E131" s="171" t="s">
        <v>1</v>
      </c>
      <c r="F131" s="172" t="s">
        <v>125</v>
      </c>
      <c r="H131" s="173">
        <v>7.1999999999999995E-2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123</v>
      </c>
      <c r="AU131" s="171" t="s">
        <v>84</v>
      </c>
      <c r="AV131" s="15" t="s">
        <v>121</v>
      </c>
      <c r="AW131" s="15" t="s">
        <v>32</v>
      </c>
      <c r="AX131" s="15" t="s">
        <v>82</v>
      </c>
      <c r="AY131" s="171" t="s">
        <v>115</v>
      </c>
    </row>
    <row r="132" spans="1:65" s="2" customFormat="1" ht="21.4" customHeight="1">
      <c r="A132" s="30"/>
      <c r="B132" s="142"/>
      <c r="C132" s="143" t="s">
        <v>13</v>
      </c>
      <c r="D132" s="143" t="s">
        <v>117</v>
      </c>
      <c r="E132" s="144" t="s">
        <v>130</v>
      </c>
      <c r="F132" s="145" t="s">
        <v>131</v>
      </c>
      <c r="G132" s="146" t="s">
        <v>132</v>
      </c>
      <c r="H132" s="147">
        <v>76.8</v>
      </c>
      <c r="I132" s="148">
        <v>0</v>
      </c>
      <c r="J132" s="148">
        <f>ROUND(I132*H132,2)</f>
        <v>0</v>
      </c>
      <c r="K132" s="149"/>
      <c r="L132" s="31"/>
      <c r="M132" s="150" t="s">
        <v>1</v>
      </c>
      <c r="N132" s="151" t="s">
        <v>40</v>
      </c>
      <c r="O132" s="152">
        <v>2.1000000000000001E-2</v>
      </c>
      <c r="P132" s="152">
        <f>O132*H132</f>
        <v>1.6128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121</v>
      </c>
      <c r="AT132" s="154" t="s">
        <v>117</v>
      </c>
      <c r="AU132" s="154" t="s">
        <v>84</v>
      </c>
      <c r="AY132" s="18" t="s">
        <v>115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8" t="s">
        <v>82</v>
      </c>
      <c r="BK132" s="155">
        <f>ROUND(I132*H132,2)</f>
        <v>0</v>
      </c>
      <c r="BL132" s="18" t="s">
        <v>121</v>
      </c>
      <c r="BM132" s="154" t="s">
        <v>133</v>
      </c>
    </row>
    <row r="133" spans="1:65" s="13" customFormat="1">
      <c r="B133" s="156"/>
      <c r="D133" s="157" t="s">
        <v>123</v>
      </c>
      <c r="E133" s="158" t="s">
        <v>1</v>
      </c>
      <c r="F133" s="159" t="s">
        <v>134</v>
      </c>
      <c r="H133" s="158" t="s">
        <v>1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123</v>
      </c>
      <c r="AU133" s="158" t="s">
        <v>84</v>
      </c>
      <c r="AV133" s="13" t="s">
        <v>82</v>
      </c>
      <c r="AW133" s="13" t="s">
        <v>32</v>
      </c>
      <c r="AX133" s="13" t="s">
        <v>75</v>
      </c>
      <c r="AY133" s="158" t="s">
        <v>115</v>
      </c>
    </row>
    <row r="134" spans="1:65" s="14" customFormat="1">
      <c r="B134" s="163"/>
      <c r="D134" s="157" t="s">
        <v>123</v>
      </c>
      <c r="E134" s="164" t="s">
        <v>1</v>
      </c>
      <c r="F134" s="165" t="s">
        <v>306</v>
      </c>
      <c r="H134" s="166">
        <v>76.8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123</v>
      </c>
      <c r="AU134" s="164" t="s">
        <v>84</v>
      </c>
      <c r="AV134" s="14" t="s">
        <v>84</v>
      </c>
      <c r="AW134" s="14" t="s">
        <v>32</v>
      </c>
      <c r="AX134" s="14" t="s">
        <v>75</v>
      </c>
      <c r="AY134" s="164" t="s">
        <v>115</v>
      </c>
    </row>
    <row r="135" spans="1:65" s="15" customFormat="1">
      <c r="B135" s="170"/>
      <c r="D135" s="157" t="s">
        <v>123</v>
      </c>
      <c r="E135" s="171" t="s">
        <v>1</v>
      </c>
      <c r="F135" s="172" t="s">
        <v>125</v>
      </c>
      <c r="H135" s="173">
        <v>76.8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123</v>
      </c>
      <c r="AU135" s="171" t="s">
        <v>84</v>
      </c>
      <c r="AV135" s="15" t="s">
        <v>121</v>
      </c>
      <c r="AW135" s="15" t="s">
        <v>32</v>
      </c>
      <c r="AX135" s="15" t="s">
        <v>82</v>
      </c>
      <c r="AY135" s="171" t="s">
        <v>115</v>
      </c>
    </row>
    <row r="136" spans="1:65" s="2" customFormat="1" ht="22.5" customHeight="1">
      <c r="A136" s="30"/>
      <c r="B136" s="142"/>
      <c r="C136" s="143" t="s">
        <v>121</v>
      </c>
      <c r="D136" s="143" t="s">
        <v>117</v>
      </c>
      <c r="E136" s="144" t="s">
        <v>135</v>
      </c>
      <c r="F136" s="145" t="s">
        <v>136</v>
      </c>
      <c r="G136" s="146" t="s">
        <v>132</v>
      </c>
      <c r="H136" s="147">
        <v>180.25</v>
      </c>
      <c r="I136" s="148">
        <v>0</v>
      </c>
      <c r="J136" s="148">
        <f>ROUND(I136*H136,2)</f>
        <v>0</v>
      </c>
      <c r="K136" s="149"/>
      <c r="L136" s="31"/>
      <c r="M136" s="150" t="s">
        <v>1</v>
      </c>
      <c r="N136" s="151" t="s">
        <v>40</v>
      </c>
      <c r="O136" s="152">
        <v>0.61699999999999999</v>
      </c>
      <c r="P136" s="152">
        <f>O136*H136</f>
        <v>111.21424999999999</v>
      </c>
      <c r="Q136" s="152">
        <v>8.2500000000000004E-3</v>
      </c>
      <c r="R136" s="152">
        <f>Q136*H136</f>
        <v>1.4870625000000002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121</v>
      </c>
      <c r="AT136" s="154" t="s">
        <v>117</v>
      </c>
      <c r="AU136" s="154" t="s">
        <v>84</v>
      </c>
      <c r="AY136" s="18" t="s">
        <v>115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8" t="s">
        <v>82</v>
      </c>
      <c r="BK136" s="155">
        <f>ROUND(I136*H136,2)</f>
        <v>0</v>
      </c>
      <c r="BL136" s="18" t="s">
        <v>121</v>
      </c>
      <c r="BM136" s="154" t="s">
        <v>137</v>
      </c>
    </row>
    <row r="137" spans="1:65" s="13" customFormat="1">
      <c r="B137" s="156"/>
      <c r="D137" s="157" t="s">
        <v>123</v>
      </c>
      <c r="E137" s="158" t="s">
        <v>1</v>
      </c>
      <c r="F137" s="159" t="s">
        <v>129</v>
      </c>
      <c r="H137" s="158" t="s">
        <v>1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123</v>
      </c>
      <c r="AU137" s="158" t="s">
        <v>84</v>
      </c>
      <c r="AV137" s="13" t="s">
        <v>82</v>
      </c>
      <c r="AW137" s="13" t="s">
        <v>32</v>
      </c>
      <c r="AX137" s="13" t="s">
        <v>75</v>
      </c>
      <c r="AY137" s="158" t="s">
        <v>115</v>
      </c>
    </row>
    <row r="138" spans="1:65" s="14" customFormat="1">
      <c r="B138" s="163"/>
      <c r="D138" s="157" t="s">
        <v>123</v>
      </c>
      <c r="E138" s="164" t="s">
        <v>1</v>
      </c>
      <c r="F138" s="165" t="s">
        <v>309</v>
      </c>
      <c r="H138" s="166">
        <v>180.25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123</v>
      </c>
      <c r="AU138" s="164" t="s">
        <v>84</v>
      </c>
      <c r="AV138" s="14" t="s">
        <v>84</v>
      </c>
      <c r="AW138" s="14" t="s">
        <v>32</v>
      </c>
      <c r="AX138" s="14" t="s">
        <v>75</v>
      </c>
      <c r="AY138" s="164" t="s">
        <v>115</v>
      </c>
    </row>
    <row r="139" spans="1:65" s="15" customFormat="1">
      <c r="B139" s="170"/>
      <c r="D139" s="157" t="s">
        <v>123</v>
      </c>
      <c r="E139" s="171" t="s">
        <v>1</v>
      </c>
      <c r="F139" s="172" t="s">
        <v>125</v>
      </c>
      <c r="H139" s="173">
        <v>180.25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123</v>
      </c>
      <c r="AU139" s="171" t="s">
        <v>84</v>
      </c>
      <c r="AV139" s="15" t="s">
        <v>121</v>
      </c>
      <c r="AW139" s="15" t="s">
        <v>32</v>
      </c>
      <c r="AX139" s="15" t="s">
        <v>82</v>
      </c>
      <c r="AY139" s="171" t="s">
        <v>115</v>
      </c>
    </row>
    <row r="140" spans="1:65" s="2" customFormat="1" ht="24" customHeight="1">
      <c r="A140" s="30"/>
      <c r="B140" s="142"/>
      <c r="C140" s="143" t="s">
        <v>138</v>
      </c>
      <c r="D140" s="143" t="s">
        <v>117</v>
      </c>
      <c r="E140" s="144" t="s">
        <v>139</v>
      </c>
      <c r="F140" s="145" t="s">
        <v>140</v>
      </c>
      <c r="G140" s="146" t="s">
        <v>132</v>
      </c>
      <c r="H140" s="147">
        <v>9.64</v>
      </c>
      <c r="I140" s="148">
        <v>0</v>
      </c>
      <c r="J140" s="148">
        <f>ROUND(I140*H140,2)</f>
        <v>0</v>
      </c>
      <c r="K140" s="149"/>
      <c r="L140" s="31"/>
      <c r="M140" s="150" t="s">
        <v>1</v>
      </c>
      <c r="N140" s="151" t="s">
        <v>40</v>
      </c>
      <c r="O140" s="152">
        <v>3.9369999999999998</v>
      </c>
      <c r="P140" s="152">
        <f>O140*H140</f>
        <v>37.952680000000001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4" t="s">
        <v>121</v>
      </c>
      <c r="AT140" s="154" t="s">
        <v>117</v>
      </c>
      <c r="AU140" s="154" t="s">
        <v>84</v>
      </c>
      <c r="AY140" s="18" t="s">
        <v>115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82</v>
      </c>
      <c r="BK140" s="155">
        <f>ROUND(I140*H140,2)</f>
        <v>0</v>
      </c>
      <c r="BL140" s="18" t="s">
        <v>121</v>
      </c>
      <c r="BM140" s="154" t="s">
        <v>141</v>
      </c>
    </row>
    <row r="141" spans="1:65" s="13" customFormat="1">
      <c r="B141" s="156"/>
      <c r="D141" s="157" t="s">
        <v>123</v>
      </c>
      <c r="E141" s="158" t="s">
        <v>1</v>
      </c>
      <c r="F141" s="159" t="s">
        <v>142</v>
      </c>
      <c r="H141" s="158" t="s">
        <v>1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123</v>
      </c>
      <c r="AU141" s="158" t="s">
        <v>84</v>
      </c>
      <c r="AV141" s="13" t="s">
        <v>82</v>
      </c>
      <c r="AW141" s="13" t="s">
        <v>32</v>
      </c>
      <c r="AX141" s="13" t="s">
        <v>75</v>
      </c>
      <c r="AY141" s="158" t="s">
        <v>115</v>
      </c>
    </row>
    <row r="142" spans="1:65" s="14" customFormat="1">
      <c r="B142" s="163"/>
      <c r="D142" s="157" t="s">
        <v>123</v>
      </c>
      <c r="E142" s="164" t="s">
        <v>1</v>
      </c>
      <c r="F142" s="165" t="s">
        <v>310</v>
      </c>
      <c r="H142" s="166">
        <v>3.64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123</v>
      </c>
      <c r="AU142" s="164" t="s">
        <v>84</v>
      </c>
      <c r="AV142" s="14" t="s">
        <v>84</v>
      </c>
      <c r="AW142" s="14" t="s">
        <v>32</v>
      </c>
      <c r="AX142" s="14" t="s">
        <v>75</v>
      </c>
      <c r="AY142" s="164" t="s">
        <v>115</v>
      </c>
    </row>
    <row r="143" spans="1:65" s="13" customFormat="1">
      <c r="B143" s="156"/>
      <c r="D143" s="157" t="s">
        <v>123</v>
      </c>
      <c r="E143" s="158" t="s">
        <v>1</v>
      </c>
      <c r="F143" s="159" t="s">
        <v>143</v>
      </c>
      <c r="H143" s="158" t="s">
        <v>1</v>
      </c>
      <c r="L143" s="156"/>
      <c r="M143" s="160"/>
      <c r="N143" s="161"/>
      <c r="O143" s="161"/>
      <c r="P143" s="161"/>
      <c r="Q143" s="161"/>
      <c r="R143" s="161"/>
      <c r="S143" s="161"/>
      <c r="T143" s="162"/>
      <c r="AT143" s="158" t="s">
        <v>123</v>
      </c>
      <c r="AU143" s="158" t="s">
        <v>84</v>
      </c>
      <c r="AV143" s="13" t="s">
        <v>82</v>
      </c>
      <c r="AW143" s="13" t="s">
        <v>32</v>
      </c>
      <c r="AX143" s="13" t="s">
        <v>75</v>
      </c>
      <c r="AY143" s="158" t="s">
        <v>115</v>
      </c>
    </row>
    <row r="144" spans="1:65" s="14" customFormat="1">
      <c r="B144" s="163"/>
      <c r="D144" s="157" t="s">
        <v>123</v>
      </c>
      <c r="E144" s="164" t="s">
        <v>1</v>
      </c>
      <c r="F144" s="165" t="s">
        <v>311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123</v>
      </c>
      <c r="AU144" s="164" t="s">
        <v>84</v>
      </c>
      <c r="AV144" s="14" t="s">
        <v>84</v>
      </c>
      <c r="AW144" s="14" t="s">
        <v>32</v>
      </c>
      <c r="AX144" s="14" t="s">
        <v>75</v>
      </c>
      <c r="AY144" s="164" t="s">
        <v>115</v>
      </c>
    </row>
    <row r="145" spans="1:65" s="15" customFormat="1">
      <c r="B145" s="170"/>
      <c r="D145" s="157" t="s">
        <v>123</v>
      </c>
      <c r="E145" s="171" t="s">
        <v>1</v>
      </c>
      <c r="F145" s="172" t="s">
        <v>125</v>
      </c>
      <c r="H145" s="173">
        <v>9.64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123</v>
      </c>
      <c r="AU145" s="171" t="s">
        <v>84</v>
      </c>
      <c r="AV145" s="15" t="s">
        <v>121</v>
      </c>
      <c r="AW145" s="15" t="s">
        <v>32</v>
      </c>
      <c r="AX145" s="15" t="s">
        <v>82</v>
      </c>
      <c r="AY145" s="171" t="s">
        <v>115</v>
      </c>
    </row>
    <row r="146" spans="1:65" s="2" customFormat="1" ht="21.4" customHeight="1">
      <c r="A146" s="30"/>
      <c r="B146" s="142"/>
      <c r="C146" s="143" t="s">
        <v>144</v>
      </c>
      <c r="D146" s="143" t="s">
        <v>117</v>
      </c>
      <c r="E146" s="144" t="s">
        <v>145</v>
      </c>
      <c r="F146" s="145" t="s">
        <v>146</v>
      </c>
      <c r="G146" s="146" t="s">
        <v>132</v>
      </c>
      <c r="H146" s="147">
        <v>180.25</v>
      </c>
      <c r="I146" s="148">
        <v>0</v>
      </c>
      <c r="J146" s="148">
        <f>ROUND(I146*H146,2)</f>
        <v>0</v>
      </c>
      <c r="K146" s="149"/>
      <c r="L146" s="31"/>
      <c r="M146" s="150" t="s">
        <v>1</v>
      </c>
      <c r="N146" s="151" t="s">
        <v>40</v>
      </c>
      <c r="O146" s="152">
        <v>0.48399999999999999</v>
      </c>
      <c r="P146" s="152">
        <f>O146*H146</f>
        <v>87.241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4" t="s">
        <v>121</v>
      </c>
      <c r="AT146" s="154" t="s">
        <v>117</v>
      </c>
      <c r="AU146" s="154" t="s">
        <v>84</v>
      </c>
      <c r="AY146" s="18" t="s">
        <v>115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82</v>
      </c>
      <c r="BK146" s="155">
        <f>ROUND(I146*H146,2)</f>
        <v>0</v>
      </c>
      <c r="BL146" s="18" t="s">
        <v>121</v>
      </c>
      <c r="BM146" s="154" t="s">
        <v>147</v>
      </c>
    </row>
    <row r="147" spans="1:65" s="2" customFormat="1" ht="21.4" customHeight="1">
      <c r="A147" s="30"/>
      <c r="B147" s="142"/>
      <c r="C147" s="143" t="s">
        <v>148</v>
      </c>
      <c r="D147" s="143" t="s">
        <v>117</v>
      </c>
      <c r="E147" s="144" t="s">
        <v>149</v>
      </c>
      <c r="F147" s="145" t="s">
        <v>150</v>
      </c>
      <c r="G147" s="146" t="s">
        <v>132</v>
      </c>
      <c r="H147" s="147">
        <v>257.05</v>
      </c>
      <c r="I147" s="148">
        <v>0</v>
      </c>
      <c r="J147" s="148">
        <f>ROUND(I147*H147,2)</f>
        <v>0</v>
      </c>
      <c r="K147" s="149"/>
      <c r="L147" s="31"/>
      <c r="M147" s="150" t="s">
        <v>1</v>
      </c>
      <c r="N147" s="151" t="s">
        <v>40</v>
      </c>
      <c r="O147" s="152">
        <v>0.106</v>
      </c>
      <c r="P147" s="152">
        <f>O147*H147</f>
        <v>27.247299999999999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121</v>
      </c>
      <c r="AT147" s="154" t="s">
        <v>117</v>
      </c>
      <c r="AU147" s="154" t="s">
        <v>84</v>
      </c>
      <c r="AY147" s="18" t="s">
        <v>115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121</v>
      </c>
      <c r="BM147" s="154" t="s">
        <v>151</v>
      </c>
    </row>
    <row r="148" spans="1:65" s="2" customFormat="1" ht="31.9" customHeight="1">
      <c r="A148" s="30"/>
      <c r="B148" s="142"/>
      <c r="C148" s="143" t="s">
        <v>152</v>
      </c>
      <c r="D148" s="143" t="s">
        <v>117</v>
      </c>
      <c r="E148" s="144" t="s">
        <v>153</v>
      </c>
      <c r="F148" s="145" t="s">
        <v>154</v>
      </c>
      <c r="G148" s="146" t="s">
        <v>132</v>
      </c>
      <c r="H148" s="147">
        <v>2570.5</v>
      </c>
      <c r="I148" s="148">
        <v>0</v>
      </c>
      <c r="J148" s="148">
        <f>ROUND(I148*H148,2)</f>
        <v>0</v>
      </c>
      <c r="K148" s="149"/>
      <c r="L148" s="31"/>
      <c r="M148" s="150" t="s">
        <v>1</v>
      </c>
      <c r="N148" s="151" t="s">
        <v>40</v>
      </c>
      <c r="O148" s="152">
        <v>5.0000000000000001E-3</v>
      </c>
      <c r="P148" s="152">
        <f>O148*H148</f>
        <v>12.852500000000001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4" t="s">
        <v>121</v>
      </c>
      <c r="AT148" s="154" t="s">
        <v>117</v>
      </c>
      <c r="AU148" s="154" t="s">
        <v>84</v>
      </c>
      <c r="AY148" s="18" t="s">
        <v>115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82</v>
      </c>
      <c r="BK148" s="155">
        <f>ROUND(I148*H148,2)</f>
        <v>0</v>
      </c>
      <c r="BL148" s="18" t="s">
        <v>121</v>
      </c>
      <c r="BM148" s="154" t="s">
        <v>155</v>
      </c>
    </row>
    <row r="149" spans="1:65" s="2" customFormat="1" ht="15" customHeight="1">
      <c r="A149" s="30"/>
      <c r="B149" s="142"/>
      <c r="C149" s="143" t="s">
        <v>156</v>
      </c>
      <c r="D149" s="143" t="s">
        <v>117</v>
      </c>
      <c r="E149" s="144" t="s">
        <v>157</v>
      </c>
      <c r="F149" s="145" t="s">
        <v>158</v>
      </c>
      <c r="G149" s="146" t="s">
        <v>132</v>
      </c>
      <c r="H149" s="147">
        <v>86.44</v>
      </c>
      <c r="I149" s="148">
        <v>0</v>
      </c>
      <c r="J149" s="148">
        <f>ROUND(I149*H149,2)</f>
        <v>0</v>
      </c>
      <c r="K149" s="149"/>
      <c r="L149" s="31"/>
      <c r="M149" s="150" t="s">
        <v>1</v>
      </c>
      <c r="N149" s="151" t="s">
        <v>40</v>
      </c>
      <c r="O149" s="152">
        <v>8.9999999999999993E-3</v>
      </c>
      <c r="P149" s="152">
        <f>O149*H149</f>
        <v>0.77795999999999987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121</v>
      </c>
      <c r="AT149" s="154" t="s">
        <v>117</v>
      </c>
      <c r="AU149" s="154" t="s">
        <v>84</v>
      </c>
      <c r="AY149" s="18" t="s">
        <v>115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121</v>
      </c>
      <c r="BM149" s="154" t="s">
        <v>159</v>
      </c>
    </row>
    <row r="150" spans="1:65" s="13" customFormat="1">
      <c r="B150" s="156"/>
      <c r="D150" s="157" t="s">
        <v>123</v>
      </c>
      <c r="E150" s="158" t="s">
        <v>1</v>
      </c>
      <c r="F150" s="159" t="s">
        <v>312</v>
      </c>
      <c r="H150" s="158" t="s">
        <v>1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123</v>
      </c>
      <c r="AU150" s="158" t="s">
        <v>84</v>
      </c>
      <c r="AV150" s="13" t="s">
        <v>82</v>
      </c>
      <c r="AW150" s="13" t="s">
        <v>32</v>
      </c>
      <c r="AX150" s="13" t="s">
        <v>75</v>
      </c>
      <c r="AY150" s="158" t="s">
        <v>115</v>
      </c>
    </row>
    <row r="151" spans="1:65" s="14" customFormat="1">
      <c r="B151" s="163"/>
      <c r="D151" s="157" t="s">
        <v>123</v>
      </c>
      <c r="E151" s="164" t="s">
        <v>1</v>
      </c>
      <c r="F151" s="165" t="s">
        <v>313</v>
      </c>
      <c r="H151" s="166">
        <v>86.44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123</v>
      </c>
      <c r="AU151" s="164" t="s">
        <v>84</v>
      </c>
      <c r="AV151" s="14" t="s">
        <v>84</v>
      </c>
      <c r="AW151" s="14" t="s">
        <v>32</v>
      </c>
      <c r="AX151" s="14" t="s">
        <v>75</v>
      </c>
      <c r="AY151" s="164" t="s">
        <v>115</v>
      </c>
    </row>
    <row r="152" spans="1:65" s="15" customFormat="1">
      <c r="B152" s="170"/>
      <c r="D152" s="157" t="s">
        <v>123</v>
      </c>
      <c r="E152" s="171" t="s">
        <v>1</v>
      </c>
      <c r="F152" s="172" t="s">
        <v>125</v>
      </c>
      <c r="H152" s="173">
        <v>86.44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123</v>
      </c>
      <c r="AU152" s="171" t="s">
        <v>84</v>
      </c>
      <c r="AV152" s="15" t="s">
        <v>121</v>
      </c>
      <c r="AW152" s="15" t="s">
        <v>32</v>
      </c>
      <c r="AX152" s="15" t="s">
        <v>82</v>
      </c>
      <c r="AY152" s="171" t="s">
        <v>115</v>
      </c>
    </row>
    <row r="153" spans="1:65" s="2" customFormat="1" ht="21.4" customHeight="1">
      <c r="A153" s="30"/>
      <c r="B153" s="142"/>
      <c r="C153" s="143" t="s">
        <v>160</v>
      </c>
      <c r="D153" s="143" t="s">
        <v>117</v>
      </c>
      <c r="E153" s="144" t="s">
        <v>161</v>
      </c>
      <c r="F153" s="145" t="s">
        <v>162</v>
      </c>
      <c r="G153" s="146" t="s">
        <v>163</v>
      </c>
      <c r="H153" s="147">
        <v>138.304</v>
      </c>
      <c r="I153" s="148">
        <v>0</v>
      </c>
      <c r="J153" s="148">
        <f>ROUND(I153*H153,2)</f>
        <v>0</v>
      </c>
      <c r="K153" s="149"/>
      <c r="L153" s="31"/>
      <c r="M153" s="150" t="s">
        <v>1</v>
      </c>
      <c r="N153" s="151" t="s">
        <v>40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121</v>
      </c>
      <c r="AT153" s="154" t="s">
        <v>117</v>
      </c>
      <c r="AU153" s="154" t="s">
        <v>84</v>
      </c>
      <c r="AY153" s="18" t="s">
        <v>115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82</v>
      </c>
      <c r="BK153" s="155">
        <f>ROUND(I153*H153,2)</f>
        <v>0</v>
      </c>
      <c r="BL153" s="18" t="s">
        <v>121</v>
      </c>
      <c r="BM153" s="154" t="s">
        <v>164</v>
      </c>
    </row>
    <row r="154" spans="1:65" s="14" customFormat="1">
      <c r="B154" s="163"/>
      <c r="D154" s="157" t="s">
        <v>123</v>
      </c>
      <c r="E154" s="164" t="s">
        <v>1</v>
      </c>
      <c r="F154" s="165" t="s">
        <v>314</v>
      </c>
      <c r="H154" s="166">
        <v>138.304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123</v>
      </c>
      <c r="AU154" s="164" t="s">
        <v>84</v>
      </c>
      <c r="AV154" s="14" t="s">
        <v>84</v>
      </c>
      <c r="AW154" s="14" t="s">
        <v>32</v>
      </c>
      <c r="AX154" s="14" t="s">
        <v>75</v>
      </c>
      <c r="AY154" s="164" t="s">
        <v>115</v>
      </c>
    </row>
    <row r="155" spans="1:65" s="15" customFormat="1">
      <c r="B155" s="170"/>
      <c r="D155" s="157" t="s">
        <v>123</v>
      </c>
      <c r="E155" s="171" t="s">
        <v>1</v>
      </c>
      <c r="F155" s="172" t="s">
        <v>125</v>
      </c>
      <c r="H155" s="173">
        <v>138.304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123</v>
      </c>
      <c r="AU155" s="171" t="s">
        <v>84</v>
      </c>
      <c r="AV155" s="15" t="s">
        <v>121</v>
      </c>
      <c r="AW155" s="15" t="s">
        <v>32</v>
      </c>
      <c r="AX155" s="15" t="s">
        <v>82</v>
      </c>
      <c r="AY155" s="171" t="s">
        <v>115</v>
      </c>
    </row>
    <row r="156" spans="1:65" s="2" customFormat="1" ht="21.4" customHeight="1">
      <c r="A156" s="30"/>
      <c r="B156" s="142"/>
      <c r="C156" s="143" t="s">
        <v>165</v>
      </c>
      <c r="D156" s="143" t="s">
        <v>117</v>
      </c>
      <c r="E156" s="144" t="s">
        <v>166</v>
      </c>
      <c r="F156" s="145" t="s">
        <v>167</v>
      </c>
      <c r="G156" s="146" t="s">
        <v>132</v>
      </c>
      <c r="H156" s="147">
        <v>4.4400000000000004</v>
      </c>
      <c r="I156" s="148">
        <v>0</v>
      </c>
      <c r="J156" s="148">
        <f>ROUND(I156*H156,2)</f>
        <v>0</v>
      </c>
      <c r="K156" s="149"/>
      <c r="L156" s="31"/>
      <c r="M156" s="150" t="s">
        <v>1</v>
      </c>
      <c r="N156" s="151" t="s">
        <v>40</v>
      </c>
      <c r="O156" s="152">
        <v>0.29899999999999999</v>
      </c>
      <c r="P156" s="152">
        <f>O156*H156</f>
        <v>1.3275600000000001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121</v>
      </c>
      <c r="AT156" s="154" t="s">
        <v>117</v>
      </c>
      <c r="AU156" s="154" t="s">
        <v>84</v>
      </c>
      <c r="AY156" s="18" t="s">
        <v>115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82</v>
      </c>
      <c r="BK156" s="155">
        <f>ROUND(I156*H156,2)</f>
        <v>0</v>
      </c>
      <c r="BL156" s="18" t="s">
        <v>121</v>
      </c>
      <c r="BM156" s="154" t="s">
        <v>168</v>
      </c>
    </row>
    <row r="157" spans="1:65" s="13" customFormat="1">
      <c r="B157" s="156"/>
      <c r="D157" s="157" t="s">
        <v>123</v>
      </c>
      <c r="E157" s="158" t="s">
        <v>1</v>
      </c>
      <c r="F157" s="159" t="s">
        <v>142</v>
      </c>
      <c r="H157" s="158" t="s">
        <v>1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123</v>
      </c>
      <c r="AU157" s="158" t="s">
        <v>84</v>
      </c>
      <c r="AV157" s="13" t="s">
        <v>82</v>
      </c>
      <c r="AW157" s="13" t="s">
        <v>32</v>
      </c>
      <c r="AX157" s="13" t="s">
        <v>75</v>
      </c>
      <c r="AY157" s="158" t="s">
        <v>115</v>
      </c>
    </row>
    <row r="158" spans="1:65" s="14" customFormat="1">
      <c r="B158" s="163"/>
      <c r="D158" s="157" t="s">
        <v>123</v>
      </c>
      <c r="E158" s="164" t="s">
        <v>1</v>
      </c>
      <c r="F158" s="165" t="s">
        <v>315</v>
      </c>
      <c r="H158" s="166">
        <v>1.56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123</v>
      </c>
      <c r="AU158" s="164" t="s">
        <v>84</v>
      </c>
      <c r="AV158" s="14" t="s">
        <v>84</v>
      </c>
      <c r="AW158" s="14" t="s">
        <v>32</v>
      </c>
      <c r="AX158" s="14" t="s">
        <v>75</v>
      </c>
      <c r="AY158" s="164" t="s">
        <v>115</v>
      </c>
    </row>
    <row r="159" spans="1:65" s="13" customFormat="1">
      <c r="B159" s="156"/>
      <c r="D159" s="157" t="s">
        <v>123</v>
      </c>
      <c r="E159" s="158" t="s">
        <v>1</v>
      </c>
      <c r="F159" s="159" t="s">
        <v>143</v>
      </c>
      <c r="H159" s="158" t="s">
        <v>1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123</v>
      </c>
      <c r="AU159" s="158" t="s">
        <v>84</v>
      </c>
      <c r="AV159" s="13" t="s">
        <v>82</v>
      </c>
      <c r="AW159" s="13" t="s">
        <v>32</v>
      </c>
      <c r="AX159" s="13" t="s">
        <v>75</v>
      </c>
      <c r="AY159" s="158" t="s">
        <v>115</v>
      </c>
    </row>
    <row r="160" spans="1:65" s="14" customFormat="1">
      <c r="B160" s="163"/>
      <c r="D160" s="157" t="s">
        <v>123</v>
      </c>
      <c r="E160" s="164" t="s">
        <v>1</v>
      </c>
      <c r="F160" s="165" t="s">
        <v>316</v>
      </c>
      <c r="H160" s="166">
        <v>2.88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123</v>
      </c>
      <c r="AU160" s="164" t="s">
        <v>84</v>
      </c>
      <c r="AV160" s="14" t="s">
        <v>84</v>
      </c>
      <c r="AW160" s="14" t="s">
        <v>32</v>
      </c>
      <c r="AX160" s="14" t="s">
        <v>75</v>
      </c>
      <c r="AY160" s="164" t="s">
        <v>115</v>
      </c>
    </row>
    <row r="161" spans="1:65" s="15" customFormat="1">
      <c r="B161" s="170"/>
      <c r="D161" s="157" t="s">
        <v>123</v>
      </c>
      <c r="E161" s="171" t="s">
        <v>1</v>
      </c>
      <c r="F161" s="172" t="s">
        <v>125</v>
      </c>
      <c r="H161" s="173">
        <v>4.4400000000000004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123</v>
      </c>
      <c r="AU161" s="171" t="s">
        <v>84</v>
      </c>
      <c r="AV161" s="15" t="s">
        <v>121</v>
      </c>
      <c r="AW161" s="15" t="s">
        <v>32</v>
      </c>
      <c r="AX161" s="15" t="s">
        <v>82</v>
      </c>
      <c r="AY161" s="171" t="s">
        <v>115</v>
      </c>
    </row>
    <row r="162" spans="1:65" s="2" customFormat="1" ht="21.4" customHeight="1">
      <c r="A162" s="30"/>
      <c r="B162" s="142"/>
      <c r="C162" s="143" t="s">
        <v>169</v>
      </c>
      <c r="D162" s="143" t="s">
        <v>117</v>
      </c>
      <c r="E162" s="144" t="s">
        <v>170</v>
      </c>
      <c r="F162" s="145" t="s">
        <v>171</v>
      </c>
      <c r="G162" s="146" t="s">
        <v>172</v>
      </c>
      <c r="H162" s="147">
        <v>512</v>
      </c>
      <c r="I162" s="148">
        <v>0</v>
      </c>
      <c r="J162" s="148">
        <f>ROUND(I162*H162,2)</f>
        <v>0</v>
      </c>
      <c r="K162" s="149"/>
      <c r="L162" s="31"/>
      <c r="M162" s="150" t="s">
        <v>1</v>
      </c>
      <c r="N162" s="151" t="s">
        <v>40</v>
      </c>
      <c r="O162" s="152">
        <v>8.6999999999999994E-2</v>
      </c>
      <c r="P162" s="152">
        <f>O162*H162</f>
        <v>44.543999999999997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121</v>
      </c>
      <c r="AT162" s="154" t="s">
        <v>117</v>
      </c>
      <c r="AU162" s="154" t="s">
        <v>84</v>
      </c>
      <c r="AY162" s="18" t="s">
        <v>115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82</v>
      </c>
      <c r="BK162" s="155">
        <f>ROUND(I162*H162,2)</f>
        <v>0</v>
      </c>
      <c r="BL162" s="18" t="s">
        <v>121</v>
      </c>
      <c r="BM162" s="154" t="s">
        <v>173</v>
      </c>
    </row>
    <row r="163" spans="1:65" s="13" customFormat="1">
      <c r="B163" s="156"/>
      <c r="D163" s="157" t="s">
        <v>123</v>
      </c>
      <c r="E163" s="158" t="s">
        <v>1</v>
      </c>
      <c r="F163" s="159" t="s">
        <v>174</v>
      </c>
      <c r="H163" s="158" t="s">
        <v>1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123</v>
      </c>
      <c r="AU163" s="158" t="s">
        <v>84</v>
      </c>
      <c r="AV163" s="13" t="s">
        <v>82</v>
      </c>
      <c r="AW163" s="13" t="s">
        <v>32</v>
      </c>
      <c r="AX163" s="13" t="s">
        <v>75</v>
      </c>
      <c r="AY163" s="158" t="s">
        <v>115</v>
      </c>
    </row>
    <row r="164" spans="1:65" s="14" customFormat="1">
      <c r="B164" s="163"/>
      <c r="D164" s="157" t="s">
        <v>123</v>
      </c>
      <c r="E164" s="164" t="s">
        <v>1</v>
      </c>
      <c r="F164" s="165">
        <v>512</v>
      </c>
      <c r="H164" s="166">
        <v>512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123</v>
      </c>
      <c r="AU164" s="164" t="s">
        <v>84</v>
      </c>
      <c r="AV164" s="14" t="s">
        <v>84</v>
      </c>
      <c r="AW164" s="14" t="s">
        <v>32</v>
      </c>
      <c r="AX164" s="14" t="s">
        <v>75</v>
      </c>
      <c r="AY164" s="164" t="s">
        <v>115</v>
      </c>
    </row>
    <row r="165" spans="1:65" s="15" customFormat="1">
      <c r="B165" s="170"/>
      <c r="D165" s="157" t="s">
        <v>123</v>
      </c>
      <c r="E165" s="171" t="s">
        <v>1</v>
      </c>
      <c r="F165" s="172" t="s">
        <v>125</v>
      </c>
      <c r="H165" s="173">
        <v>512</v>
      </c>
      <c r="L165" s="170"/>
      <c r="M165" s="174"/>
      <c r="N165" s="175"/>
      <c r="O165" s="175"/>
      <c r="P165" s="175"/>
      <c r="Q165" s="175"/>
      <c r="R165" s="175"/>
      <c r="S165" s="175"/>
      <c r="T165" s="176"/>
      <c r="AT165" s="171" t="s">
        <v>123</v>
      </c>
      <c r="AU165" s="171" t="s">
        <v>84</v>
      </c>
      <c r="AV165" s="15" t="s">
        <v>121</v>
      </c>
      <c r="AW165" s="15" t="s">
        <v>32</v>
      </c>
      <c r="AX165" s="15" t="s">
        <v>82</v>
      </c>
      <c r="AY165" s="171" t="s">
        <v>115</v>
      </c>
    </row>
    <row r="166" spans="1:65" s="2" customFormat="1" ht="15" customHeight="1">
      <c r="A166" s="30"/>
      <c r="B166" s="142"/>
      <c r="C166" s="177" t="s">
        <v>175</v>
      </c>
      <c r="D166" s="177" t="s">
        <v>176</v>
      </c>
      <c r="E166" s="178" t="s">
        <v>177</v>
      </c>
      <c r="F166" s="179" t="s">
        <v>178</v>
      </c>
      <c r="G166" s="180" t="s">
        <v>179</v>
      </c>
      <c r="H166" s="181">
        <v>12.76</v>
      </c>
      <c r="I166" s="182">
        <v>0</v>
      </c>
      <c r="J166" s="182">
        <f>ROUND(I166*H166,2)</f>
        <v>0</v>
      </c>
      <c r="K166" s="183"/>
      <c r="L166" s="184"/>
      <c r="M166" s="185" t="s">
        <v>1</v>
      </c>
      <c r="N166" s="186" t="s">
        <v>40</v>
      </c>
      <c r="O166" s="152">
        <v>0</v>
      </c>
      <c r="P166" s="152">
        <f>O166*H166</f>
        <v>0</v>
      </c>
      <c r="Q166" s="152">
        <v>1E-3</v>
      </c>
      <c r="R166" s="152">
        <f>Q166*H166</f>
        <v>1.2760000000000001E-2</v>
      </c>
      <c r="S166" s="152">
        <v>0</v>
      </c>
      <c r="T166" s="15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4" t="s">
        <v>152</v>
      </c>
      <c r="AT166" s="154" t="s">
        <v>176</v>
      </c>
      <c r="AU166" s="154" t="s">
        <v>84</v>
      </c>
      <c r="AY166" s="18" t="s">
        <v>115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82</v>
      </c>
      <c r="BK166" s="155">
        <f>ROUND(I166*H166,2)</f>
        <v>0</v>
      </c>
      <c r="BL166" s="18" t="s">
        <v>121</v>
      </c>
      <c r="BM166" s="154" t="s">
        <v>180</v>
      </c>
    </row>
    <row r="167" spans="1:65" s="2" customFormat="1" ht="15" customHeight="1">
      <c r="A167" s="30"/>
      <c r="B167" s="142"/>
      <c r="C167" s="143" t="s">
        <v>181</v>
      </c>
      <c r="D167" s="143" t="s">
        <v>117</v>
      </c>
      <c r="E167" s="144" t="s">
        <v>182</v>
      </c>
      <c r="F167" s="145" t="s">
        <v>183</v>
      </c>
      <c r="G167" s="146" t="s">
        <v>172</v>
      </c>
      <c r="H167" s="147">
        <v>512</v>
      </c>
      <c r="I167" s="148">
        <v>0</v>
      </c>
      <c r="J167" s="148">
        <f>ROUND(I167*H167,2)</f>
        <v>0</v>
      </c>
      <c r="K167" s="149"/>
      <c r="L167" s="31"/>
      <c r="M167" s="150" t="s">
        <v>1</v>
      </c>
      <c r="N167" s="151" t="s">
        <v>40</v>
      </c>
      <c r="O167" s="152">
        <v>0.23200000000000001</v>
      </c>
      <c r="P167" s="152">
        <f>O167*H167</f>
        <v>118.78400000000001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4" t="s">
        <v>121</v>
      </c>
      <c r="AT167" s="154" t="s">
        <v>117</v>
      </c>
      <c r="AU167" s="154" t="s">
        <v>84</v>
      </c>
      <c r="AY167" s="18" t="s">
        <v>115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82</v>
      </c>
      <c r="BK167" s="155">
        <f>ROUND(I167*H167,2)</f>
        <v>0</v>
      </c>
      <c r="BL167" s="18" t="s">
        <v>121</v>
      </c>
      <c r="BM167" s="154" t="s">
        <v>184</v>
      </c>
    </row>
    <row r="168" spans="1:65" s="13" customFormat="1">
      <c r="B168" s="156"/>
      <c r="D168" s="157" t="s">
        <v>123</v>
      </c>
      <c r="E168" s="158" t="s">
        <v>1</v>
      </c>
      <c r="F168" s="159" t="s">
        <v>174</v>
      </c>
      <c r="H168" s="158" t="s">
        <v>1</v>
      </c>
      <c r="L168" s="156"/>
      <c r="M168" s="160"/>
      <c r="N168" s="161"/>
      <c r="O168" s="161"/>
      <c r="P168" s="161"/>
      <c r="Q168" s="161"/>
      <c r="R168" s="161"/>
      <c r="S168" s="161"/>
      <c r="T168" s="162"/>
      <c r="AT168" s="158" t="s">
        <v>123</v>
      </c>
      <c r="AU168" s="158" t="s">
        <v>84</v>
      </c>
      <c r="AV168" s="13" t="s">
        <v>82</v>
      </c>
      <c r="AW168" s="13" t="s">
        <v>32</v>
      </c>
      <c r="AX168" s="13" t="s">
        <v>75</v>
      </c>
      <c r="AY168" s="158" t="s">
        <v>115</v>
      </c>
    </row>
    <row r="169" spans="1:65" s="14" customFormat="1">
      <c r="B169" s="163"/>
      <c r="D169" s="157" t="s">
        <v>123</v>
      </c>
      <c r="E169" s="164" t="s">
        <v>1</v>
      </c>
      <c r="F169" s="165">
        <v>512</v>
      </c>
      <c r="H169" s="166">
        <v>512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123</v>
      </c>
      <c r="AU169" s="164" t="s">
        <v>84</v>
      </c>
      <c r="AV169" s="14" t="s">
        <v>84</v>
      </c>
      <c r="AW169" s="14" t="s">
        <v>32</v>
      </c>
      <c r="AX169" s="14" t="s">
        <v>75</v>
      </c>
      <c r="AY169" s="164" t="s">
        <v>115</v>
      </c>
    </row>
    <row r="170" spans="1:65" s="15" customFormat="1">
      <c r="B170" s="170"/>
      <c r="D170" s="157" t="s">
        <v>123</v>
      </c>
      <c r="E170" s="171" t="s">
        <v>1</v>
      </c>
      <c r="F170" s="172" t="s">
        <v>125</v>
      </c>
      <c r="H170" s="173">
        <v>512</v>
      </c>
      <c r="L170" s="170"/>
      <c r="M170" s="174"/>
      <c r="N170" s="175"/>
      <c r="O170" s="175"/>
      <c r="P170" s="175"/>
      <c r="Q170" s="175"/>
      <c r="R170" s="175"/>
      <c r="S170" s="175"/>
      <c r="T170" s="176"/>
      <c r="AT170" s="171" t="s">
        <v>123</v>
      </c>
      <c r="AU170" s="171" t="s">
        <v>84</v>
      </c>
      <c r="AV170" s="15" t="s">
        <v>121</v>
      </c>
      <c r="AW170" s="15" t="s">
        <v>32</v>
      </c>
      <c r="AX170" s="15" t="s">
        <v>82</v>
      </c>
      <c r="AY170" s="171" t="s">
        <v>115</v>
      </c>
    </row>
    <row r="171" spans="1:65" s="2" customFormat="1" ht="21.4" customHeight="1">
      <c r="A171" s="30"/>
      <c r="B171" s="142"/>
      <c r="C171" s="143" t="s">
        <v>8</v>
      </c>
      <c r="D171" s="143" t="s">
        <v>117</v>
      </c>
      <c r="E171" s="144" t="s">
        <v>185</v>
      </c>
      <c r="F171" s="145" t="s">
        <v>186</v>
      </c>
      <c r="G171" s="146" t="s">
        <v>172</v>
      </c>
      <c r="H171" s="147">
        <v>512</v>
      </c>
      <c r="I171" s="148">
        <v>0</v>
      </c>
      <c r="J171" s="148">
        <f>ROUND(I171*H171,2)</f>
        <v>0</v>
      </c>
      <c r="K171" s="149"/>
      <c r="L171" s="31"/>
      <c r="M171" s="150" t="s">
        <v>1</v>
      </c>
      <c r="N171" s="151" t="s">
        <v>40</v>
      </c>
      <c r="O171" s="152">
        <v>0.26300000000000001</v>
      </c>
      <c r="P171" s="152">
        <f>O171*H171</f>
        <v>134.65600000000001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121</v>
      </c>
      <c r="AT171" s="154" t="s">
        <v>117</v>
      </c>
      <c r="AU171" s="154" t="s">
        <v>84</v>
      </c>
      <c r="AY171" s="18" t="s">
        <v>115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82</v>
      </c>
      <c r="BK171" s="155">
        <f>ROUND(I171*H171,2)</f>
        <v>0</v>
      </c>
      <c r="BL171" s="18" t="s">
        <v>121</v>
      </c>
      <c r="BM171" s="154" t="s">
        <v>187</v>
      </c>
    </row>
    <row r="172" spans="1:65" s="13" customFormat="1">
      <c r="B172" s="156"/>
      <c r="D172" s="157" t="s">
        <v>123</v>
      </c>
      <c r="E172" s="158" t="s">
        <v>1</v>
      </c>
      <c r="F172" s="159" t="s">
        <v>174</v>
      </c>
      <c r="H172" s="158" t="s">
        <v>1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123</v>
      </c>
      <c r="AU172" s="158" t="s">
        <v>84</v>
      </c>
      <c r="AV172" s="13" t="s">
        <v>82</v>
      </c>
      <c r="AW172" s="13" t="s">
        <v>32</v>
      </c>
      <c r="AX172" s="13" t="s">
        <v>75</v>
      </c>
      <c r="AY172" s="158" t="s">
        <v>115</v>
      </c>
    </row>
    <row r="173" spans="1:65" s="14" customFormat="1">
      <c r="B173" s="163"/>
      <c r="D173" s="157" t="s">
        <v>123</v>
      </c>
      <c r="E173" s="164" t="s">
        <v>1</v>
      </c>
      <c r="F173" s="165">
        <v>512</v>
      </c>
      <c r="H173" s="166">
        <v>512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123</v>
      </c>
      <c r="AU173" s="164" t="s">
        <v>84</v>
      </c>
      <c r="AV173" s="14" t="s">
        <v>84</v>
      </c>
      <c r="AW173" s="14" t="s">
        <v>32</v>
      </c>
      <c r="AX173" s="14" t="s">
        <v>75</v>
      </c>
      <c r="AY173" s="164" t="s">
        <v>115</v>
      </c>
    </row>
    <row r="174" spans="1:65" s="15" customFormat="1">
      <c r="B174" s="170"/>
      <c r="D174" s="157" t="s">
        <v>123</v>
      </c>
      <c r="E174" s="171" t="s">
        <v>1</v>
      </c>
      <c r="F174" s="172" t="s">
        <v>125</v>
      </c>
      <c r="H174" s="173">
        <v>512</v>
      </c>
      <c r="L174" s="170"/>
      <c r="M174" s="174"/>
      <c r="N174" s="175"/>
      <c r="O174" s="175"/>
      <c r="P174" s="175"/>
      <c r="Q174" s="175"/>
      <c r="R174" s="175"/>
      <c r="S174" s="175"/>
      <c r="T174" s="176"/>
      <c r="AT174" s="171" t="s">
        <v>123</v>
      </c>
      <c r="AU174" s="171" t="s">
        <v>84</v>
      </c>
      <c r="AV174" s="15" t="s">
        <v>121</v>
      </c>
      <c r="AW174" s="15" t="s">
        <v>32</v>
      </c>
      <c r="AX174" s="15" t="s">
        <v>82</v>
      </c>
      <c r="AY174" s="171" t="s">
        <v>115</v>
      </c>
    </row>
    <row r="175" spans="1:65" s="2" customFormat="1" ht="15" customHeight="1">
      <c r="A175" s="30"/>
      <c r="B175" s="142"/>
      <c r="C175" s="177" t="s">
        <v>188</v>
      </c>
      <c r="D175" s="177" t="s">
        <v>176</v>
      </c>
      <c r="E175" s="178" t="s">
        <v>189</v>
      </c>
      <c r="F175" s="179" t="s">
        <v>190</v>
      </c>
      <c r="G175" s="180" t="s">
        <v>163</v>
      </c>
      <c r="H175" s="181">
        <v>122.88</v>
      </c>
      <c r="I175" s="182">
        <v>0</v>
      </c>
      <c r="J175" s="182">
        <f>ROUND(I175*H175,2)</f>
        <v>0</v>
      </c>
      <c r="K175" s="183"/>
      <c r="L175" s="184"/>
      <c r="M175" s="185" t="s">
        <v>1</v>
      </c>
      <c r="N175" s="186" t="s">
        <v>40</v>
      </c>
      <c r="O175" s="152">
        <v>0</v>
      </c>
      <c r="P175" s="152">
        <f>O175*H175</f>
        <v>0</v>
      </c>
      <c r="Q175" s="152">
        <v>1E-3</v>
      </c>
      <c r="R175" s="152">
        <f>Q175*H175</f>
        <v>0.12288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152</v>
      </c>
      <c r="AT175" s="154" t="s">
        <v>176</v>
      </c>
      <c r="AU175" s="154" t="s">
        <v>84</v>
      </c>
      <c r="AY175" s="18" t="s">
        <v>115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82</v>
      </c>
      <c r="BK175" s="155">
        <f>ROUND(I175*H175,2)</f>
        <v>0</v>
      </c>
      <c r="BL175" s="18" t="s">
        <v>121</v>
      </c>
      <c r="BM175" s="154" t="s">
        <v>191</v>
      </c>
    </row>
    <row r="176" spans="1:65" s="13" customFormat="1">
      <c r="B176" s="156"/>
      <c r="D176" s="157" t="s">
        <v>123</v>
      </c>
      <c r="E176" s="158" t="s">
        <v>1</v>
      </c>
      <c r="F176" s="159" t="s">
        <v>174</v>
      </c>
      <c r="H176" s="158" t="s">
        <v>1</v>
      </c>
      <c r="L176" s="156"/>
      <c r="M176" s="160"/>
      <c r="N176" s="161"/>
      <c r="O176" s="161"/>
      <c r="P176" s="161"/>
      <c r="Q176" s="161"/>
      <c r="R176" s="161"/>
      <c r="S176" s="161"/>
      <c r="T176" s="162"/>
      <c r="AT176" s="158" t="s">
        <v>123</v>
      </c>
      <c r="AU176" s="158" t="s">
        <v>84</v>
      </c>
      <c r="AV176" s="13" t="s">
        <v>82</v>
      </c>
      <c r="AW176" s="13" t="s">
        <v>32</v>
      </c>
      <c r="AX176" s="13" t="s">
        <v>75</v>
      </c>
      <c r="AY176" s="158" t="s">
        <v>115</v>
      </c>
    </row>
    <row r="177" spans="1:65" s="14" customFormat="1">
      <c r="B177" s="163"/>
      <c r="D177" s="157" t="s">
        <v>123</v>
      </c>
      <c r="E177" s="164" t="s">
        <v>1</v>
      </c>
      <c r="F177" s="165" t="s">
        <v>317</v>
      </c>
      <c r="H177" s="166">
        <v>122.88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123</v>
      </c>
      <c r="AU177" s="164" t="s">
        <v>84</v>
      </c>
      <c r="AV177" s="14" t="s">
        <v>84</v>
      </c>
      <c r="AW177" s="14" t="s">
        <v>32</v>
      </c>
      <c r="AX177" s="14" t="s">
        <v>75</v>
      </c>
      <c r="AY177" s="164" t="s">
        <v>115</v>
      </c>
    </row>
    <row r="178" spans="1:65" s="15" customFormat="1">
      <c r="B178" s="170"/>
      <c r="D178" s="157" t="s">
        <v>123</v>
      </c>
      <c r="E178" s="171" t="s">
        <v>1</v>
      </c>
      <c r="F178" s="172" t="s">
        <v>125</v>
      </c>
      <c r="H178" s="173">
        <v>122.88</v>
      </c>
      <c r="L178" s="170"/>
      <c r="M178" s="174"/>
      <c r="N178" s="175"/>
      <c r="O178" s="175"/>
      <c r="P178" s="175"/>
      <c r="Q178" s="175"/>
      <c r="R178" s="175"/>
      <c r="S178" s="175"/>
      <c r="T178" s="176"/>
      <c r="AT178" s="171" t="s">
        <v>123</v>
      </c>
      <c r="AU178" s="171" t="s">
        <v>84</v>
      </c>
      <c r="AV178" s="15" t="s">
        <v>121</v>
      </c>
      <c r="AW178" s="15" t="s">
        <v>32</v>
      </c>
      <c r="AX178" s="15" t="s">
        <v>82</v>
      </c>
      <c r="AY178" s="171" t="s">
        <v>115</v>
      </c>
    </row>
    <row r="179" spans="1:65" s="2" customFormat="1" ht="21.4" customHeight="1">
      <c r="A179" s="30"/>
      <c r="B179" s="142"/>
      <c r="C179" s="143" t="s">
        <v>192</v>
      </c>
      <c r="D179" s="143" t="s">
        <v>117</v>
      </c>
      <c r="E179" s="144" t="s">
        <v>193</v>
      </c>
      <c r="F179" s="145" t="s">
        <v>194</v>
      </c>
      <c r="G179" s="146" t="s">
        <v>195</v>
      </c>
      <c r="H179" s="147">
        <v>90</v>
      </c>
      <c r="I179" s="148">
        <v>0</v>
      </c>
      <c r="J179" s="148">
        <f>ROUND(I179*H179,2)</f>
        <v>0</v>
      </c>
      <c r="K179" s="149"/>
      <c r="L179" s="31"/>
      <c r="M179" s="150" t="s">
        <v>1</v>
      </c>
      <c r="N179" s="151" t="s">
        <v>40</v>
      </c>
      <c r="O179" s="152">
        <v>0.13300000000000001</v>
      </c>
      <c r="P179" s="152">
        <f>O179*H179</f>
        <v>11.97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4" t="s">
        <v>121</v>
      </c>
      <c r="AT179" s="154" t="s">
        <v>117</v>
      </c>
      <c r="AU179" s="154" t="s">
        <v>84</v>
      </c>
      <c r="AY179" s="18" t="s">
        <v>115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82</v>
      </c>
      <c r="BK179" s="155">
        <f>ROUND(I179*H179,2)</f>
        <v>0</v>
      </c>
      <c r="BL179" s="18" t="s">
        <v>121</v>
      </c>
      <c r="BM179" s="154" t="s">
        <v>196</v>
      </c>
    </row>
    <row r="180" spans="1:65" s="2" customFormat="1" ht="15" customHeight="1">
      <c r="A180" s="30"/>
      <c r="B180" s="142"/>
      <c r="C180" s="177" t="s">
        <v>197</v>
      </c>
      <c r="D180" s="177" t="s">
        <v>176</v>
      </c>
      <c r="E180" s="178" t="s">
        <v>198</v>
      </c>
      <c r="F180" s="179" t="s">
        <v>199</v>
      </c>
      <c r="G180" s="180" t="s">
        <v>200</v>
      </c>
      <c r="H180" s="181">
        <v>90</v>
      </c>
      <c r="I180" s="182">
        <v>0</v>
      </c>
      <c r="J180" s="182">
        <f>ROUND(I180*H180,2)</f>
        <v>0</v>
      </c>
      <c r="K180" s="183"/>
      <c r="L180" s="184"/>
      <c r="M180" s="185" t="s">
        <v>1</v>
      </c>
      <c r="N180" s="186" t="s">
        <v>40</v>
      </c>
      <c r="O180" s="152">
        <v>0</v>
      </c>
      <c r="P180" s="152">
        <f>O180*H180</f>
        <v>0</v>
      </c>
      <c r="Q180" s="152">
        <v>1E-3</v>
      </c>
      <c r="R180" s="152">
        <f>Q180*H180</f>
        <v>0.09</v>
      </c>
      <c r="S180" s="152">
        <v>0</v>
      </c>
      <c r="T180" s="153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4" t="s">
        <v>152</v>
      </c>
      <c r="AT180" s="154" t="s">
        <v>176</v>
      </c>
      <c r="AU180" s="154" t="s">
        <v>84</v>
      </c>
      <c r="AY180" s="18" t="s">
        <v>115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82</v>
      </c>
      <c r="BK180" s="155">
        <f>ROUND(I180*H180,2)</f>
        <v>0</v>
      </c>
      <c r="BL180" s="18" t="s">
        <v>121</v>
      </c>
      <c r="BM180" s="154" t="s">
        <v>201</v>
      </c>
    </row>
    <row r="181" spans="1:65" s="2" customFormat="1" ht="15" customHeight="1">
      <c r="A181" s="30"/>
      <c r="B181" s="142"/>
      <c r="C181" s="143" t="s">
        <v>202</v>
      </c>
      <c r="D181" s="143" t="s">
        <v>117</v>
      </c>
      <c r="E181" s="144" t="s">
        <v>203</v>
      </c>
      <c r="F181" s="145" t="s">
        <v>204</v>
      </c>
      <c r="G181" s="146" t="s">
        <v>132</v>
      </c>
      <c r="H181" s="147">
        <v>76.8</v>
      </c>
      <c r="I181" s="148">
        <v>0</v>
      </c>
      <c r="J181" s="148">
        <f>ROUND(I181*H181,2)</f>
        <v>0</v>
      </c>
      <c r="K181" s="149"/>
      <c r="L181" s="31"/>
      <c r="M181" s="150" t="s">
        <v>1</v>
      </c>
      <c r="N181" s="151" t="s">
        <v>40</v>
      </c>
      <c r="O181" s="152">
        <v>0.26100000000000001</v>
      </c>
      <c r="P181" s="152">
        <f>O181*H181</f>
        <v>20.044799999999999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4" t="s">
        <v>121</v>
      </c>
      <c r="AT181" s="154" t="s">
        <v>117</v>
      </c>
      <c r="AU181" s="154" t="s">
        <v>84</v>
      </c>
      <c r="AY181" s="18" t="s">
        <v>115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82</v>
      </c>
      <c r="BK181" s="155">
        <f>ROUND(I181*H181,2)</f>
        <v>0</v>
      </c>
      <c r="BL181" s="18" t="s">
        <v>121</v>
      </c>
      <c r="BM181" s="154" t="s">
        <v>205</v>
      </c>
    </row>
    <row r="182" spans="1:65" s="13" customFormat="1">
      <c r="B182" s="156"/>
      <c r="D182" s="157" t="s">
        <v>123</v>
      </c>
      <c r="E182" s="158" t="s">
        <v>1</v>
      </c>
      <c r="F182" s="159" t="s">
        <v>174</v>
      </c>
      <c r="H182" s="158" t="s">
        <v>1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123</v>
      </c>
      <c r="AU182" s="158" t="s">
        <v>84</v>
      </c>
      <c r="AV182" s="13" t="s">
        <v>82</v>
      </c>
      <c r="AW182" s="13" t="s">
        <v>32</v>
      </c>
      <c r="AX182" s="13" t="s">
        <v>75</v>
      </c>
      <c r="AY182" s="158" t="s">
        <v>115</v>
      </c>
    </row>
    <row r="183" spans="1:65" s="14" customFormat="1">
      <c r="B183" s="163"/>
      <c r="D183" s="157" t="s">
        <v>123</v>
      </c>
      <c r="E183" s="164" t="s">
        <v>1</v>
      </c>
      <c r="F183" s="165" t="s">
        <v>306</v>
      </c>
      <c r="H183" s="166">
        <v>76.8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123</v>
      </c>
      <c r="AU183" s="164" t="s">
        <v>84</v>
      </c>
      <c r="AV183" s="14" t="s">
        <v>84</v>
      </c>
      <c r="AW183" s="14" t="s">
        <v>32</v>
      </c>
      <c r="AX183" s="14" t="s">
        <v>75</v>
      </c>
      <c r="AY183" s="164" t="s">
        <v>115</v>
      </c>
    </row>
    <row r="184" spans="1:65" s="15" customFormat="1">
      <c r="B184" s="170"/>
      <c r="D184" s="157" t="s">
        <v>123</v>
      </c>
      <c r="E184" s="171" t="s">
        <v>1</v>
      </c>
      <c r="F184" s="172" t="s">
        <v>125</v>
      </c>
      <c r="H184" s="173">
        <v>76.8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123</v>
      </c>
      <c r="AU184" s="171" t="s">
        <v>84</v>
      </c>
      <c r="AV184" s="15" t="s">
        <v>121</v>
      </c>
      <c r="AW184" s="15" t="s">
        <v>32</v>
      </c>
      <c r="AX184" s="15" t="s">
        <v>82</v>
      </c>
      <c r="AY184" s="171" t="s">
        <v>115</v>
      </c>
    </row>
    <row r="185" spans="1:65" s="12" customFormat="1" ht="22.9" customHeight="1">
      <c r="B185" s="130"/>
      <c r="D185" s="131" t="s">
        <v>74</v>
      </c>
      <c r="E185" s="140" t="s">
        <v>84</v>
      </c>
      <c r="F185" s="140" t="s">
        <v>206</v>
      </c>
      <c r="J185" s="141">
        <f>BK185</f>
        <v>0</v>
      </c>
      <c r="L185" s="130"/>
      <c r="M185" s="134"/>
      <c r="N185" s="135"/>
      <c r="O185" s="135"/>
      <c r="P185" s="136">
        <f>SUM(P186:P210)</f>
        <v>54.234254</v>
      </c>
      <c r="Q185" s="135"/>
      <c r="R185" s="136">
        <f>SUM(R186:R210)</f>
        <v>10.731187580000002</v>
      </c>
      <c r="S185" s="135"/>
      <c r="T185" s="137">
        <f>SUM(T186:T210)</f>
        <v>0</v>
      </c>
      <c r="AR185" s="131" t="s">
        <v>82</v>
      </c>
      <c r="AT185" s="138" t="s">
        <v>74</v>
      </c>
      <c r="AU185" s="138" t="s">
        <v>82</v>
      </c>
      <c r="AY185" s="131" t="s">
        <v>115</v>
      </c>
      <c r="BK185" s="139">
        <f>SUM(BK186:BK210)</f>
        <v>0</v>
      </c>
    </row>
    <row r="186" spans="1:65" s="2" customFormat="1" ht="21.4" customHeight="1">
      <c r="A186" s="30"/>
      <c r="B186" s="142"/>
      <c r="C186" s="143" t="s">
        <v>207</v>
      </c>
      <c r="D186" s="143" t="s">
        <v>117</v>
      </c>
      <c r="E186" s="144" t="s">
        <v>208</v>
      </c>
      <c r="F186" s="145" t="s">
        <v>209</v>
      </c>
      <c r="G186" s="146" t="s">
        <v>172</v>
      </c>
      <c r="H186" s="147">
        <v>721</v>
      </c>
      <c r="I186" s="148">
        <v>0</v>
      </c>
      <c r="J186" s="148">
        <f>ROUND(I186*H186,2)</f>
        <v>0</v>
      </c>
      <c r="K186" s="149"/>
      <c r="L186" s="31"/>
      <c r="M186" s="150" t="s">
        <v>1</v>
      </c>
      <c r="N186" s="151" t="s">
        <v>40</v>
      </c>
      <c r="O186" s="152">
        <v>6.5000000000000002E-2</v>
      </c>
      <c r="P186" s="152">
        <f>O186*H186</f>
        <v>46.865000000000002</v>
      </c>
      <c r="Q186" s="152">
        <v>2.2000000000000001E-4</v>
      </c>
      <c r="R186" s="152">
        <f>Q186*H186</f>
        <v>0.15862000000000001</v>
      </c>
      <c r="S186" s="152">
        <v>0</v>
      </c>
      <c r="T186" s="153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4" t="s">
        <v>121</v>
      </c>
      <c r="AT186" s="154" t="s">
        <v>117</v>
      </c>
      <c r="AU186" s="154" t="s">
        <v>84</v>
      </c>
      <c r="AY186" s="18" t="s">
        <v>115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82</v>
      </c>
      <c r="BK186" s="155">
        <f>ROUND(I186*H186,2)</f>
        <v>0</v>
      </c>
      <c r="BL186" s="18" t="s">
        <v>121</v>
      </c>
      <c r="BM186" s="154" t="s">
        <v>210</v>
      </c>
    </row>
    <row r="187" spans="1:65" s="13" customFormat="1">
      <c r="B187" s="156"/>
      <c r="D187" s="157" t="s">
        <v>123</v>
      </c>
      <c r="E187" s="158" t="s">
        <v>1</v>
      </c>
      <c r="F187" s="159" t="s">
        <v>129</v>
      </c>
      <c r="H187" s="158" t="s">
        <v>1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123</v>
      </c>
      <c r="AU187" s="158" t="s">
        <v>84</v>
      </c>
      <c r="AV187" s="13" t="s">
        <v>82</v>
      </c>
      <c r="AW187" s="13" t="s">
        <v>32</v>
      </c>
      <c r="AX187" s="13" t="s">
        <v>75</v>
      </c>
      <c r="AY187" s="158" t="s">
        <v>115</v>
      </c>
    </row>
    <row r="188" spans="1:65" s="14" customFormat="1">
      <c r="B188" s="163"/>
      <c r="D188" s="157" t="s">
        <v>123</v>
      </c>
      <c r="E188" s="164" t="s">
        <v>1</v>
      </c>
      <c r="F188" s="165">
        <v>721</v>
      </c>
      <c r="H188" s="166">
        <v>721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123</v>
      </c>
      <c r="AU188" s="164" t="s">
        <v>84</v>
      </c>
      <c r="AV188" s="14" t="s">
        <v>84</v>
      </c>
      <c r="AW188" s="14" t="s">
        <v>32</v>
      </c>
      <c r="AX188" s="14" t="s">
        <v>75</v>
      </c>
      <c r="AY188" s="164" t="s">
        <v>115</v>
      </c>
    </row>
    <row r="189" spans="1:65" s="15" customFormat="1">
      <c r="B189" s="170"/>
      <c r="D189" s="157" t="s">
        <v>123</v>
      </c>
      <c r="E189" s="171" t="s">
        <v>1</v>
      </c>
      <c r="F189" s="172" t="s">
        <v>125</v>
      </c>
      <c r="H189" s="173">
        <v>721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123</v>
      </c>
      <c r="AU189" s="171" t="s">
        <v>84</v>
      </c>
      <c r="AV189" s="15" t="s">
        <v>121</v>
      </c>
      <c r="AW189" s="15" t="s">
        <v>32</v>
      </c>
      <c r="AX189" s="15" t="s">
        <v>82</v>
      </c>
      <c r="AY189" s="171" t="s">
        <v>115</v>
      </c>
    </row>
    <row r="190" spans="1:65" s="2" customFormat="1" ht="15" customHeight="1">
      <c r="A190" s="30"/>
      <c r="B190" s="142"/>
      <c r="C190" s="239" t="s">
        <v>7</v>
      </c>
      <c r="D190" s="239" t="s">
        <v>176</v>
      </c>
      <c r="E190" s="240" t="s">
        <v>211</v>
      </c>
      <c r="F190" s="241" t="s">
        <v>318</v>
      </c>
      <c r="G190" s="242" t="s">
        <v>172</v>
      </c>
      <c r="H190" s="243">
        <v>0</v>
      </c>
      <c r="I190" s="244">
        <v>0</v>
      </c>
      <c r="J190" s="244">
        <f>ROUND(I190*H190,2)</f>
        <v>0</v>
      </c>
      <c r="K190" s="183"/>
      <c r="L190" s="184"/>
      <c r="M190" s="185" t="s">
        <v>1</v>
      </c>
      <c r="N190" s="186" t="s">
        <v>40</v>
      </c>
      <c r="O190" s="152">
        <v>0</v>
      </c>
      <c r="P190" s="152">
        <f>O190*H190</f>
        <v>0</v>
      </c>
      <c r="Q190" s="152">
        <v>1E-4</v>
      </c>
      <c r="R190" s="152">
        <f>Q190*H190</f>
        <v>0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152</v>
      </c>
      <c r="AT190" s="154" t="s">
        <v>176</v>
      </c>
      <c r="AU190" s="154" t="s">
        <v>84</v>
      </c>
      <c r="AY190" s="18" t="s">
        <v>115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82</v>
      </c>
      <c r="BK190" s="155">
        <f>ROUND(I190*H190,2)</f>
        <v>0</v>
      </c>
      <c r="BL190" s="18" t="s">
        <v>121</v>
      </c>
      <c r="BM190" s="154" t="s">
        <v>212</v>
      </c>
    </row>
    <row r="191" spans="1:65" s="14" customFormat="1">
      <c r="B191" s="163"/>
      <c r="C191" s="245"/>
      <c r="D191" s="246" t="s">
        <v>123</v>
      </c>
      <c r="E191" s="247" t="s">
        <v>1</v>
      </c>
      <c r="F191" s="248">
        <v>0</v>
      </c>
      <c r="G191" s="245"/>
      <c r="H191" s="249">
        <v>0</v>
      </c>
      <c r="I191" s="245"/>
      <c r="J191" s="245"/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123</v>
      </c>
      <c r="AU191" s="164" t="s">
        <v>84</v>
      </c>
      <c r="AV191" s="14" t="s">
        <v>84</v>
      </c>
      <c r="AW191" s="14" t="s">
        <v>32</v>
      </c>
      <c r="AX191" s="14" t="s">
        <v>75</v>
      </c>
      <c r="AY191" s="164" t="s">
        <v>115</v>
      </c>
    </row>
    <row r="192" spans="1:65" s="16" customFormat="1">
      <c r="B192" s="187"/>
      <c r="C192" s="245"/>
      <c r="D192" s="246" t="s">
        <v>123</v>
      </c>
      <c r="E192" s="247" t="s">
        <v>1</v>
      </c>
      <c r="F192" s="248" t="s">
        <v>213</v>
      </c>
      <c r="G192" s="245"/>
      <c r="H192" s="249">
        <v>0</v>
      </c>
      <c r="I192" s="245"/>
      <c r="J192" s="245"/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123</v>
      </c>
      <c r="AU192" s="188" t="s">
        <v>84</v>
      </c>
      <c r="AV192" s="16" t="s">
        <v>13</v>
      </c>
      <c r="AW192" s="16" t="s">
        <v>32</v>
      </c>
      <c r="AX192" s="16" t="s">
        <v>75</v>
      </c>
      <c r="AY192" s="188" t="s">
        <v>115</v>
      </c>
    </row>
    <row r="193" spans="1:65" s="14" customFormat="1">
      <c r="B193" s="163"/>
      <c r="C193" s="245"/>
      <c r="D193" s="246" t="s">
        <v>123</v>
      </c>
      <c r="E193" s="247" t="s">
        <v>1</v>
      </c>
      <c r="F193" s="248">
        <v>0</v>
      </c>
      <c r="G193" s="245"/>
      <c r="H193" s="249">
        <v>0</v>
      </c>
      <c r="I193" s="245"/>
      <c r="J193" s="245"/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123</v>
      </c>
      <c r="AU193" s="164" t="s">
        <v>84</v>
      </c>
      <c r="AV193" s="14" t="s">
        <v>84</v>
      </c>
      <c r="AW193" s="14" t="s">
        <v>32</v>
      </c>
      <c r="AX193" s="14" t="s">
        <v>75</v>
      </c>
      <c r="AY193" s="164" t="s">
        <v>115</v>
      </c>
    </row>
    <row r="194" spans="1:65" s="15" customFormat="1">
      <c r="B194" s="170"/>
      <c r="C194" s="245"/>
      <c r="D194" s="246" t="s">
        <v>123</v>
      </c>
      <c r="E194" s="247" t="s">
        <v>1</v>
      </c>
      <c r="F194" s="248" t="s">
        <v>125</v>
      </c>
      <c r="G194" s="245"/>
      <c r="H194" s="249">
        <v>0</v>
      </c>
      <c r="I194" s="245"/>
      <c r="J194" s="245"/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123</v>
      </c>
      <c r="AU194" s="171" t="s">
        <v>84</v>
      </c>
      <c r="AV194" s="15" t="s">
        <v>121</v>
      </c>
      <c r="AW194" s="15" t="s">
        <v>32</v>
      </c>
      <c r="AX194" s="15" t="s">
        <v>82</v>
      </c>
      <c r="AY194" s="171" t="s">
        <v>115</v>
      </c>
    </row>
    <row r="195" spans="1:65" s="2" customFormat="1" ht="15" customHeight="1">
      <c r="A195" s="30"/>
      <c r="B195" s="142"/>
      <c r="C195" s="177" t="s">
        <v>214</v>
      </c>
      <c r="D195" s="177" t="s">
        <v>176</v>
      </c>
      <c r="E195" s="178" t="s">
        <v>215</v>
      </c>
      <c r="F195" s="179" t="s">
        <v>318</v>
      </c>
      <c r="G195" s="180" t="s">
        <v>172</v>
      </c>
      <c r="H195" s="181">
        <v>829.15</v>
      </c>
      <c r="I195" s="182">
        <v>0</v>
      </c>
      <c r="J195" s="182">
        <f>ROUND(I195*H195,2)</f>
        <v>0</v>
      </c>
      <c r="K195" s="183"/>
      <c r="L195" s="184"/>
      <c r="M195" s="185" t="s">
        <v>1</v>
      </c>
      <c r="N195" s="186" t="s">
        <v>40</v>
      </c>
      <c r="O195" s="152">
        <v>0</v>
      </c>
      <c r="P195" s="152">
        <f>O195*H195</f>
        <v>0</v>
      </c>
      <c r="Q195" s="152">
        <v>1E-4</v>
      </c>
      <c r="R195" s="152">
        <f>Q195*H195</f>
        <v>8.2915000000000003E-2</v>
      </c>
      <c r="S195" s="152">
        <v>0</v>
      </c>
      <c r="T195" s="15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4" t="s">
        <v>152</v>
      </c>
      <c r="AT195" s="154" t="s">
        <v>176</v>
      </c>
      <c r="AU195" s="154" t="s">
        <v>84</v>
      </c>
      <c r="AY195" s="18" t="s">
        <v>115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82</v>
      </c>
      <c r="BK195" s="155">
        <f>ROUND(I195*H195,2)</f>
        <v>0</v>
      </c>
      <c r="BL195" s="18" t="s">
        <v>121</v>
      </c>
      <c r="BM195" s="154" t="s">
        <v>216</v>
      </c>
    </row>
    <row r="196" spans="1:65" s="14" customFormat="1">
      <c r="B196" s="163"/>
      <c r="D196" s="157" t="s">
        <v>123</v>
      </c>
      <c r="E196" s="164" t="s">
        <v>1</v>
      </c>
      <c r="F196" s="165"/>
      <c r="H196" s="166"/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123</v>
      </c>
      <c r="AU196" s="164" t="s">
        <v>84</v>
      </c>
      <c r="AV196" s="14" t="s">
        <v>84</v>
      </c>
      <c r="AW196" s="14" t="s">
        <v>32</v>
      </c>
      <c r="AX196" s="14" t="s">
        <v>75</v>
      </c>
      <c r="AY196" s="164" t="s">
        <v>115</v>
      </c>
    </row>
    <row r="197" spans="1:65" s="16" customFormat="1">
      <c r="B197" s="187"/>
      <c r="D197" s="157" t="s">
        <v>123</v>
      </c>
      <c r="E197" s="188" t="s">
        <v>1</v>
      </c>
      <c r="F197" s="189" t="s">
        <v>213</v>
      </c>
      <c r="H197" s="190">
        <v>721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123</v>
      </c>
      <c r="AU197" s="188" t="s">
        <v>84</v>
      </c>
      <c r="AV197" s="16" t="s">
        <v>13</v>
      </c>
      <c r="AW197" s="16" t="s">
        <v>32</v>
      </c>
      <c r="AX197" s="16" t="s">
        <v>75</v>
      </c>
      <c r="AY197" s="188" t="s">
        <v>115</v>
      </c>
    </row>
    <row r="198" spans="1:65" s="14" customFormat="1">
      <c r="B198" s="163"/>
      <c r="D198" s="157" t="s">
        <v>123</v>
      </c>
      <c r="E198" s="164" t="s">
        <v>1</v>
      </c>
      <c r="F198" s="165" t="s">
        <v>319</v>
      </c>
      <c r="H198" s="166">
        <v>108.15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123</v>
      </c>
      <c r="AU198" s="164" t="s">
        <v>84</v>
      </c>
      <c r="AV198" s="14" t="s">
        <v>84</v>
      </c>
      <c r="AW198" s="14" t="s">
        <v>32</v>
      </c>
      <c r="AX198" s="14" t="s">
        <v>75</v>
      </c>
      <c r="AY198" s="164" t="s">
        <v>115</v>
      </c>
    </row>
    <row r="199" spans="1:65" s="15" customFormat="1">
      <c r="B199" s="170"/>
      <c r="D199" s="157" t="s">
        <v>123</v>
      </c>
      <c r="E199" s="171" t="s">
        <v>1</v>
      </c>
      <c r="F199" s="172" t="s">
        <v>125</v>
      </c>
      <c r="H199" s="173">
        <v>829.15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123</v>
      </c>
      <c r="AU199" s="171" t="s">
        <v>84</v>
      </c>
      <c r="AV199" s="15" t="s">
        <v>121</v>
      </c>
      <c r="AW199" s="15" t="s">
        <v>32</v>
      </c>
      <c r="AX199" s="15" t="s">
        <v>82</v>
      </c>
      <c r="AY199" s="171" t="s">
        <v>115</v>
      </c>
    </row>
    <row r="200" spans="1:65" s="2" customFormat="1" ht="31.9" customHeight="1">
      <c r="A200" s="30"/>
      <c r="B200" s="142"/>
      <c r="C200" s="143" t="s">
        <v>217</v>
      </c>
      <c r="D200" s="143" t="s">
        <v>117</v>
      </c>
      <c r="E200" s="144" t="s">
        <v>218</v>
      </c>
      <c r="F200" s="145" t="s">
        <v>219</v>
      </c>
      <c r="G200" s="146" t="s">
        <v>132</v>
      </c>
      <c r="H200" s="147">
        <v>4.82</v>
      </c>
      <c r="I200" s="148">
        <v>0</v>
      </c>
      <c r="J200" s="148">
        <f>ROUND(I200*H200,2)</f>
        <v>0</v>
      </c>
      <c r="K200" s="149"/>
      <c r="L200" s="31"/>
      <c r="M200" s="150" t="s">
        <v>1</v>
      </c>
      <c r="N200" s="151" t="s">
        <v>40</v>
      </c>
      <c r="O200" s="152">
        <v>1.0249999999999999</v>
      </c>
      <c r="P200" s="152">
        <f>O200*H200</f>
        <v>4.9405000000000001</v>
      </c>
      <c r="Q200" s="152">
        <v>2.16</v>
      </c>
      <c r="R200" s="152">
        <f>Q200*H200</f>
        <v>10.411200000000001</v>
      </c>
      <c r="S200" s="152">
        <v>0</v>
      </c>
      <c r="T200" s="15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4" t="s">
        <v>121</v>
      </c>
      <c r="AT200" s="154" t="s">
        <v>117</v>
      </c>
      <c r="AU200" s="154" t="s">
        <v>84</v>
      </c>
      <c r="AY200" s="18" t="s">
        <v>115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82</v>
      </c>
      <c r="BK200" s="155">
        <f>ROUND(I200*H200,2)</f>
        <v>0</v>
      </c>
      <c r="BL200" s="18" t="s">
        <v>121</v>
      </c>
      <c r="BM200" s="154" t="s">
        <v>220</v>
      </c>
    </row>
    <row r="201" spans="1:65" s="13" customFormat="1">
      <c r="B201" s="156"/>
      <c r="D201" s="157" t="s">
        <v>123</v>
      </c>
      <c r="E201" s="158" t="s">
        <v>1</v>
      </c>
      <c r="F201" s="159" t="s">
        <v>142</v>
      </c>
      <c r="H201" s="158" t="s">
        <v>1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123</v>
      </c>
      <c r="AU201" s="158" t="s">
        <v>84</v>
      </c>
      <c r="AV201" s="13" t="s">
        <v>82</v>
      </c>
      <c r="AW201" s="13" t="s">
        <v>32</v>
      </c>
      <c r="AX201" s="13" t="s">
        <v>75</v>
      </c>
      <c r="AY201" s="158" t="s">
        <v>115</v>
      </c>
    </row>
    <row r="202" spans="1:65" s="14" customFormat="1">
      <c r="B202" s="163"/>
      <c r="D202" s="157" t="s">
        <v>123</v>
      </c>
      <c r="E202" s="164" t="s">
        <v>1</v>
      </c>
      <c r="F202" s="165" t="s">
        <v>320</v>
      </c>
      <c r="H202" s="166">
        <v>1.82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123</v>
      </c>
      <c r="AU202" s="164" t="s">
        <v>84</v>
      </c>
      <c r="AV202" s="14" t="s">
        <v>84</v>
      </c>
      <c r="AW202" s="14" t="s">
        <v>32</v>
      </c>
      <c r="AX202" s="14" t="s">
        <v>75</v>
      </c>
      <c r="AY202" s="164" t="s">
        <v>115</v>
      </c>
    </row>
    <row r="203" spans="1:65" s="13" customFormat="1">
      <c r="B203" s="156"/>
      <c r="D203" s="157" t="s">
        <v>123</v>
      </c>
      <c r="E203" s="158" t="s">
        <v>1</v>
      </c>
      <c r="F203" s="159" t="s">
        <v>143</v>
      </c>
      <c r="H203" s="158" t="s">
        <v>1</v>
      </c>
      <c r="L203" s="156"/>
      <c r="M203" s="160"/>
      <c r="N203" s="161"/>
      <c r="O203" s="161"/>
      <c r="P203" s="161"/>
      <c r="Q203" s="161"/>
      <c r="R203" s="161"/>
      <c r="S203" s="161"/>
      <c r="T203" s="162"/>
      <c r="AT203" s="158" t="s">
        <v>123</v>
      </c>
      <c r="AU203" s="158" t="s">
        <v>84</v>
      </c>
      <c r="AV203" s="13" t="s">
        <v>82</v>
      </c>
      <c r="AW203" s="13" t="s">
        <v>32</v>
      </c>
      <c r="AX203" s="13" t="s">
        <v>75</v>
      </c>
      <c r="AY203" s="158" t="s">
        <v>115</v>
      </c>
    </row>
    <row r="204" spans="1:65" s="14" customFormat="1">
      <c r="B204" s="163"/>
      <c r="D204" s="157" t="s">
        <v>123</v>
      </c>
      <c r="E204" s="164" t="s">
        <v>1</v>
      </c>
      <c r="F204" s="165" t="s">
        <v>321</v>
      </c>
      <c r="H204" s="166">
        <v>3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123</v>
      </c>
      <c r="AU204" s="164" t="s">
        <v>84</v>
      </c>
      <c r="AV204" s="14" t="s">
        <v>84</v>
      </c>
      <c r="AW204" s="14" t="s">
        <v>32</v>
      </c>
      <c r="AX204" s="14" t="s">
        <v>75</v>
      </c>
      <c r="AY204" s="164" t="s">
        <v>115</v>
      </c>
    </row>
    <row r="205" spans="1:65" s="15" customFormat="1">
      <c r="B205" s="170"/>
      <c r="D205" s="157" t="s">
        <v>123</v>
      </c>
      <c r="E205" s="171" t="s">
        <v>1</v>
      </c>
      <c r="F205" s="172" t="s">
        <v>125</v>
      </c>
      <c r="H205" s="173">
        <v>4.82</v>
      </c>
      <c r="L205" s="170"/>
      <c r="M205" s="174"/>
      <c r="N205" s="175"/>
      <c r="O205" s="175"/>
      <c r="P205" s="175"/>
      <c r="Q205" s="175"/>
      <c r="R205" s="175"/>
      <c r="S205" s="175"/>
      <c r="T205" s="176"/>
      <c r="AT205" s="171" t="s">
        <v>123</v>
      </c>
      <c r="AU205" s="171" t="s">
        <v>84</v>
      </c>
      <c r="AV205" s="15" t="s">
        <v>121</v>
      </c>
      <c r="AW205" s="15" t="s">
        <v>32</v>
      </c>
      <c r="AX205" s="15" t="s">
        <v>82</v>
      </c>
      <c r="AY205" s="171" t="s">
        <v>115</v>
      </c>
    </row>
    <row r="206" spans="1:65" s="2" customFormat="1" ht="21.4" customHeight="1">
      <c r="A206" s="30"/>
      <c r="B206" s="142"/>
      <c r="C206" s="143" t="s">
        <v>221</v>
      </c>
      <c r="D206" s="143" t="s">
        <v>117</v>
      </c>
      <c r="E206" s="144" t="s">
        <v>222</v>
      </c>
      <c r="F206" s="145" t="s">
        <v>223</v>
      </c>
      <c r="G206" s="146" t="s">
        <v>163</v>
      </c>
      <c r="H206" s="147">
        <v>7.3999999999999996E-2</v>
      </c>
      <c r="I206" s="148">
        <v>0</v>
      </c>
      <c r="J206" s="148">
        <f>ROUND(I206*H206,2)</f>
        <v>0</v>
      </c>
      <c r="K206" s="149"/>
      <c r="L206" s="31"/>
      <c r="M206" s="150" t="s">
        <v>1</v>
      </c>
      <c r="N206" s="151" t="s">
        <v>40</v>
      </c>
      <c r="O206" s="152">
        <v>32.820999999999998</v>
      </c>
      <c r="P206" s="152">
        <f>O206*H206</f>
        <v>2.4287539999999996</v>
      </c>
      <c r="Q206" s="152">
        <v>1.0601700000000001</v>
      </c>
      <c r="R206" s="152">
        <f>Q206*H206</f>
        <v>7.8452579999999994E-2</v>
      </c>
      <c r="S206" s="152">
        <v>0</v>
      </c>
      <c r="T206" s="15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4" t="s">
        <v>121</v>
      </c>
      <c r="AT206" s="154" t="s">
        <v>117</v>
      </c>
      <c r="AU206" s="154" t="s">
        <v>84</v>
      </c>
      <c r="AY206" s="18" t="s">
        <v>115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82</v>
      </c>
      <c r="BK206" s="155">
        <f>ROUND(I206*H206,2)</f>
        <v>0</v>
      </c>
      <c r="BL206" s="18" t="s">
        <v>121</v>
      </c>
      <c r="BM206" s="154" t="s">
        <v>224</v>
      </c>
    </row>
    <row r="207" spans="1:65" s="14" customFormat="1">
      <c r="B207" s="163"/>
      <c r="D207" s="157" t="s">
        <v>123</v>
      </c>
      <c r="E207" s="164" t="s">
        <v>1</v>
      </c>
      <c r="F207" s="165" t="s">
        <v>225</v>
      </c>
      <c r="H207" s="166">
        <v>6.7000000000000004E-2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123</v>
      </c>
      <c r="AU207" s="164" t="s">
        <v>84</v>
      </c>
      <c r="AV207" s="14" t="s">
        <v>84</v>
      </c>
      <c r="AW207" s="14" t="s">
        <v>32</v>
      </c>
      <c r="AX207" s="14" t="s">
        <v>75</v>
      </c>
      <c r="AY207" s="164" t="s">
        <v>115</v>
      </c>
    </row>
    <row r="208" spans="1:65" s="16" customFormat="1">
      <c r="B208" s="187"/>
      <c r="D208" s="157" t="s">
        <v>123</v>
      </c>
      <c r="E208" s="188" t="s">
        <v>1</v>
      </c>
      <c r="F208" s="189" t="s">
        <v>213</v>
      </c>
      <c r="H208" s="190">
        <v>6.7000000000000004E-2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123</v>
      </c>
      <c r="AU208" s="188" t="s">
        <v>84</v>
      </c>
      <c r="AV208" s="16" t="s">
        <v>13</v>
      </c>
      <c r="AW208" s="16" t="s">
        <v>32</v>
      </c>
      <c r="AX208" s="16" t="s">
        <v>75</v>
      </c>
      <c r="AY208" s="188" t="s">
        <v>115</v>
      </c>
    </row>
    <row r="209" spans="1:65" s="14" customFormat="1">
      <c r="B209" s="163"/>
      <c r="D209" s="157" t="s">
        <v>123</v>
      </c>
      <c r="E209" s="164" t="s">
        <v>1</v>
      </c>
      <c r="F209" s="165" t="s">
        <v>226</v>
      </c>
      <c r="H209" s="166">
        <v>7.0000000000000001E-3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123</v>
      </c>
      <c r="AU209" s="164" t="s">
        <v>84</v>
      </c>
      <c r="AV209" s="14" t="s">
        <v>84</v>
      </c>
      <c r="AW209" s="14" t="s">
        <v>32</v>
      </c>
      <c r="AX209" s="14" t="s">
        <v>75</v>
      </c>
      <c r="AY209" s="164" t="s">
        <v>115</v>
      </c>
    </row>
    <row r="210" spans="1:65" s="15" customFormat="1">
      <c r="B210" s="170"/>
      <c r="D210" s="157" t="s">
        <v>123</v>
      </c>
      <c r="E210" s="171" t="s">
        <v>1</v>
      </c>
      <c r="F210" s="172" t="s">
        <v>125</v>
      </c>
      <c r="H210" s="173">
        <v>7.3999999999999996E-2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123</v>
      </c>
      <c r="AU210" s="171" t="s">
        <v>84</v>
      </c>
      <c r="AV210" s="15" t="s">
        <v>121</v>
      </c>
      <c r="AW210" s="15" t="s">
        <v>32</v>
      </c>
      <c r="AX210" s="15" t="s">
        <v>82</v>
      </c>
      <c r="AY210" s="171" t="s">
        <v>115</v>
      </c>
    </row>
    <row r="211" spans="1:65" s="12" customFormat="1" ht="22.9" customHeight="1">
      <c r="B211" s="130"/>
      <c r="D211" s="131" t="s">
        <v>74</v>
      </c>
      <c r="E211" s="140" t="s">
        <v>138</v>
      </c>
      <c r="F211" s="140" t="s">
        <v>227</v>
      </c>
      <c r="J211" s="141">
        <f>BK211</f>
        <v>0</v>
      </c>
      <c r="L211" s="130"/>
      <c r="M211" s="134"/>
      <c r="N211" s="135"/>
      <c r="O211" s="135"/>
      <c r="P211" s="136">
        <f>SUM(P212:P232)</f>
        <v>29.884050000000002</v>
      </c>
      <c r="Q211" s="135"/>
      <c r="R211" s="136">
        <f>SUM(R212:R232)</f>
        <v>65.615800000000007</v>
      </c>
      <c r="S211" s="135"/>
      <c r="T211" s="137">
        <f>SUM(T212:T232)</f>
        <v>0</v>
      </c>
      <c r="AR211" s="131" t="s">
        <v>82</v>
      </c>
      <c r="AT211" s="138" t="s">
        <v>74</v>
      </c>
      <c r="AU211" s="138" t="s">
        <v>82</v>
      </c>
      <c r="AY211" s="131" t="s">
        <v>115</v>
      </c>
      <c r="BK211" s="139">
        <f>SUM(BK212:BK232)</f>
        <v>0</v>
      </c>
    </row>
    <row r="212" spans="1:65" s="2" customFormat="1" ht="21.4" customHeight="1">
      <c r="A212" s="30"/>
      <c r="B212" s="142"/>
      <c r="C212" s="143" t="s">
        <v>228</v>
      </c>
      <c r="D212" s="143" t="s">
        <v>117</v>
      </c>
      <c r="E212" s="144" t="s">
        <v>229</v>
      </c>
      <c r="F212" s="145" t="s">
        <v>230</v>
      </c>
      <c r="G212" s="146" t="s">
        <v>132</v>
      </c>
      <c r="H212" s="147">
        <v>72.099999999999994</v>
      </c>
      <c r="I212" s="148">
        <v>0</v>
      </c>
      <c r="J212" s="148">
        <f>ROUND(I212*H212,2)</f>
        <v>0</v>
      </c>
      <c r="K212" s="149"/>
      <c r="L212" s="31"/>
      <c r="M212" s="150" t="s">
        <v>1</v>
      </c>
      <c r="N212" s="151" t="s">
        <v>40</v>
      </c>
      <c r="O212" s="152">
        <v>2.5000000000000001E-2</v>
      </c>
      <c r="P212" s="152">
        <f>O212*H212</f>
        <v>1.8025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4" t="s">
        <v>121</v>
      </c>
      <c r="AT212" s="154" t="s">
        <v>117</v>
      </c>
      <c r="AU212" s="154" t="s">
        <v>84</v>
      </c>
      <c r="AY212" s="18" t="s">
        <v>115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82</v>
      </c>
      <c r="BK212" s="155">
        <f>ROUND(I212*H212,2)</f>
        <v>0</v>
      </c>
      <c r="BL212" s="18" t="s">
        <v>121</v>
      </c>
      <c r="BM212" s="154" t="s">
        <v>231</v>
      </c>
    </row>
    <row r="213" spans="1:65" s="13" customFormat="1">
      <c r="B213" s="156"/>
      <c r="D213" s="157" t="s">
        <v>123</v>
      </c>
      <c r="E213" s="158" t="s">
        <v>1</v>
      </c>
      <c r="F213" s="159" t="s">
        <v>129</v>
      </c>
      <c r="H213" s="158" t="s">
        <v>1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123</v>
      </c>
      <c r="AU213" s="158" t="s">
        <v>84</v>
      </c>
      <c r="AV213" s="13" t="s">
        <v>82</v>
      </c>
      <c r="AW213" s="13" t="s">
        <v>32</v>
      </c>
      <c r="AX213" s="13" t="s">
        <v>75</v>
      </c>
      <c r="AY213" s="158" t="s">
        <v>115</v>
      </c>
    </row>
    <row r="214" spans="1:65" s="14" customFormat="1">
      <c r="B214" s="163"/>
      <c r="D214" s="157" t="s">
        <v>123</v>
      </c>
      <c r="E214" s="164" t="s">
        <v>1</v>
      </c>
      <c r="F214" s="165" t="s">
        <v>322</v>
      </c>
      <c r="H214" s="166">
        <v>72.099999999999994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123</v>
      </c>
      <c r="AU214" s="164" t="s">
        <v>84</v>
      </c>
      <c r="AV214" s="14" t="s">
        <v>84</v>
      </c>
      <c r="AW214" s="14" t="s">
        <v>32</v>
      </c>
      <c r="AX214" s="14" t="s">
        <v>75</v>
      </c>
      <c r="AY214" s="164" t="s">
        <v>115</v>
      </c>
    </row>
    <row r="215" spans="1:65" s="15" customFormat="1">
      <c r="B215" s="170"/>
      <c r="D215" s="157" t="s">
        <v>123</v>
      </c>
      <c r="E215" s="171" t="s">
        <v>1</v>
      </c>
      <c r="F215" s="172" t="s">
        <v>125</v>
      </c>
      <c r="H215" s="173">
        <v>72.099999999999994</v>
      </c>
      <c r="L215" s="170"/>
      <c r="M215" s="174"/>
      <c r="N215" s="175"/>
      <c r="O215" s="175"/>
      <c r="P215" s="175"/>
      <c r="Q215" s="175"/>
      <c r="R215" s="175"/>
      <c r="S215" s="175"/>
      <c r="T215" s="176"/>
      <c r="AT215" s="171" t="s">
        <v>123</v>
      </c>
      <c r="AU215" s="171" t="s">
        <v>84</v>
      </c>
      <c r="AV215" s="15" t="s">
        <v>121</v>
      </c>
      <c r="AW215" s="15" t="s">
        <v>32</v>
      </c>
      <c r="AX215" s="15" t="s">
        <v>82</v>
      </c>
      <c r="AY215" s="171" t="s">
        <v>115</v>
      </c>
    </row>
    <row r="216" spans="1:65" s="2" customFormat="1" ht="21.4" customHeight="1">
      <c r="A216" s="30"/>
      <c r="B216" s="142"/>
      <c r="C216" s="143" t="s">
        <v>232</v>
      </c>
      <c r="D216" s="143" t="s">
        <v>117</v>
      </c>
      <c r="E216" s="144" t="s">
        <v>233</v>
      </c>
      <c r="F216" s="145" t="s">
        <v>234</v>
      </c>
      <c r="G216" s="146" t="s">
        <v>132</v>
      </c>
      <c r="H216" s="147">
        <v>108.15</v>
      </c>
      <c r="I216" s="148">
        <v>0</v>
      </c>
      <c r="J216" s="148">
        <f>ROUND(I216*H216,2)</f>
        <v>0</v>
      </c>
      <c r="K216" s="149"/>
      <c r="L216" s="31"/>
      <c r="M216" s="150" t="s">
        <v>1</v>
      </c>
      <c r="N216" s="151" t="s">
        <v>40</v>
      </c>
      <c r="O216" s="152">
        <v>3.6999999999999998E-2</v>
      </c>
      <c r="P216" s="152">
        <f>O216*H216</f>
        <v>4.0015499999999999</v>
      </c>
      <c r="Q216" s="152">
        <v>0.40799999999999997</v>
      </c>
      <c r="R216" s="152">
        <f>Q216*H216</f>
        <v>44.1252</v>
      </c>
      <c r="S216" s="152">
        <v>0</v>
      </c>
      <c r="T216" s="15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4" t="s">
        <v>121</v>
      </c>
      <c r="AT216" s="154" t="s">
        <v>117</v>
      </c>
      <c r="AU216" s="154" t="s">
        <v>84</v>
      </c>
      <c r="AY216" s="18" t="s">
        <v>115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82</v>
      </c>
      <c r="BK216" s="155">
        <f>ROUND(I216*H216,2)</f>
        <v>0</v>
      </c>
      <c r="BL216" s="18" t="s">
        <v>121</v>
      </c>
      <c r="BM216" s="154" t="s">
        <v>235</v>
      </c>
    </row>
    <row r="217" spans="1:65" s="13" customFormat="1">
      <c r="B217" s="156"/>
      <c r="D217" s="157" t="s">
        <v>123</v>
      </c>
      <c r="E217" s="158" t="s">
        <v>1</v>
      </c>
      <c r="F217" s="159" t="s">
        <v>129</v>
      </c>
      <c r="H217" s="158" t="s">
        <v>1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8" t="s">
        <v>123</v>
      </c>
      <c r="AU217" s="158" t="s">
        <v>84</v>
      </c>
      <c r="AV217" s="13" t="s">
        <v>82</v>
      </c>
      <c r="AW217" s="13" t="s">
        <v>32</v>
      </c>
      <c r="AX217" s="13" t="s">
        <v>75</v>
      </c>
      <c r="AY217" s="158" t="s">
        <v>115</v>
      </c>
    </row>
    <row r="218" spans="1:65" s="14" customFormat="1">
      <c r="B218" s="163"/>
      <c r="D218" s="157" t="s">
        <v>123</v>
      </c>
      <c r="E218" s="164" t="s">
        <v>1</v>
      </c>
      <c r="F218" s="165" t="s">
        <v>319</v>
      </c>
      <c r="H218" s="166">
        <v>108.15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123</v>
      </c>
      <c r="AU218" s="164" t="s">
        <v>84</v>
      </c>
      <c r="AV218" s="14" t="s">
        <v>84</v>
      </c>
      <c r="AW218" s="14" t="s">
        <v>32</v>
      </c>
      <c r="AX218" s="14" t="s">
        <v>75</v>
      </c>
      <c r="AY218" s="164" t="s">
        <v>115</v>
      </c>
    </row>
    <row r="219" spans="1:65" s="15" customFormat="1">
      <c r="B219" s="170"/>
      <c r="D219" s="157" t="s">
        <v>123</v>
      </c>
      <c r="E219" s="171" t="s">
        <v>1</v>
      </c>
      <c r="F219" s="172" t="s">
        <v>125</v>
      </c>
      <c r="H219" s="173">
        <v>108.15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123</v>
      </c>
      <c r="AU219" s="171" t="s">
        <v>84</v>
      </c>
      <c r="AV219" s="15" t="s">
        <v>121</v>
      </c>
      <c r="AW219" s="15" t="s">
        <v>32</v>
      </c>
      <c r="AX219" s="15" t="s">
        <v>82</v>
      </c>
      <c r="AY219" s="171" t="s">
        <v>115</v>
      </c>
    </row>
    <row r="220" spans="1:65" s="2" customFormat="1" ht="21.4" customHeight="1">
      <c r="A220" s="30"/>
      <c r="B220" s="142"/>
      <c r="C220" s="143" t="s">
        <v>236</v>
      </c>
      <c r="D220" s="143" t="s">
        <v>117</v>
      </c>
      <c r="E220" s="144" t="s">
        <v>237</v>
      </c>
      <c r="F220" s="145" t="s">
        <v>238</v>
      </c>
      <c r="G220" s="146" t="s">
        <v>239</v>
      </c>
      <c r="H220" s="147">
        <v>112</v>
      </c>
      <c r="I220" s="148">
        <v>0</v>
      </c>
      <c r="J220" s="148">
        <f>ROUND(I220*H220,2)</f>
        <v>0</v>
      </c>
      <c r="K220" s="149"/>
      <c r="L220" s="31"/>
      <c r="M220" s="150" t="s">
        <v>1</v>
      </c>
      <c r="N220" s="151" t="s">
        <v>40</v>
      </c>
      <c r="O220" s="152">
        <v>0.14000000000000001</v>
      </c>
      <c r="P220" s="152">
        <f>O220*H220</f>
        <v>15.680000000000001</v>
      </c>
      <c r="Q220" s="152">
        <v>0.10095</v>
      </c>
      <c r="R220" s="152">
        <f>Q220*H220</f>
        <v>11.3064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121</v>
      </c>
      <c r="AT220" s="154" t="s">
        <v>117</v>
      </c>
      <c r="AU220" s="154" t="s">
        <v>84</v>
      </c>
      <c r="AY220" s="18" t="s">
        <v>115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82</v>
      </c>
      <c r="BK220" s="155">
        <f>ROUND(I220*H220,2)</f>
        <v>0</v>
      </c>
      <c r="BL220" s="18" t="s">
        <v>121</v>
      </c>
      <c r="BM220" s="154" t="s">
        <v>240</v>
      </c>
    </row>
    <row r="221" spans="1:65" s="13" customFormat="1">
      <c r="B221" s="156"/>
      <c r="D221" s="157" t="s">
        <v>123</v>
      </c>
      <c r="E221" s="158" t="s">
        <v>1</v>
      </c>
      <c r="F221" s="159" t="s">
        <v>142</v>
      </c>
      <c r="H221" s="158" t="s">
        <v>1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123</v>
      </c>
      <c r="AU221" s="158" t="s">
        <v>84</v>
      </c>
      <c r="AV221" s="13" t="s">
        <v>82</v>
      </c>
      <c r="AW221" s="13" t="s">
        <v>32</v>
      </c>
      <c r="AX221" s="13" t="s">
        <v>75</v>
      </c>
      <c r="AY221" s="158" t="s">
        <v>115</v>
      </c>
    </row>
    <row r="222" spans="1:65" s="14" customFormat="1">
      <c r="B222" s="163"/>
      <c r="D222" s="157" t="s">
        <v>123</v>
      </c>
      <c r="E222" s="164" t="s">
        <v>1</v>
      </c>
      <c r="F222" s="165">
        <v>52</v>
      </c>
      <c r="H222" s="166">
        <v>55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123</v>
      </c>
      <c r="AU222" s="164" t="s">
        <v>84</v>
      </c>
      <c r="AV222" s="14" t="s">
        <v>84</v>
      </c>
      <c r="AW222" s="14" t="s">
        <v>32</v>
      </c>
      <c r="AX222" s="14" t="s">
        <v>75</v>
      </c>
      <c r="AY222" s="164" t="s">
        <v>115</v>
      </c>
    </row>
    <row r="223" spans="1:65" s="13" customFormat="1">
      <c r="B223" s="156"/>
      <c r="D223" s="157" t="s">
        <v>123</v>
      </c>
      <c r="E223" s="158" t="s">
        <v>1</v>
      </c>
      <c r="F223" s="159" t="s">
        <v>143</v>
      </c>
      <c r="H223" s="158" t="s">
        <v>1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123</v>
      </c>
      <c r="AU223" s="158" t="s">
        <v>84</v>
      </c>
      <c r="AV223" s="13" t="s">
        <v>82</v>
      </c>
      <c r="AW223" s="13" t="s">
        <v>32</v>
      </c>
      <c r="AX223" s="13" t="s">
        <v>75</v>
      </c>
      <c r="AY223" s="158" t="s">
        <v>115</v>
      </c>
    </row>
    <row r="224" spans="1:65" s="14" customFormat="1">
      <c r="B224" s="163"/>
      <c r="D224" s="157" t="s">
        <v>123</v>
      </c>
      <c r="E224" s="164" t="s">
        <v>1</v>
      </c>
      <c r="F224" s="165">
        <v>60</v>
      </c>
      <c r="H224" s="166">
        <v>66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123</v>
      </c>
      <c r="AU224" s="164" t="s">
        <v>84</v>
      </c>
      <c r="AV224" s="14" t="s">
        <v>84</v>
      </c>
      <c r="AW224" s="14" t="s">
        <v>32</v>
      </c>
      <c r="AX224" s="14" t="s">
        <v>75</v>
      </c>
      <c r="AY224" s="164" t="s">
        <v>115</v>
      </c>
    </row>
    <row r="225" spans="1:65" s="15" customFormat="1">
      <c r="B225" s="170"/>
      <c r="D225" s="157" t="s">
        <v>123</v>
      </c>
      <c r="E225" s="171" t="s">
        <v>1</v>
      </c>
      <c r="F225" s="172" t="s">
        <v>125</v>
      </c>
      <c r="H225" s="173">
        <v>112</v>
      </c>
      <c r="L225" s="170"/>
      <c r="M225" s="174"/>
      <c r="N225" s="175"/>
      <c r="O225" s="175"/>
      <c r="P225" s="175"/>
      <c r="Q225" s="175"/>
      <c r="R225" s="175"/>
      <c r="S225" s="175"/>
      <c r="T225" s="176"/>
      <c r="AT225" s="171" t="s">
        <v>123</v>
      </c>
      <c r="AU225" s="171" t="s">
        <v>84</v>
      </c>
      <c r="AV225" s="15" t="s">
        <v>121</v>
      </c>
      <c r="AW225" s="15" t="s">
        <v>32</v>
      </c>
      <c r="AX225" s="15" t="s">
        <v>82</v>
      </c>
      <c r="AY225" s="171" t="s">
        <v>115</v>
      </c>
    </row>
    <row r="226" spans="1:65" s="2" customFormat="1" ht="31.9" customHeight="1">
      <c r="A226" s="30"/>
      <c r="B226" s="142"/>
      <c r="C226" s="143" t="s">
        <v>241</v>
      </c>
      <c r="D226" s="143" t="s">
        <v>117</v>
      </c>
      <c r="E226" s="144" t="s">
        <v>242</v>
      </c>
      <c r="F226" s="145" t="s">
        <v>243</v>
      </c>
      <c r="G226" s="146" t="s">
        <v>239</v>
      </c>
      <c r="H226" s="147">
        <v>60</v>
      </c>
      <c r="I226" s="148">
        <v>0</v>
      </c>
      <c r="J226" s="148">
        <f>ROUND(I226*H226,2)</f>
        <v>0</v>
      </c>
      <c r="K226" s="149"/>
      <c r="L226" s="31"/>
      <c r="M226" s="150" t="s">
        <v>1</v>
      </c>
      <c r="N226" s="151" t="s">
        <v>40</v>
      </c>
      <c r="O226" s="152">
        <v>0.14000000000000001</v>
      </c>
      <c r="P226" s="152">
        <f>O226*H226</f>
        <v>8.4</v>
      </c>
      <c r="Q226" s="152">
        <v>0.10095</v>
      </c>
      <c r="R226" s="152">
        <f>Q226*H226</f>
        <v>6.0569999999999995</v>
      </c>
      <c r="S226" s="152">
        <v>0</v>
      </c>
      <c r="T226" s="15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4" t="s">
        <v>121</v>
      </c>
      <c r="AT226" s="154" t="s">
        <v>117</v>
      </c>
      <c r="AU226" s="154" t="s">
        <v>84</v>
      </c>
      <c r="AY226" s="18" t="s">
        <v>115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82</v>
      </c>
      <c r="BK226" s="155">
        <f>ROUND(I226*H226,2)</f>
        <v>0</v>
      </c>
      <c r="BL226" s="18" t="s">
        <v>121</v>
      </c>
      <c r="BM226" s="154" t="s">
        <v>244</v>
      </c>
    </row>
    <row r="227" spans="1:65" s="13" customFormat="1">
      <c r="B227" s="156"/>
      <c r="D227" s="157" t="s">
        <v>123</v>
      </c>
      <c r="E227" s="158" t="s">
        <v>1</v>
      </c>
      <c r="F227" s="159" t="s">
        <v>143</v>
      </c>
      <c r="H227" s="158" t="s">
        <v>1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123</v>
      </c>
      <c r="AU227" s="158" t="s">
        <v>84</v>
      </c>
      <c r="AV227" s="13" t="s">
        <v>82</v>
      </c>
      <c r="AW227" s="13" t="s">
        <v>32</v>
      </c>
      <c r="AX227" s="13" t="s">
        <v>75</v>
      </c>
      <c r="AY227" s="158" t="s">
        <v>115</v>
      </c>
    </row>
    <row r="228" spans="1:65" s="14" customFormat="1">
      <c r="B228" s="163"/>
      <c r="D228" s="157" t="s">
        <v>123</v>
      </c>
      <c r="E228" s="164" t="s">
        <v>1</v>
      </c>
      <c r="F228" s="165">
        <v>60</v>
      </c>
      <c r="H228" s="166">
        <v>60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123</v>
      </c>
      <c r="AU228" s="164" t="s">
        <v>84</v>
      </c>
      <c r="AV228" s="14" t="s">
        <v>84</v>
      </c>
      <c r="AW228" s="14" t="s">
        <v>32</v>
      </c>
      <c r="AX228" s="14" t="s">
        <v>75</v>
      </c>
      <c r="AY228" s="164" t="s">
        <v>115</v>
      </c>
    </row>
    <row r="229" spans="1:65" s="15" customFormat="1">
      <c r="B229" s="170"/>
      <c r="D229" s="157" t="s">
        <v>123</v>
      </c>
      <c r="E229" s="171" t="s">
        <v>1</v>
      </c>
      <c r="F229" s="172" t="s">
        <v>125</v>
      </c>
      <c r="H229" s="173">
        <v>60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123</v>
      </c>
      <c r="AU229" s="171" t="s">
        <v>84</v>
      </c>
      <c r="AV229" s="15" t="s">
        <v>121</v>
      </c>
      <c r="AW229" s="15" t="s">
        <v>32</v>
      </c>
      <c r="AX229" s="15" t="s">
        <v>82</v>
      </c>
      <c r="AY229" s="171" t="s">
        <v>115</v>
      </c>
    </row>
    <row r="230" spans="1:65" s="2" customFormat="1" ht="21.4" customHeight="1">
      <c r="A230" s="30"/>
      <c r="B230" s="142"/>
      <c r="C230" s="177" t="s">
        <v>245</v>
      </c>
      <c r="D230" s="177" t="s">
        <v>176</v>
      </c>
      <c r="E230" s="178" t="s">
        <v>246</v>
      </c>
      <c r="F230" s="179" t="s">
        <v>247</v>
      </c>
      <c r="G230" s="180" t="s">
        <v>239</v>
      </c>
      <c r="H230" s="181">
        <v>123.2</v>
      </c>
      <c r="I230" s="182">
        <v>0</v>
      </c>
      <c r="J230" s="182">
        <f>ROUND(I230*H230,2)</f>
        <v>0</v>
      </c>
      <c r="K230" s="183"/>
      <c r="L230" s="184"/>
      <c r="M230" s="185" t="s">
        <v>1</v>
      </c>
      <c r="N230" s="186" t="s">
        <v>40</v>
      </c>
      <c r="O230" s="152">
        <v>0</v>
      </c>
      <c r="P230" s="152">
        <f>O230*H230</f>
        <v>0</v>
      </c>
      <c r="Q230" s="152">
        <v>3.3500000000000002E-2</v>
      </c>
      <c r="R230" s="152">
        <f>Q230*H230</f>
        <v>4.1272000000000002</v>
      </c>
      <c r="S230" s="152">
        <v>0</v>
      </c>
      <c r="T230" s="15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4" t="s">
        <v>152</v>
      </c>
      <c r="AT230" s="154" t="s">
        <v>176</v>
      </c>
      <c r="AU230" s="154" t="s">
        <v>84</v>
      </c>
      <c r="AY230" s="18" t="s">
        <v>115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82</v>
      </c>
      <c r="BK230" s="155">
        <f>ROUND(I230*H230,2)</f>
        <v>0</v>
      </c>
      <c r="BL230" s="18" t="s">
        <v>121</v>
      </c>
      <c r="BM230" s="154" t="s">
        <v>248</v>
      </c>
    </row>
    <row r="231" spans="1:65" s="14" customFormat="1">
      <c r="B231" s="163"/>
      <c r="D231" s="157" t="s">
        <v>123</v>
      </c>
      <c r="E231" s="164" t="s">
        <v>1</v>
      </c>
      <c r="F231" s="165" t="s">
        <v>323</v>
      </c>
      <c r="H231" s="166">
        <v>133.1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123</v>
      </c>
      <c r="AU231" s="164" t="s">
        <v>84</v>
      </c>
      <c r="AV231" s="14" t="s">
        <v>84</v>
      </c>
      <c r="AW231" s="14" t="s">
        <v>32</v>
      </c>
      <c r="AX231" s="14" t="s">
        <v>75</v>
      </c>
      <c r="AY231" s="164" t="s">
        <v>115</v>
      </c>
    </row>
    <row r="232" spans="1:65" s="15" customFormat="1">
      <c r="B232" s="170"/>
      <c r="D232" s="157" t="s">
        <v>123</v>
      </c>
      <c r="E232" s="171" t="s">
        <v>1</v>
      </c>
      <c r="F232" s="172" t="s">
        <v>125</v>
      </c>
      <c r="H232" s="173">
        <v>133.1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123</v>
      </c>
      <c r="AU232" s="171" t="s">
        <v>84</v>
      </c>
      <c r="AV232" s="15" t="s">
        <v>121</v>
      </c>
      <c r="AW232" s="15" t="s">
        <v>32</v>
      </c>
      <c r="AX232" s="15" t="s">
        <v>82</v>
      </c>
      <c r="AY232" s="171" t="s">
        <v>115</v>
      </c>
    </row>
    <row r="233" spans="1:65" s="12" customFormat="1" ht="22.9" customHeight="1">
      <c r="B233" s="130"/>
      <c r="D233" s="131" t="s">
        <v>74</v>
      </c>
      <c r="E233" s="140" t="s">
        <v>249</v>
      </c>
      <c r="F233" s="140" t="s">
        <v>250</v>
      </c>
      <c r="J233" s="141">
        <f>BK233</f>
        <v>0</v>
      </c>
      <c r="L233" s="130"/>
      <c r="M233" s="134"/>
      <c r="N233" s="135"/>
      <c r="O233" s="135"/>
      <c r="P233" s="136">
        <f>P234</f>
        <v>6.2086199999999998</v>
      </c>
      <c r="Q233" s="135"/>
      <c r="R233" s="136">
        <f>R234</f>
        <v>0</v>
      </c>
      <c r="S233" s="135"/>
      <c r="T233" s="137">
        <f>T234</f>
        <v>0</v>
      </c>
      <c r="AR233" s="131" t="s">
        <v>82</v>
      </c>
      <c r="AT233" s="138" t="s">
        <v>74</v>
      </c>
      <c r="AU233" s="138" t="s">
        <v>82</v>
      </c>
      <c r="AY233" s="131" t="s">
        <v>115</v>
      </c>
      <c r="BK233" s="139">
        <f>BK234</f>
        <v>0</v>
      </c>
    </row>
    <row r="234" spans="1:65" s="2" customFormat="1" ht="21.4" customHeight="1">
      <c r="A234" s="30"/>
      <c r="B234" s="142"/>
      <c r="C234" s="143" t="s">
        <v>251</v>
      </c>
      <c r="D234" s="143" t="s">
        <v>117</v>
      </c>
      <c r="E234" s="144" t="s">
        <v>252</v>
      </c>
      <c r="F234" s="145" t="s">
        <v>253</v>
      </c>
      <c r="G234" s="146" t="s">
        <v>163</v>
      </c>
      <c r="H234" s="147">
        <v>94.07</v>
      </c>
      <c r="I234" s="148">
        <v>0</v>
      </c>
      <c r="J234" s="148">
        <f>ROUND(I234*H234,2)</f>
        <v>0</v>
      </c>
      <c r="K234" s="149"/>
      <c r="L234" s="31"/>
      <c r="M234" s="194" t="s">
        <v>1</v>
      </c>
      <c r="N234" s="195" t="s">
        <v>40</v>
      </c>
      <c r="O234" s="196">
        <v>6.6000000000000003E-2</v>
      </c>
      <c r="P234" s="196">
        <f>O234*H234</f>
        <v>6.2086199999999998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121</v>
      </c>
      <c r="AT234" s="154" t="s">
        <v>117</v>
      </c>
      <c r="AU234" s="154" t="s">
        <v>84</v>
      </c>
      <c r="AY234" s="18" t="s">
        <v>115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82</v>
      </c>
      <c r="BK234" s="155">
        <f>ROUND(I234*H234,2)</f>
        <v>0</v>
      </c>
      <c r="BL234" s="18" t="s">
        <v>121</v>
      </c>
      <c r="BM234" s="154" t="s">
        <v>254</v>
      </c>
    </row>
    <row r="235" spans="1:65" s="2" customFormat="1" ht="6.95" customHeight="1">
      <c r="A235" s="30"/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31"/>
      <c r="M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</sheetData>
  <autoFilter ref="C120:K23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0"/>
  <sheetViews>
    <sheetView showGridLines="0" topLeftCell="A31" workbookViewId="0">
      <selection activeCell="I139" sqref="I139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10" width="17.33203125" style="1" customWidth="1"/>
    <col min="11" max="11" width="17.33203125" style="1" hidden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91"/>
    </row>
    <row r="2" spans="1:46" s="1" customFormat="1" ht="36.950000000000003" customHeight="1">
      <c r="L2" s="22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88</v>
      </c>
      <c r="L4" s="21"/>
      <c r="M4" s="92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5" customHeight="1">
      <c r="B7" s="21"/>
      <c r="E7" s="236" t="str">
        <f>'Rekapitulace stavby'!K6</f>
        <v>Pláž koupaliště Čerťák</v>
      </c>
      <c r="F7" s="237"/>
      <c r="G7" s="237"/>
      <c r="H7" s="237"/>
      <c r="L7" s="21"/>
    </row>
    <row r="8" spans="1:46" s="2" customFormat="1" ht="12" customHeight="1">
      <c r="A8" s="30"/>
      <c r="B8" s="31"/>
      <c r="C8" s="30"/>
      <c r="D8" s="27" t="s">
        <v>89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5" customHeight="1">
      <c r="A9" s="30"/>
      <c r="B9" s="31"/>
      <c r="C9" s="30"/>
      <c r="D9" s="30"/>
      <c r="E9" s="229" t="s">
        <v>255</v>
      </c>
      <c r="F9" s="235"/>
      <c r="G9" s="235"/>
      <c r="H9" s="23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>
        <f>'Rekapitulace stavby'!AN8</f>
        <v>43718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23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26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27</v>
      </c>
      <c r="E17" s="30"/>
      <c r="F17" s="30"/>
      <c r="G17" s="30"/>
      <c r="H17" s="30"/>
      <c r="I17" s="27" t="s">
        <v>22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14" t="str">
        <f>'Rekapitulace stavby'!E14</f>
        <v xml:space="preserve"> </v>
      </c>
      <c r="F18" s="214"/>
      <c r="G18" s="214"/>
      <c r="H18" s="214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22</v>
      </c>
      <c r="J20" s="25" t="s">
        <v>29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30</v>
      </c>
      <c r="F21" s="30"/>
      <c r="G21" s="30"/>
      <c r="H21" s="30"/>
      <c r="I21" s="27" t="s">
        <v>25</v>
      </c>
      <c r="J21" s="25" t="s">
        <v>31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33</v>
      </c>
      <c r="E23" s="30"/>
      <c r="F23" s="30"/>
      <c r="G23" s="30"/>
      <c r="H23" s="30"/>
      <c r="I23" s="27" t="s">
        <v>22</v>
      </c>
      <c r="J23" s="25" t="s">
        <v>29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25</v>
      </c>
      <c r="J24" s="25" t="s">
        <v>31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5" customHeight="1">
      <c r="A27" s="93"/>
      <c r="B27" s="94"/>
      <c r="C27" s="93"/>
      <c r="D27" s="93"/>
      <c r="E27" s="221" t="s">
        <v>1</v>
      </c>
      <c r="F27" s="221"/>
      <c r="G27" s="221"/>
      <c r="H27" s="22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35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34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39</v>
      </c>
      <c r="E33" s="27" t="s">
        <v>40</v>
      </c>
      <c r="F33" s="98">
        <f>ROUND((SUM(BE120:BE139)),  2)</f>
        <v>0</v>
      </c>
      <c r="G33" s="30"/>
      <c r="H33" s="30"/>
      <c r="I33" s="99">
        <v>0.21</v>
      </c>
      <c r="J33" s="98">
        <f>ROUND(((SUM(BE120:BE139))*I33),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41</v>
      </c>
      <c r="F34" s="98">
        <f>ROUND((SUM(BF120:BF139)),  2)</f>
        <v>0</v>
      </c>
      <c r="G34" s="30"/>
      <c r="H34" s="30"/>
      <c r="I34" s="99">
        <v>0.15</v>
      </c>
      <c r="J34" s="98">
        <f>ROUND(((SUM(BF120:BF139))*I34),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42</v>
      </c>
      <c r="F35" s="98">
        <f>ROUND((SUM(BG120:BG139)),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43</v>
      </c>
      <c r="F36" s="98">
        <f>ROUND((SUM(BH120:BH139)),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44</v>
      </c>
      <c r="F37" s="98">
        <f>ROUND((SUM(BI120:BI139)),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50</v>
      </c>
      <c r="E61" s="33"/>
      <c r="F61" s="106" t="s">
        <v>51</v>
      </c>
      <c r="G61" s="43" t="s">
        <v>50</v>
      </c>
      <c r="H61" s="33"/>
      <c r="I61" s="33"/>
      <c r="J61" s="107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50</v>
      </c>
      <c r="E76" s="33"/>
      <c r="F76" s="106" t="s">
        <v>51</v>
      </c>
      <c r="G76" s="43" t="s">
        <v>50</v>
      </c>
      <c r="H76" s="33"/>
      <c r="I76" s="33"/>
      <c r="J76" s="107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90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5" customHeight="1">
      <c r="A85" s="30"/>
      <c r="B85" s="31"/>
      <c r="C85" s="30"/>
      <c r="D85" s="30"/>
      <c r="E85" s="236" t="str">
        <f>E7</f>
        <v>Pláž koupaliště Čerťák</v>
      </c>
      <c r="F85" s="237"/>
      <c r="G85" s="237"/>
      <c r="H85" s="23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89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5" customHeight="1">
      <c r="A87" s="30"/>
      <c r="B87" s="31"/>
      <c r="C87" s="30"/>
      <c r="D87" s="30"/>
      <c r="E87" s="229" t="str">
        <f>E9</f>
        <v>02 - VRN - Vedlejší ropočtové náklady</v>
      </c>
      <c r="F87" s="235"/>
      <c r="G87" s="235"/>
      <c r="H87" s="23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>
        <v>43718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4.85" customHeight="1">
      <c r="A91" s="30"/>
      <c r="B91" s="31"/>
      <c r="C91" s="27" t="s">
        <v>21</v>
      </c>
      <c r="D91" s="30"/>
      <c r="E91" s="30"/>
      <c r="F91" s="25" t="str">
        <f>E15</f>
        <v>Město Nový Jičín</v>
      </c>
      <c r="G91" s="30"/>
      <c r="H91" s="30"/>
      <c r="I91" s="27" t="s">
        <v>28</v>
      </c>
      <c r="J91" s="28" t="str">
        <f>E21</f>
        <v>Architráv,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4.85" customHeight="1">
      <c r="A92" s="30"/>
      <c r="B92" s="31"/>
      <c r="C92" s="27" t="s">
        <v>27</v>
      </c>
      <c r="D92" s="30"/>
      <c r="E92" s="30"/>
      <c r="F92" s="25" t="str">
        <f>IF(E18="","",E18)</f>
        <v xml:space="preserve"> </v>
      </c>
      <c r="G92" s="30"/>
      <c r="H92" s="30"/>
      <c r="I92" s="27" t="s">
        <v>33</v>
      </c>
      <c r="J92" s="28" t="str">
        <f>E24</f>
        <v>Architráv,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91</v>
      </c>
      <c r="D94" s="100"/>
      <c r="E94" s="100"/>
      <c r="F94" s="100"/>
      <c r="G94" s="100"/>
      <c r="H94" s="100"/>
      <c r="I94" s="100"/>
      <c r="J94" s="109" t="s">
        <v>92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0" t="s">
        <v>93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94</v>
      </c>
    </row>
    <row r="97" spans="1:31" s="9" customFormat="1" ht="24.95" customHeight="1">
      <c r="B97" s="111"/>
      <c r="D97" s="112" t="s">
        <v>256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>
      <c r="B98" s="115"/>
      <c r="D98" s="116" t="s">
        <v>257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899999999999999" customHeight="1">
      <c r="B99" s="115"/>
      <c r="D99" s="116" t="s">
        <v>258</v>
      </c>
      <c r="E99" s="117"/>
      <c r="F99" s="117"/>
      <c r="G99" s="117"/>
      <c r="H99" s="117"/>
      <c r="I99" s="117"/>
      <c r="J99" s="118">
        <f>J125</f>
        <v>0</v>
      </c>
      <c r="L99" s="115"/>
    </row>
    <row r="100" spans="1:31" s="10" customFormat="1" ht="19.899999999999999" customHeight="1">
      <c r="B100" s="115"/>
      <c r="D100" s="116" t="s">
        <v>259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2" t="s">
        <v>100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5" customHeight="1">
      <c r="A110" s="30"/>
      <c r="B110" s="31"/>
      <c r="C110" s="30"/>
      <c r="D110" s="30"/>
      <c r="E110" s="236" t="str">
        <f>E7</f>
        <v>Pláž koupaliště Čerťák</v>
      </c>
      <c r="F110" s="237"/>
      <c r="G110" s="237"/>
      <c r="H110" s="23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89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5" customHeight="1">
      <c r="A112" s="30"/>
      <c r="B112" s="31"/>
      <c r="C112" s="30"/>
      <c r="D112" s="30"/>
      <c r="E112" s="229" t="str">
        <f>E9</f>
        <v>02 - VRN - Vedlejší ropočtové náklady</v>
      </c>
      <c r="F112" s="235"/>
      <c r="G112" s="235"/>
      <c r="H112" s="23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18</v>
      </c>
      <c r="D114" s="30"/>
      <c r="E114" s="30"/>
      <c r="F114" s="25" t="str">
        <f>F12</f>
        <v xml:space="preserve"> </v>
      </c>
      <c r="G114" s="30"/>
      <c r="H114" s="30"/>
      <c r="I114" s="27" t="s">
        <v>20</v>
      </c>
      <c r="J114" s="53">
        <f>IF(J12="","",J12)</f>
        <v>43718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4.85" customHeight="1">
      <c r="A116" s="30"/>
      <c r="B116" s="31"/>
      <c r="C116" s="27" t="s">
        <v>21</v>
      </c>
      <c r="D116" s="30"/>
      <c r="E116" s="30"/>
      <c r="F116" s="25" t="str">
        <f>E15</f>
        <v>Město Nový Jičín</v>
      </c>
      <c r="G116" s="30"/>
      <c r="H116" s="30"/>
      <c r="I116" s="27" t="s">
        <v>28</v>
      </c>
      <c r="J116" s="28" t="str">
        <f>E21</f>
        <v>Architráv,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4.85" customHeight="1">
      <c r="A117" s="30"/>
      <c r="B117" s="31"/>
      <c r="C117" s="27" t="s">
        <v>27</v>
      </c>
      <c r="D117" s="30"/>
      <c r="E117" s="30"/>
      <c r="F117" s="25" t="str">
        <f>IF(E18="","",E18)</f>
        <v xml:space="preserve"> </v>
      </c>
      <c r="G117" s="30"/>
      <c r="H117" s="30"/>
      <c r="I117" s="27" t="s">
        <v>33</v>
      </c>
      <c r="J117" s="28" t="str">
        <f>E24</f>
        <v>Architráv,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101</v>
      </c>
      <c r="D119" s="122" t="s">
        <v>60</v>
      </c>
      <c r="E119" s="122" t="s">
        <v>56</v>
      </c>
      <c r="F119" s="122" t="s">
        <v>57</v>
      </c>
      <c r="G119" s="122" t="s">
        <v>102</v>
      </c>
      <c r="H119" s="122" t="s">
        <v>103</v>
      </c>
      <c r="I119" s="122" t="s">
        <v>104</v>
      </c>
      <c r="J119" s="123" t="s">
        <v>92</v>
      </c>
      <c r="K119" s="124" t="s">
        <v>105</v>
      </c>
      <c r="L119" s="125"/>
      <c r="M119" s="60" t="s">
        <v>1</v>
      </c>
      <c r="N119" s="61" t="s">
        <v>39</v>
      </c>
      <c r="O119" s="61" t="s">
        <v>106</v>
      </c>
      <c r="P119" s="61" t="s">
        <v>107</v>
      </c>
      <c r="Q119" s="61" t="s">
        <v>108</v>
      </c>
      <c r="R119" s="61" t="s">
        <v>109</v>
      </c>
      <c r="S119" s="61" t="s">
        <v>110</v>
      </c>
      <c r="T119" s="62" t="s">
        <v>111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>
      <c r="A120" s="30"/>
      <c r="B120" s="31"/>
      <c r="C120" s="67" t="s">
        <v>112</v>
      </c>
      <c r="D120" s="30"/>
      <c r="E120" s="30"/>
      <c r="F120" s="30"/>
      <c r="G120" s="30"/>
      <c r="H120" s="30"/>
      <c r="I120" s="30"/>
      <c r="J120" s="126">
        <f>BK120</f>
        <v>0</v>
      </c>
      <c r="K120" s="30"/>
      <c r="L120" s="31"/>
      <c r="M120" s="63"/>
      <c r="N120" s="54"/>
      <c r="O120" s="64"/>
      <c r="P120" s="127">
        <f>P121</f>
        <v>0</v>
      </c>
      <c r="Q120" s="64"/>
      <c r="R120" s="127">
        <f>R121</f>
        <v>0</v>
      </c>
      <c r="S120" s="64"/>
      <c r="T120" s="128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74</v>
      </c>
      <c r="AU120" s="18" t="s">
        <v>94</v>
      </c>
      <c r="BK120" s="129">
        <f>BK121</f>
        <v>0</v>
      </c>
    </row>
    <row r="121" spans="1:65" s="12" customFormat="1" ht="25.9" customHeight="1">
      <c r="B121" s="130"/>
      <c r="D121" s="131" t="s">
        <v>74</v>
      </c>
      <c r="E121" s="132" t="s">
        <v>260</v>
      </c>
      <c r="F121" s="132" t="s">
        <v>261</v>
      </c>
      <c r="J121" s="133">
        <f>BK121</f>
        <v>0</v>
      </c>
      <c r="L121" s="130"/>
      <c r="M121" s="134"/>
      <c r="N121" s="135"/>
      <c r="O121" s="135"/>
      <c r="P121" s="136">
        <f>P122+P125+P128</f>
        <v>0</v>
      </c>
      <c r="Q121" s="135"/>
      <c r="R121" s="136">
        <f>R122+R125+R128</f>
        <v>0</v>
      </c>
      <c r="S121" s="135"/>
      <c r="T121" s="137">
        <f>T122+T125+T128</f>
        <v>0</v>
      </c>
      <c r="AR121" s="131" t="s">
        <v>138</v>
      </c>
      <c r="AT121" s="138" t="s">
        <v>74</v>
      </c>
      <c r="AU121" s="138" t="s">
        <v>75</v>
      </c>
      <c r="AY121" s="131" t="s">
        <v>115</v>
      </c>
      <c r="BK121" s="139">
        <f>BK122+BK125+BK128</f>
        <v>0</v>
      </c>
    </row>
    <row r="122" spans="1:65" s="12" customFormat="1" ht="22.9" customHeight="1">
      <c r="B122" s="130"/>
      <c r="D122" s="131" t="s">
        <v>74</v>
      </c>
      <c r="E122" s="140" t="s">
        <v>262</v>
      </c>
      <c r="F122" s="140" t="s">
        <v>263</v>
      </c>
      <c r="J122" s="141">
        <f>BK122</f>
        <v>0</v>
      </c>
      <c r="L122" s="130"/>
      <c r="M122" s="134"/>
      <c r="N122" s="135"/>
      <c r="O122" s="135"/>
      <c r="P122" s="136">
        <f>SUM(P123:P124)</f>
        <v>0</v>
      </c>
      <c r="Q122" s="135"/>
      <c r="R122" s="136">
        <f>SUM(R123:R124)</f>
        <v>0</v>
      </c>
      <c r="S122" s="135"/>
      <c r="T122" s="137">
        <f>SUM(T123:T124)</f>
        <v>0</v>
      </c>
      <c r="AR122" s="131" t="s">
        <v>138</v>
      </c>
      <c r="AT122" s="138" t="s">
        <v>74</v>
      </c>
      <c r="AU122" s="138" t="s">
        <v>82</v>
      </c>
      <c r="AY122" s="131" t="s">
        <v>115</v>
      </c>
      <c r="BK122" s="139">
        <f>SUM(BK123:BK124)</f>
        <v>0</v>
      </c>
    </row>
    <row r="123" spans="1:65" s="2" customFormat="1" ht="15" customHeight="1">
      <c r="A123" s="30"/>
      <c r="B123" s="142"/>
      <c r="C123" s="143" t="s">
        <v>82</v>
      </c>
      <c r="D123" s="143" t="s">
        <v>117</v>
      </c>
      <c r="E123" s="144" t="s">
        <v>264</v>
      </c>
      <c r="F123" s="145" t="s">
        <v>265</v>
      </c>
      <c r="G123" s="146" t="s">
        <v>266</v>
      </c>
      <c r="H123" s="147">
        <v>1</v>
      </c>
      <c r="I123" s="148">
        <v>0</v>
      </c>
      <c r="J123" s="148">
        <f>ROUND(I123*H123,2)</f>
        <v>0</v>
      </c>
      <c r="K123" s="149"/>
      <c r="L123" s="31"/>
      <c r="M123" s="150" t="s">
        <v>1</v>
      </c>
      <c r="N123" s="151" t="s">
        <v>40</v>
      </c>
      <c r="O123" s="152">
        <v>0</v>
      </c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4" t="s">
        <v>267</v>
      </c>
      <c r="AT123" s="154" t="s">
        <v>117</v>
      </c>
      <c r="AU123" s="154" t="s">
        <v>84</v>
      </c>
      <c r="AY123" s="18" t="s">
        <v>115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8" t="s">
        <v>82</v>
      </c>
      <c r="BK123" s="155">
        <f>ROUND(I123*H123,2)</f>
        <v>0</v>
      </c>
      <c r="BL123" s="18" t="s">
        <v>267</v>
      </c>
      <c r="BM123" s="154" t="s">
        <v>268</v>
      </c>
    </row>
    <row r="124" spans="1:65" s="2" customFormat="1" ht="29.25">
      <c r="A124" s="30"/>
      <c r="B124" s="31"/>
      <c r="C124" s="30"/>
      <c r="D124" s="157" t="s">
        <v>269</v>
      </c>
      <c r="E124" s="30"/>
      <c r="F124" s="198" t="s">
        <v>270</v>
      </c>
      <c r="G124" s="30"/>
      <c r="H124" s="30"/>
      <c r="I124" s="30"/>
      <c r="J124" s="30"/>
      <c r="K124" s="30"/>
      <c r="L124" s="31"/>
      <c r="M124" s="199"/>
      <c r="N124" s="200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269</v>
      </c>
      <c r="AU124" s="18" t="s">
        <v>84</v>
      </c>
    </row>
    <row r="125" spans="1:65" s="12" customFormat="1" ht="22.9" customHeight="1">
      <c r="B125" s="130"/>
      <c r="D125" s="131" t="s">
        <v>74</v>
      </c>
      <c r="E125" s="140" t="s">
        <v>271</v>
      </c>
      <c r="F125" s="140" t="s">
        <v>272</v>
      </c>
      <c r="J125" s="141">
        <f>BK125</f>
        <v>0</v>
      </c>
      <c r="L125" s="130"/>
      <c r="M125" s="134"/>
      <c r="N125" s="135"/>
      <c r="O125" s="135"/>
      <c r="P125" s="136">
        <f>SUM(P126:P127)</f>
        <v>0</v>
      </c>
      <c r="Q125" s="135"/>
      <c r="R125" s="136">
        <f>SUM(R126:R127)</f>
        <v>0</v>
      </c>
      <c r="S125" s="135"/>
      <c r="T125" s="137">
        <f>SUM(T126:T127)</f>
        <v>0</v>
      </c>
      <c r="AR125" s="131" t="s">
        <v>138</v>
      </c>
      <c r="AT125" s="138" t="s">
        <v>74</v>
      </c>
      <c r="AU125" s="138" t="s">
        <v>82</v>
      </c>
      <c r="AY125" s="131" t="s">
        <v>115</v>
      </c>
      <c r="BK125" s="139">
        <f>SUM(BK126:BK127)</f>
        <v>0</v>
      </c>
    </row>
    <row r="126" spans="1:65" s="2" customFormat="1" ht="15" customHeight="1">
      <c r="A126" s="30"/>
      <c r="B126" s="142"/>
      <c r="C126" s="143" t="s">
        <v>84</v>
      </c>
      <c r="D126" s="143" t="s">
        <v>117</v>
      </c>
      <c r="E126" s="144" t="s">
        <v>273</v>
      </c>
      <c r="F126" s="145" t="s">
        <v>272</v>
      </c>
      <c r="G126" s="146" t="s">
        <v>266</v>
      </c>
      <c r="H126" s="147">
        <v>1</v>
      </c>
      <c r="I126" s="148">
        <v>0</v>
      </c>
      <c r="J126" s="148">
        <f>ROUND(I126*H126,2)</f>
        <v>0</v>
      </c>
      <c r="K126" s="149"/>
      <c r="L126" s="31"/>
      <c r="M126" s="150" t="s">
        <v>1</v>
      </c>
      <c r="N126" s="151" t="s">
        <v>40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267</v>
      </c>
      <c r="AT126" s="154" t="s">
        <v>117</v>
      </c>
      <c r="AU126" s="154" t="s">
        <v>84</v>
      </c>
      <c r="AY126" s="18" t="s">
        <v>115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8" t="s">
        <v>82</v>
      </c>
      <c r="BK126" s="155">
        <f>ROUND(I126*H126,2)</f>
        <v>0</v>
      </c>
      <c r="BL126" s="18" t="s">
        <v>267</v>
      </c>
      <c r="BM126" s="154" t="s">
        <v>274</v>
      </c>
    </row>
    <row r="127" spans="1:65" s="2" customFormat="1" ht="29.25">
      <c r="A127" s="30"/>
      <c r="B127" s="31"/>
      <c r="C127" s="30"/>
      <c r="D127" s="157" t="s">
        <v>269</v>
      </c>
      <c r="E127" s="30"/>
      <c r="F127" s="198" t="s">
        <v>275</v>
      </c>
      <c r="G127" s="30"/>
      <c r="H127" s="30"/>
      <c r="I127" s="30"/>
      <c r="J127" s="30"/>
      <c r="K127" s="30"/>
      <c r="L127" s="31"/>
      <c r="M127" s="199"/>
      <c r="N127" s="200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269</v>
      </c>
      <c r="AU127" s="18" t="s">
        <v>84</v>
      </c>
    </row>
    <row r="128" spans="1:65" s="12" customFormat="1" ht="22.9" customHeight="1">
      <c r="B128" s="130"/>
      <c r="D128" s="131" t="s">
        <v>74</v>
      </c>
      <c r="E128" s="140" t="s">
        <v>276</v>
      </c>
      <c r="F128" s="140" t="s">
        <v>277</v>
      </c>
      <c r="J128" s="141">
        <f>BK128</f>
        <v>0</v>
      </c>
      <c r="L128" s="130"/>
      <c r="M128" s="134"/>
      <c r="N128" s="135"/>
      <c r="O128" s="135"/>
      <c r="P128" s="136">
        <f>SUM(P129:P139)</f>
        <v>0</v>
      </c>
      <c r="Q128" s="135"/>
      <c r="R128" s="136">
        <f>SUM(R129:R139)</f>
        <v>0</v>
      </c>
      <c r="S128" s="135"/>
      <c r="T128" s="137">
        <f>SUM(T129:T139)</f>
        <v>0</v>
      </c>
      <c r="AR128" s="131" t="s">
        <v>138</v>
      </c>
      <c r="AT128" s="138" t="s">
        <v>74</v>
      </c>
      <c r="AU128" s="138" t="s">
        <v>82</v>
      </c>
      <c r="AY128" s="131" t="s">
        <v>115</v>
      </c>
      <c r="BK128" s="139">
        <f>SUM(BK129:BK139)</f>
        <v>0</v>
      </c>
    </row>
    <row r="129" spans="1:65" s="2" customFormat="1" ht="15" customHeight="1">
      <c r="A129" s="30"/>
      <c r="B129" s="142"/>
      <c r="C129" s="143" t="s">
        <v>13</v>
      </c>
      <c r="D129" s="143" t="s">
        <v>117</v>
      </c>
      <c r="E129" s="144" t="s">
        <v>278</v>
      </c>
      <c r="F129" s="145" t="s">
        <v>279</v>
      </c>
      <c r="G129" s="146" t="s">
        <v>266</v>
      </c>
      <c r="H129" s="147">
        <v>1</v>
      </c>
      <c r="I129" s="148">
        <v>0</v>
      </c>
      <c r="J129" s="148">
        <f>ROUND(I129*H129,2)</f>
        <v>0</v>
      </c>
      <c r="K129" s="149"/>
      <c r="L129" s="31"/>
      <c r="M129" s="150" t="s">
        <v>1</v>
      </c>
      <c r="N129" s="151" t="s">
        <v>40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267</v>
      </c>
      <c r="AT129" s="154" t="s">
        <v>117</v>
      </c>
      <c r="AU129" s="154" t="s">
        <v>84</v>
      </c>
      <c r="AY129" s="18" t="s">
        <v>115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8" t="s">
        <v>82</v>
      </c>
      <c r="BK129" s="155">
        <f>ROUND(I129*H129,2)</f>
        <v>0</v>
      </c>
      <c r="BL129" s="18" t="s">
        <v>267</v>
      </c>
      <c r="BM129" s="154" t="s">
        <v>280</v>
      </c>
    </row>
    <row r="130" spans="1:65" s="2" customFormat="1" ht="15" customHeight="1">
      <c r="A130" s="30"/>
      <c r="B130" s="142"/>
      <c r="C130" s="143" t="s">
        <v>121</v>
      </c>
      <c r="D130" s="143" t="s">
        <v>117</v>
      </c>
      <c r="E130" s="144" t="s">
        <v>281</v>
      </c>
      <c r="F130" s="145" t="s">
        <v>277</v>
      </c>
      <c r="G130" s="146" t="s">
        <v>266</v>
      </c>
      <c r="H130" s="147">
        <v>1</v>
      </c>
      <c r="I130" s="148">
        <v>0</v>
      </c>
      <c r="J130" s="148">
        <f>ROUND(I130*H130,2)</f>
        <v>0</v>
      </c>
      <c r="K130" s="149"/>
      <c r="L130" s="31"/>
      <c r="M130" s="150" t="s">
        <v>1</v>
      </c>
      <c r="N130" s="151" t="s">
        <v>40</v>
      </c>
      <c r="O130" s="152">
        <v>0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4" t="s">
        <v>267</v>
      </c>
      <c r="AT130" s="154" t="s">
        <v>117</v>
      </c>
      <c r="AU130" s="154" t="s">
        <v>84</v>
      </c>
      <c r="AY130" s="18" t="s">
        <v>115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8" t="s">
        <v>82</v>
      </c>
      <c r="BK130" s="155">
        <f>ROUND(I130*H130,2)</f>
        <v>0</v>
      </c>
      <c r="BL130" s="18" t="s">
        <v>267</v>
      </c>
      <c r="BM130" s="154" t="s">
        <v>282</v>
      </c>
    </row>
    <row r="131" spans="1:65" s="2" customFormat="1" ht="29.25">
      <c r="A131" s="30"/>
      <c r="B131" s="31"/>
      <c r="C131" s="30"/>
      <c r="D131" s="157" t="s">
        <v>269</v>
      </c>
      <c r="E131" s="30"/>
      <c r="F131" s="198" t="s">
        <v>283</v>
      </c>
      <c r="G131" s="30"/>
      <c r="H131" s="30"/>
      <c r="I131" s="30"/>
      <c r="J131" s="30"/>
      <c r="K131" s="30"/>
      <c r="L131" s="31"/>
      <c r="M131" s="199"/>
      <c r="N131" s="200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269</v>
      </c>
      <c r="AU131" s="18" t="s">
        <v>84</v>
      </c>
    </row>
    <row r="132" spans="1:65" s="2" customFormat="1" ht="21.4" customHeight="1">
      <c r="A132" s="30"/>
      <c r="B132" s="142"/>
      <c r="C132" s="143" t="s">
        <v>138</v>
      </c>
      <c r="D132" s="143" t="s">
        <v>117</v>
      </c>
      <c r="E132" s="144" t="s">
        <v>284</v>
      </c>
      <c r="F132" s="145" t="s">
        <v>285</v>
      </c>
      <c r="G132" s="146" t="s">
        <v>266</v>
      </c>
      <c r="H132" s="147">
        <v>1</v>
      </c>
      <c r="I132" s="148">
        <v>0</v>
      </c>
      <c r="J132" s="148">
        <f>ROUND(I132*H132,2)</f>
        <v>0</v>
      </c>
      <c r="K132" s="149"/>
      <c r="L132" s="31"/>
      <c r="M132" s="150" t="s">
        <v>1</v>
      </c>
      <c r="N132" s="151" t="s">
        <v>40</v>
      </c>
      <c r="O132" s="152">
        <v>0</v>
      </c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267</v>
      </c>
      <c r="AT132" s="154" t="s">
        <v>117</v>
      </c>
      <c r="AU132" s="154" t="s">
        <v>84</v>
      </c>
      <c r="AY132" s="18" t="s">
        <v>115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8" t="s">
        <v>82</v>
      </c>
      <c r="BK132" s="155">
        <f>ROUND(I132*H132,2)</f>
        <v>0</v>
      </c>
      <c r="BL132" s="18" t="s">
        <v>267</v>
      </c>
      <c r="BM132" s="154" t="s">
        <v>286</v>
      </c>
    </row>
    <row r="133" spans="1:65" s="2" customFormat="1" ht="15" customHeight="1">
      <c r="A133" s="30"/>
      <c r="B133" s="142"/>
      <c r="C133" s="143" t="s">
        <v>144</v>
      </c>
      <c r="D133" s="143" t="s">
        <v>117</v>
      </c>
      <c r="E133" s="144" t="s">
        <v>287</v>
      </c>
      <c r="F133" s="145" t="s">
        <v>288</v>
      </c>
      <c r="G133" s="146" t="s">
        <v>266</v>
      </c>
      <c r="H133" s="147">
        <v>1</v>
      </c>
      <c r="I133" s="148">
        <v>0</v>
      </c>
      <c r="J133" s="148">
        <f>ROUND(I133*H133,2)</f>
        <v>0</v>
      </c>
      <c r="K133" s="149"/>
      <c r="L133" s="31"/>
      <c r="M133" s="150" t="s">
        <v>1</v>
      </c>
      <c r="N133" s="151" t="s">
        <v>40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267</v>
      </c>
      <c r="AT133" s="154" t="s">
        <v>117</v>
      </c>
      <c r="AU133" s="154" t="s">
        <v>84</v>
      </c>
      <c r="AY133" s="18" t="s">
        <v>115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8" t="s">
        <v>82</v>
      </c>
      <c r="BK133" s="155">
        <f>ROUND(I133*H133,2)</f>
        <v>0</v>
      </c>
      <c r="BL133" s="18" t="s">
        <v>267</v>
      </c>
      <c r="BM133" s="154" t="s">
        <v>289</v>
      </c>
    </row>
    <row r="134" spans="1:65" s="2" customFormat="1" ht="15" customHeight="1">
      <c r="A134" s="30"/>
      <c r="B134" s="142"/>
      <c r="C134" s="143" t="s">
        <v>148</v>
      </c>
      <c r="D134" s="143" t="s">
        <v>117</v>
      </c>
      <c r="E134" s="144" t="s">
        <v>290</v>
      </c>
      <c r="F134" s="145" t="s">
        <v>291</v>
      </c>
      <c r="G134" s="146" t="s">
        <v>266</v>
      </c>
      <c r="H134" s="147">
        <v>1</v>
      </c>
      <c r="I134" s="148">
        <v>0</v>
      </c>
      <c r="J134" s="148">
        <f>ROUND(I134*H134,2)</f>
        <v>0</v>
      </c>
      <c r="K134" s="149"/>
      <c r="L134" s="31"/>
      <c r="M134" s="150" t="s">
        <v>1</v>
      </c>
      <c r="N134" s="151" t="s">
        <v>40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4" t="s">
        <v>267</v>
      </c>
      <c r="AT134" s="154" t="s">
        <v>117</v>
      </c>
      <c r="AU134" s="154" t="s">
        <v>84</v>
      </c>
      <c r="AY134" s="18" t="s">
        <v>115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8" t="s">
        <v>82</v>
      </c>
      <c r="BK134" s="155">
        <f>ROUND(I134*H134,2)</f>
        <v>0</v>
      </c>
      <c r="BL134" s="18" t="s">
        <v>267</v>
      </c>
      <c r="BM134" s="154" t="s">
        <v>292</v>
      </c>
    </row>
    <row r="135" spans="1:65" s="2" customFormat="1" ht="15" customHeight="1">
      <c r="A135" s="30"/>
      <c r="B135" s="142"/>
      <c r="C135" s="143" t="s">
        <v>152</v>
      </c>
      <c r="D135" s="143" t="s">
        <v>117</v>
      </c>
      <c r="E135" s="144" t="s">
        <v>293</v>
      </c>
      <c r="F135" s="145" t="s">
        <v>294</v>
      </c>
      <c r="G135" s="146" t="s">
        <v>266</v>
      </c>
      <c r="H135" s="147">
        <v>1</v>
      </c>
      <c r="I135" s="148">
        <v>0</v>
      </c>
      <c r="J135" s="148">
        <f>ROUND(I135*H135,2)</f>
        <v>0</v>
      </c>
      <c r="K135" s="149"/>
      <c r="L135" s="31"/>
      <c r="M135" s="150" t="s">
        <v>1</v>
      </c>
      <c r="N135" s="151" t="s">
        <v>40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267</v>
      </c>
      <c r="AT135" s="154" t="s">
        <v>117</v>
      </c>
      <c r="AU135" s="154" t="s">
        <v>84</v>
      </c>
      <c r="AY135" s="18" t="s">
        <v>115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267</v>
      </c>
      <c r="BM135" s="154" t="s">
        <v>295</v>
      </c>
    </row>
    <row r="136" spans="1:65" s="2" customFormat="1" ht="15" customHeight="1">
      <c r="A136" s="30"/>
      <c r="B136" s="142"/>
      <c r="C136" s="143" t="s">
        <v>156</v>
      </c>
      <c r="D136" s="143" t="s">
        <v>117</v>
      </c>
      <c r="E136" s="144" t="s">
        <v>296</v>
      </c>
      <c r="F136" s="145" t="s">
        <v>297</v>
      </c>
      <c r="G136" s="146" t="s">
        <v>266</v>
      </c>
      <c r="H136" s="147">
        <v>1</v>
      </c>
      <c r="I136" s="148">
        <v>0</v>
      </c>
      <c r="J136" s="148">
        <f>ROUND(I136*H136,2)</f>
        <v>0</v>
      </c>
      <c r="K136" s="149"/>
      <c r="L136" s="31"/>
      <c r="M136" s="150" t="s">
        <v>1</v>
      </c>
      <c r="N136" s="151" t="s">
        <v>40</v>
      </c>
      <c r="O136" s="152">
        <v>0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267</v>
      </c>
      <c r="AT136" s="154" t="s">
        <v>117</v>
      </c>
      <c r="AU136" s="154" t="s">
        <v>84</v>
      </c>
      <c r="AY136" s="18" t="s">
        <v>115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8" t="s">
        <v>82</v>
      </c>
      <c r="BK136" s="155">
        <f>ROUND(I136*H136,2)</f>
        <v>0</v>
      </c>
      <c r="BL136" s="18" t="s">
        <v>267</v>
      </c>
      <c r="BM136" s="154" t="s">
        <v>298</v>
      </c>
    </row>
    <row r="137" spans="1:65" s="2" customFormat="1" ht="29.25">
      <c r="A137" s="30"/>
      <c r="B137" s="31"/>
      <c r="C137" s="30"/>
      <c r="D137" s="157" t="s">
        <v>269</v>
      </c>
      <c r="E137" s="30"/>
      <c r="F137" s="198" t="s">
        <v>283</v>
      </c>
      <c r="G137" s="30"/>
      <c r="H137" s="30"/>
      <c r="I137" s="30"/>
      <c r="J137" s="30"/>
      <c r="K137" s="30"/>
      <c r="L137" s="31"/>
      <c r="M137" s="199"/>
      <c r="N137" s="20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8" t="s">
        <v>269</v>
      </c>
      <c r="AU137" s="18" t="s">
        <v>84</v>
      </c>
    </row>
    <row r="138" spans="1:65" s="2" customFormat="1" ht="15" customHeight="1">
      <c r="A138" s="30"/>
      <c r="B138" s="142"/>
      <c r="C138" s="143" t="s">
        <v>160</v>
      </c>
      <c r="D138" s="143" t="s">
        <v>117</v>
      </c>
      <c r="E138" s="144" t="s">
        <v>299</v>
      </c>
      <c r="F138" s="145" t="s">
        <v>300</v>
      </c>
      <c r="G138" s="146" t="s">
        <v>266</v>
      </c>
      <c r="H138" s="147">
        <v>1</v>
      </c>
      <c r="I138" s="148">
        <v>0</v>
      </c>
      <c r="J138" s="148">
        <f>ROUND(I138*H138,2)</f>
        <v>0</v>
      </c>
      <c r="K138" s="149"/>
      <c r="L138" s="31"/>
      <c r="M138" s="150" t="s">
        <v>1</v>
      </c>
      <c r="N138" s="151" t="s">
        <v>40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267</v>
      </c>
      <c r="AT138" s="154" t="s">
        <v>117</v>
      </c>
      <c r="AU138" s="154" t="s">
        <v>84</v>
      </c>
      <c r="AY138" s="18" t="s">
        <v>115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82</v>
      </c>
      <c r="BK138" s="155">
        <f>ROUND(I138*H138,2)</f>
        <v>0</v>
      </c>
      <c r="BL138" s="18" t="s">
        <v>267</v>
      </c>
      <c r="BM138" s="154" t="s">
        <v>301</v>
      </c>
    </row>
    <row r="139" spans="1:65" s="2" customFormat="1" ht="15" customHeight="1">
      <c r="A139" s="30"/>
      <c r="B139" s="142"/>
      <c r="C139" s="143" t="s">
        <v>165</v>
      </c>
      <c r="D139" s="143" t="s">
        <v>117</v>
      </c>
      <c r="E139" s="144" t="s">
        <v>302</v>
      </c>
      <c r="F139" s="145" t="s">
        <v>303</v>
      </c>
      <c r="G139" s="146" t="s">
        <v>266</v>
      </c>
      <c r="H139" s="147">
        <v>1</v>
      </c>
      <c r="I139" s="148">
        <v>0</v>
      </c>
      <c r="J139" s="148">
        <f>ROUND(I139*H139,2)</f>
        <v>0</v>
      </c>
      <c r="K139" s="149"/>
      <c r="L139" s="31"/>
      <c r="M139" s="194" t="s">
        <v>1</v>
      </c>
      <c r="N139" s="195" t="s">
        <v>40</v>
      </c>
      <c r="O139" s="196">
        <v>0</v>
      </c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267</v>
      </c>
      <c r="AT139" s="154" t="s">
        <v>117</v>
      </c>
      <c r="AU139" s="154" t="s">
        <v>84</v>
      </c>
      <c r="AY139" s="18" t="s">
        <v>115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82</v>
      </c>
      <c r="BK139" s="155">
        <f>ROUND(I139*H139,2)</f>
        <v>0</v>
      </c>
      <c r="BL139" s="18" t="s">
        <v>267</v>
      </c>
      <c r="BM139" s="154" t="s">
        <v>304</v>
      </c>
    </row>
    <row r="140" spans="1:65" s="2" customFormat="1" ht="6.95" customHeight="1">
      <c r="A140" s="30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31"/>
      <c r="M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</sheetData>
  <autoFilter ref="C119:K13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Pláž koupaliště Čerťák</vt:lpstr>
      <vt:lpstr>02 - VRN - Vedlejší ropoč...</vt:lpstr>
      <vt:lpstr>'01 - Pláž koupaliště Čerťák'!Názvy_tisku</vt:lpstr>
      <vt:lpstr>'02 - VRN - Vedlejší ropoč...'!Názvy_tisku</vt:lpstr>
      <vt:lpstr>'Rekapitulace stavby'!Názvy_tisku</vt:lpstr>
      <vt:lpstr>'01 - Pláž koupaliště Čerťák'!Oblast_tisku</vt:lpstr>
      <vt:lpstr>'02 - VRN - Vedlejší ropoč...'!Oblast_tisku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Domorak</dc:creator>
  <cp:lastModifiedBy>Ivo</cp:lastModifiedBy>
  <dcterms:created xsi:type="dcterms:W3CDTF">2019-08-29T12:18:49Z</dcterms:created>
  <dcterms:modified xsi:type="dcterms:W3CDTF">2019-09-10T14:31:19Z</dcterms:modified>
</cp:coreProperties>
</file>